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1.xml" ContentType="application/vnd.ms-excel.threadedcomments+xml"/>
  <Override PartName="/xl/comments9.xml" ContentType="application/vnd.openxmlformats-officedocument.spreadsheetml.comments+xml"/>
  <Override PartName="/xl/threadedComments/threadedComment2.xml" ContentType="application/vnd.ms-excel.threadedcomments+xml"/>
  <Override PartName="/xl/comments10.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17.xml" ContentType="application/vnd.openxmlformats-officedocument.spreadsheetml.comments+xml"/>
  <Override PartName="/xl/comments18.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19.xml" ContentType="application/vnd.openxmlformats-officedocument.spreadsheetml.comments+xml"/>
  <Override PartName="/xl/comments2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cfhb240901\Desktop\"/>
    </mc:Choice>
  </mc:AlternateContent>
  <xr:revisionPtr revIDLastSave="0" documentId="13_ncr:1_{60D7FE85-580F-401E-B470-34E137795386}" xr6:coauthVersionLast="47" xr6:coauthVersionMax="47" xr10:uidLastSave="{00000000-0000-0000-0000-000000000000}"/>
  <bookViews>
    <workbookView xWindow="14385" yWindow="-15" windowWidth="14430" windowHeight="15510" activeTab="3" xr2:uid="{B00C5245-F262-4730-8896-8D9FFBFBAB8C}"/>
  </bookViews>
  <sheets>
    <sheet name="集計" sheetId="227" r:id="rId1"/>
    <sheet name="利用者数実績（2025.3）" sheetId="289" r:id="rId2"/>
    <sheet name="利用者数実績（2026.3）" sheetId="288" r:id="rId3"/>
    <sheet name="202603" sheetId="286" r:id="rId4"/>
    <sheet name="202504～03" sheetId="287" r:id="rId5"/>
    <sheet name="利用者数実績（2025.2）" sheetId="285" r:id="rId6"/>
    <sheet name="利用者数実績（2026.2）" sheetId="284" r:id="rId7"/>
    <sheet name="202602" sheetId="282" r:id="rId8"/>
    <sheet name="202504～02" sheetId="283" r:id="rId9"/>
    <sheet name="利用者数実績（2025.1）" sheetId="281" r:id="rId10"/>
    <sheet name="利用者数実績（2026.1）" sheetId="280" r:id="rId11"/>
    <sheet name="202601" sheetId="279" r:id="rId12"/>
    <sheet name="202504～01" sheetId="278" r:id="rId13"/>
    <sheet name="202504～12" sheetId="277" r:id="rId14"/>
    <sheet name="202512" sheetId="276" r:id="rId15"/>
    <sheet name="利用者数実績（2024.12）" sheetId="275" r:id="rId16"/>
    <sheet name="利用者数実績（2025.12）" sheetId="273" r:id="rId17"/>
    <sheet name="利用者数実績（2025.11）" sheetId="271" r:id="rId18"/>
    <sheet name="利用者数実績（2024.11）" sheetId="268" r:id="rId19"/>
    <sheet name="202511" sheetId="266" r:id="rId20"/>
    <sheet name="Sheet1" sheetId="272" r:id="rId21"/>
    <sheet name="202504～11" sheetId="265" r:id="rId22"/>
    <sheet name="事業活動計算" sheetId="226" r:id="rId23"/>
    <sheet name="表形式" sheetId="228" r:id="rId24"/>
    <sheet name="202504～10" sheetId="264" r:id="rId25"/>
    <sheet name="202510" sheetId="263" r:id="rId26"/>
    <sheet name="利用者数実績（2024.10）" sheetId="269" r:id="rId27"/>
    <sheet name="利用者数実績（2025.10）" sheetId="270" r:id="rId28"/>
    <sheet name="202504～09" sheetId="262" r:id="rId29"/>
    <sheet name="202509" sheetId="261" r:id="rId30"/>
    <sheet name="利用者数実績（2024.9）" sheetId="260" r:id="rId31"/>
    <sheet name="利用者数実績（2025.9）" sheetId="259" r:id="rId32"/>
    <sheet name="【最新】フォーマット (202504～08)" sheetId="258" r:id="rId33"/>
    <sheet name="【最新】フォーマット (202508) " sheetId="257" r:id="rId34"/>
    <sheet name="フォーマット (202508)" sheetId="256" r:id="rId35"/>
    <sheet name="2025.8" sheetId="255" r:id="rId36"/>
    <sheet name="利用者数実績（2024.8）" sheetId="253" r:id="rId37"/>
    <sheet name="利用者数実績（2025.8）" sheetId="252" r:id="rId38"/>
    <sheet name="2025.4-2025.8" sheetId="254" r:id="rId39"/>
    <sheet name="フォーマット (202504～08) " sheetId="251" r:id="rId40"/>
    <sheet name="フォーマット (202504～07)" sheetId="250" r:id="rId41"/>
    <sheet name="2025.7" sheetId="249" r:id="rId42"/>
    <sheet name="利用者数実績（2024.7）" sheetId="248" r:id="rId43"/>
    <sheet name="利用者数実績（2025.7）" sheetId="247" r:id="rId44"/>
    <sheet name="フォーマット (202507)" sheetId="246" r:id="rId45"/>
    <sheet name="202507" sheetId="245" r:id="rId46"/>
    <sheet name="202504～202507" sheetId="244" r:id="rId47"/>
    <sheet name="2025.6 (実物)" sheetId="242" r:id="rId48"/>
    <sheet name="202506" sheetId="240" r:id="rId49"/>
    <sheet name="2025.4-2025.6 (実物)" sheetId="243" r:id="rId50"/>
    <sheet name="202504～202506" sheetId="239" r:id="rId51"/>
    <sheet name="2024.6（利用実績報告）" sheetId="235" r:id="rId52"/>
    <sheet name="2025.6（利用実績報告）" sheetId="241" r:id="rId53"/>
    <sheet name="フォーマット" sheetId="229" r:id="rId54"/>
  </sheets>
  <definedNames>
    <definedName name="__xlpm.達成率" hidden="1" xlm="1">#NAME?</definedName>
    <definedName name="_xlnm._FilterDatabase" localSheetId="0" hidden="1">集計!$A$1:$I$313</definedName>
    <definedName name="_xlnm._FilterDatabase" localSheetId="23" hidden="1">表形式!$A$1:$H$2497</definedName>
    <definedName name="_xleta.XLOOKUP" hidden="1" xlm="1">#NAME?</definedName>
    <definedName name="_xlpm.実績" hidden="1" xlm="1">#NAME?</definedName>
    <definedName name="_xlpm.達成率" hidden="1" xlm="1">#NAME?</definedName>
    <definedName name="ExternalData_1" localSheetId="22" hidden="1">事業活動計算!$A$1:$AA$281</definedName>
    <definedName name="_xlnm.Print_Area" localSheetId="32">'【最新】フォーマット (202504～08)'!$A$1:$M$30</definedName>
    <definedName name="_xlnm.Print_Area" localSheetId="33">'【最新】フォーマット (202508) '!$A$1:$O$33</definedName>
    <definedName name="_xlnm.Print_Area" localSheetId="51">'2024.6（利用実績報告）'!$A$1:$AO$62</definedName>
    <definedName name="_xlnm.Print_Area" localSheetId="49">'2025.4-2025.6 (実物)'!$A$1:$M$30</definedName>
    <definedName name="_xlnm.Print_Area" localSheetId="38">'2025.4-2025.8'!$A$1:$M$30</definedName>
    <definedName name="_xlnm.Print_Area" localSheetId="47">'2025.6 (実物)'!$A$1:$O$33</definedName>
    <definedName name="_xlnm.Print_Area" localSheetId="52">'2025.6（利用実績報告）'!$A$1:$AO$62</definedName>
    <definedName name="_xlnm.Print_Area" localSheetId="41">'2025.7'!$A$1:$O$33</definedName>
    <definedName name="_xlnm.Print_Area" localSheetId="35">'2025.8'!$A$1:$O$33</definedName>
    <definedName name="_xlnm.Print_Area" localSheetId="12">'202504～01'!$A$1:$M$30</definedName>
    <definedName name="_xlnm.Print_Area" localSheetId="8">'202504～02'!$A$1:$M$30</definedName>
    <definedName name="_xlnm.Print_Area" localSheetId="4">'202504～03'!$A$1:$M$30</definedName>
    <definedName name="_xlnm.Print_Area" localSheetId="28">'202504～09'!$A$1:$M$30</definedName>
    <definedName name="_xlnm.Print_Area" localSheetId="24">'202504～10'!$A$1:$M$30</definedName>
    <definedName name="_xlnm.Print_Area" localSheetId="21">'202504～11'!$A$1:$M$30</definedName>
    <definedName name="_xlnm.Print_Area" localSheetId="13">'202504～12'!$A$1:$M$30</definedName>
    <definedName name="_xlnm.Print_Area" localSheetId="50">'202504～202506'!$A$1:$O$33</definedName>
    <definedName name="_xlnm.Print_Area" localSheetId="46">'202504～202507'!$A$1:$O$33</definedName>
    <definedName name="_xlnm.Print_Area" localSheetId="48">'202506'!$A$1:$O$33</definedName>
    <definedName name="_xlnm.Print_Area" localSheetId="45">'202507'!$A$1:$O$33</definedName>
    <definedName name="_xlnm.Print_Area" localSheetId="29">'202509'!$A$1:$O$33</definedName>
    <definedName name="_xlnm.Print_Area" localSheetId="25">'202510'!$A$1:$O$33</definedName>
    <definedName name="_xlnm.Print_Area" localSheetId="19">'202511'!$A$1:$O$33</definedName>
    <definedName name="_xlnm.Print_Area" localSheetId="14">'202512'!$A$1:$O$33</definedName>
    <definedName name="_xlnm.Print_Area" localSheetId="11">'202601'!$A$1:$O$33</definedName>
    <definedName name="_xlnm.Print_Area" localSheetId="7">'202602'!$A$1:$O$33</definedName>
    <definedName name="_xlnm.Print_Area" localSheetId="3">'202603'!$A$1:$O$33</definedName>
    <definedName name="_xlnm.Print_Area" localSheetId="53">フォーマット!$A$1:$O$33</definedName>
    <definedName name="_xlnm.Print_Area" localSheetId="40">'フォーマット (202504～07)'!$A$1:$O$33</definedName>
    <definedName name="_xlnm.Print_Area" localSheetId="39">'フォーマット (202504～08) '!$A$1:$O$33</definedName>
    <definedName name="_xlnm.Print_Area" localSheetId="44">'フォーマット (202507)'!$A$1:$O$33</definedName>
    <definedName name="_xlnm.Print_Area" localSheetId="34">'フォーマット (202508)'!$A$1:$O$33</definedName>
    <definedName name="_xlnm.Print_Area" localSheetId="26">'利用者数実績（2024.10）'!$A$1:$AP$62</definedName>
    <definedName name="_xlnm.Print_Area" localSheetId="18">'利用者数実績（2024.11）'!$A$1:$AP$62</definedName>
    <definedName name="_xlnm.Print_Area" localSheetId="15">'利用者数実績（2024.12）'!$A$1:$AP$62</definedName>
    <definedName name="_xlnm.Print_Area" localSheetId="42">'利用者数実績（2024.7）'!$A$1:$AP$62</definedName>
    <definedName name="_xlnm.Print_Area" localSheetId="36">'利用者数実績（2024.8）'!$A$1:$AP$62</definedName>
    <definedName name="_xlnm.Print_Area" localSheetId="30">'利用者数実績（2024.9）'!$A$1:$AP$62</definedName>
    <definedName name="_xlnm.Print_Area" localSheetId="9">'利用者数実績（2025.1）'!$A$1:$AP$62</definedName>
    <definedName name="_xlnm.Print_Area" localSheetId="27">'利用者数実績（2025.10）'!$A$1:$AP$62</definedName>
    <definedName name="_xlnm.Print_Area" localSheetId="17">'利用者数実績（2025.11）'!$A$1:$AP$62</definedName>
    <definedName name="_xlnm.Print_Area" localSheetId="16">'利用者数実績（2025.12）'!$A$1:$AP$62</definedName>
    <definedName name="_xlnm.Print_Area" localSheetId="5">'利用者数実績（2025.2）'!$A$1:$AP$62</definedName>
    <definedName name="_xlnm.Print_Area" localSheetId="1">'利用者数実績（2025.3）'!$A$1:$AP$62</definedName>
    <definedName name="_xlnm.Print_Area" localSheetId="43">'利用者数実績（2025.7）'!$A$1:$AP$62</definedName>
    <definedName name="_xlnm.Print_Area" localSheetId="37">'利用者数実績（2025.8）'!$A$1:$AP$62</definedName>
    <definedName name="_xlnm.Print_Area" localSheetId="31">'利用者数実績（2025.9）'!$A$1:$AO$62</definedName>
    <definedName name="_xlnm.Print_Area" localSheetId="10">'利用者数実績（2026.1）'!$A$1:$AP$62</definedName>
    <definedName name="_xlnm.Print_Area" localSheetId="6">'利用者数実績（2026.2）'!$A$1:$AP$62</definedName>
    <definedName name="_xlnm.Print_Area" localSheetId="2">'利用者数実績（2026.3）'!$A$1:$AP$62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0" i="286" l="1"/>
  <c r="AJ62" i="289"/>
  <c r="AK62" i="289"/>
  <c r="R29" i="286"/>
  <c r="R28" i="286"/>
  <c r="R27" i="286"/>
  <c r="R26" i="286"/>
  <c r="R24" i="286"/>
  <c r="R23" i="286"/>
  <c r="R22" i="286"/>
  <c r="R21" i="286"/>
  <c r="R19" i="286"/>
  <c r="R17" i="286"/>
  <c r="R16" i="286"/>
  <c r="R15" i="286"/>
  <c r="R13" i="286"/>
  <c r="R12" i="286"/>
  <c r="R11" i="286"/>
  <c r="Q30" i="286"/>
  <c r="Q29" i="286"/>
  <c r="Q28" i="286"/>
  <c r="Q27" i="286"/>
  <c r="Q26" i="286"/>
  <c r="Q24" i="286"/>
  <c r="Q23" i="286"/>
  <c r="Q22" i="286"/>
  <c r="Q21" i="286"/>
  <c r="Q19" i="286"/>
  <c r="Q17" i="286"/>
  <c r="Q16" i="286"/>
  <c r="Q15" i="286"/>
  <c r="Q13" i="286"/>
  <c r="Q12" i="286"/>
  <c r="Q11" i="286"/>
  <c r="AI62" i="289"/>
  <c r="AH62" i="289"/>
  <c r="AG62" i="289"/>
  <c r="AF62" i="289"/>
  <c r="AE62" i="289"/>
  <c r="AD62" i="289"/>
  <c r="AC62" i="289"/>
  <c r="AB62" i="289"/>
  <c r="AA62" i="289"/>
  <c r="Z62" i="289"/>
  <c r="Y62" i="289"/>
  <c r="X62" i="289"/>
  <c r="W62" i="289"/>
  <c r="V62" i="289"/>
  <c r="U62" i="289"/>
  <c r="T62" i="289"/>
  <c r="S62" i="289"/>
  <c r="R62" i="289"/>
  <c r="Q62" i="289"/>
  <c r="P62" i="289"/>
  <c r="O62" i="289"/>
  <c r="N62" i="289"/>
  <c r="M62" i="289"/>
  <c r="L62" i="289"/>
  <c r="K62" i="289"/>
  <c r="J62" i="289"/>
  <c r="I62" i="289"/>
  <c r="H62" i="289"/>
  <c r="G62" i="289"/>
  <c r="F62" i="289"/>
  <c r="E62" i="289"/>
  <c r="D62" i="289"/>
  <c r="C62" i="289"/>
  <c r="AJ61" i="289"/>
  <c r="AK61" i="289" s="1"/>
  <c r="AK60" i="289"/>
  <c r="AJ60" i="289"/>
  <c r="AJ59" i="289"/>
  <c r="AK59" i="289" s="1"/>
  <c r="AJ58" i="289"/>
  <c r="AK58" i="289" s="1"/>
  <c r="AJ57" i="289"/>
  <c r="AK57" i="289" s="1"/>
  <c r="AJ56" i="289"/>
  <c r="AK56" i="289" s="1"/>
  <c r="AJ55" i="289"/>
  <c r="AK55" i="289" s="1"/>
  <c r="AJ54" i="289"/>
  <c r="AK54" i="289" s="1"/>
  <c r="AJ53" i="289"/>
  <c r="AK53" i="289" s="1"/>
  <c r="AJ52" i="289"/>
  <c r="AK52" i="289" s="1"/>
  <c r="AJ51" i="289"/>
  <c r="AK51" i="289" s="1"/>
  <c r="AJ50" i="289"/>
  <c r="AK50" i="289" s="1"/>
  <c r="AO50" i="289" s="1"/>
  <c r="AO49" i="289"/>
  <c r="AK49" i="289"/>
  <c r="AJ49" i="289"/>
  <c r="AJ48" i="289"/>
  <c r="AK48" i="289" s="1"/>
  <c r="AJ47" i="289"/>
  <c r="AK47" i="289" s="1"/>
  <c r="AJ46" i="289"/>
  <c r="AK46" i="289" s="1"/>
  <c r="AO46" i="289" s="1"/>
  <c r="AJ45" i="289"/>
  <c r="AK45" i="289" s="1"/>
  <c r="AJ44" i="289"/>
  <c r="AK44" i="289" s="1"/>
  <c r="AJ43" i="289"/>
  <c r="AK43" i="289" s="1"/>
  <c r="AJ42" i="289"/>
  <c r="AK42" i="289" s="1"/>
  <c r="AJ41" i="289"/>
  <c r="AK41" i="289" s="1"/>
  <c r="AJ40" i="289"/>
  <c r="AK40" i="289" s="1"/>
  <c r="AO40" i="289" s="1"/>
  <c r="AJ39" i="289"/>
  <c r="AK39" i="289" s="1"/>
  <c r="AJ38" i="289"/>
  <c r="AK38" i="289" s="1"/>
  <c r="AJ37" i="289"/>
  <c r="AK37" i="289" s="1"/>
  <c r="AO37" i="289" s="1"/>
  <c r="AJ36" i="289"/>
  <c r="AK36" i="289" s="1"/>
  <c r="AO36" i="289" s="1"/>
  <c r="AJ35" i="289"/>
  <c r="AK35" i="289" s="1"/>
  <c r="AK34" i="289"/>
  <c r="AO34" i="289" s="1"/>
  <c r="AJ34" i="289"/>
  <c r="AJ33" i="289"/>
  <c r="AK33" i="289" s="1"/>
  <c r="AO33" i="289" s="1"/>
  <c r="AJ32" i="289"/>
  <c r="AK32" i="289" s="1"/>
  <c r="AO32" i="289" s="1"/>
  <c r="AJ31" i="289"/>
  <c r="AK31" i="289" s="1"/>
  <c r="AK30" i="289"/>
  <c r="AJ30" i="289"/>
  <c r="AJ29" i="289"/>
  <c r="AK29" i="289" s="1"/>
  <c r="AO29" i="289" s="1"/>
  <c r="AJ28" i="289"/>
  <c r="AK28" i="289" s="1"/>
  <c r="AJ27" i="289"/>
  <c r="AK27" i="289" s="1"/>
  <c r="AJ26" i="289"/>
  <c r="AK26" i="289" s="1"/>
  <c r="AK25" i="289"/>
  <c r="AJ25" i="289"/>
  <c r="AJ24" i="289"/>
  <c r="AK24" i="289" s="1"/>
  <c r="AO24" i="289" s="1"/>
  <c r="AJ23" i="289"/>
  <c r="AK23" i="289" s="1"/>
  <c r="AK22" i="289"/>
  <c r="AJ22" i="289"/>
  <c r="AJ21" i="289"/>
  <c r="AK21" i="289" s="1"/>
  <c r="AO21" i="289" s="1"/>
  <c r="AJ20" i="289"/>
  <c r="AK20" i="289" s="1"/>
  <c r="AK19" i="289"/>
  <c r="AJ19" i="289"/>
  <c r="AJ18" i="289"/>
  <c r="AK18" i="289" s="1"/>
  <c r="AO18" i="289" s="1"/>
  <c r="AJ17" i="289"/>
  <c r="AK17" i="289" s="1"/>
  <c r="AJ16" i="289"/>
  <c r="AK16" i="289" s="1"/>
  <c r="AJ15" i="289"/>
  <c r="AK15" i="289" s="1"/>
  <c r="AK14" i="289"/>
  <c r="AJ14" i="289"/>
  <c r="AJ13" i="289"/>
  <c r="AK12" i="289"/>
  <c r="AO12" i="289" s="1"/>
  <c r="AJ12" i="289"/>
  <c r="AK11" i="289"/>
  <c r="AJ11" i="289"/>
  <c r="AJ10" i="289"/>
  <c r="AK10" i="289" s="1"/>
  <c r="AJ9" i="289"/>
  <c r="AK9" i="289" s="1"/>
  <c r="AO9" i="289" s="1"/>
  <c r="AJ8" i="289"/>
  <c r="AK8" i="289" s="1"/>
  <c r="AJ7" i="289"/>
  <c r="AK7" i="289" s="1"/>
  <c r="AJ6" i="289"/>
  <c r="AK6" i="289" s="1"/>
  <c r="AJ5" i="289"/>
  <c r="AK5" i="289" s="1"/>
  <c r="E4" i="289"/>
  <c r="E3" i="289"/>
  <c r="F3" i="289" s="1"/>
  <c r="AI62" i="288"/>
  <c r="AH62" i="288"/>
  <c r="AG62" i="288"/>
  <c r="AF62" i="288"/>
  <c r="AE62" i="288"/>
  <c r="AD62" i="288"/>
  <c r="AC62" i="288"/>
  <c r="AB62" i="288"/>
  <c r="AA62" i="288"/>
  <c r="Z62" i="288"/>
  <c r="Y62" i="288"/>
  <c r="X62" i="288"/>
  <c r="W62" i="288"/>
  <c r="V62" i="288"/>
  <c r="U62" i="288"/>
  <c r="T62" i="288"/>
  <c r="S62" i="288"/>
  <c r="R62" i="288"/>
  <c r="Q62" i="288"/>
  <c r="P62" i="288"/>
  <c r="O62" i="288"/>
  <c r="N62" i="288"/>
  <c r="M62" i="288"/>
  <c r="L62" i="288"/>
  <c r="K62" i="288"/>
  <c r="J62" i="288"/>
  <c r="I62" i="288"/>
  <c r="H62" i="288"/>
  <c r="G62" i="288"/>
  <c r="F62" i="288"/>
  <c r="E62" i="288"/>
  <c r="D62" i="288"/>
  <c r="C62" i="288"/>
  <c r="AJ61" i="288"/>
  <c r="AK61" i="288" s="1"/>
  <c r="AK60" i="288"/>
  <c r="AJ60" i="288"/>
  <c r="AJ59" i="288"/>
  <c r="AK59" i="288" s="1"/>
  <c r="AJ58" i="288"/>
  <c r="AK58" i="288" s="1"/>
  <c r="AJ57" i="288"/>
  <c r="AK57" i="288" s="1"/>
  <c r="AJ56" i="288"/>
  <c r="AK56" i="288" s="1"/>
  <c r="AJ55" i="288"/>
  <c r="AK55" i="288" s="1"/>
  <c r="AJ54" i="288"/>
  <c r="AK54" i="288" s="1"/>
  <c r="AJ53" i="288"/>
  <c r="AK53" i="288" s="1"/>
  <c r="AJ52" i="288"/>
  <c r="AK52" i="288" s="1"/>
  <c r="AJ51" i="288"/>
  <c r="AK51" i="288" s="1"/>
  <c r="AJ50" i="288"/>
  <c r="AK50" i="288" s="1"/>
  <c r="AO50" i="288" s="1"/>
  <c r="AJ49" i="288"/>
  <c r="AK49" i="288" s="1"/>
  <c r="AO49" i="288" s="1"/>
  <c r="AJ48" i="288"/>
  <c r="AK48" i="288" s="1"/>
  <c r="AJ47" i="288"/>
  <c r="AK47" i="288" s="1"/>
  <c r="AJ46" i="288"/>
  <c r="AK46" i="288" s="1"/>
  <c r="AO46" i="288" s="1"/>
  <c r="AJ45" i="288"/>
  <c r="AK45" i="288" s="1"/>
  <c r="AJ44" i="288"/>
  <c r="AK44" i="288" s="1"/>
  <c r="AJ43" i="288"/>
  <c r="AK43" i="288" s="1"/>
  <c r="AJ42" i="288"/>
  <c r="AK42" i="288" s="1"/>
  <c r="AJ41" i="288"/>
  <c r="AK41" i="288" s="1"/>
  <c r="AJ40" i="288"/>
  <c r="AK40" i="288" s="1"/>
  <c r="AO40" i="288" s="1"/>
  <c r="AO39" i="288"/>
  <c r="AM39" i="288"/>
  <c r="AK39" i="288"/>
  <c r="AL39" i="288" s="1"/>
  <c r="AJ39" i="288"/>
  <c r="AJ38" i="288"/>
  <c r="AK38" i="288" s="1"/>
  <c r="AJ37" i="288"/>
  <c r="AK37" i="288" s="1"/>
  <c r="AO37" i="288" s="1"/>
  <c r="AJ36" i="288"/>
  <c r="AK36" i="288" s="1"/>
  <c r="AO36" i="288" s="1"/>
  <c r="AJ35" i="288"/>
  <c r="AK35" i="288" s="1"/>
  <c r="AK34" i="288"/>
  <c r="AO34" i="288" s="1"/>
  <c r="AJ34" i="288"/>
  <c r="AJ33" i="288"/>
  <c r="AK33" i="288" s="1"/>
  <c r="AO33" i="288" s="1"/>
  <c r="AJ32" i="288"/>
  <c r="AK32" i="288" s="1"/>
  <c r="AO32" i="288" s="1"/>
  <c r="AJ31" i="288"/>
  <c r="AK31" i="288" s="1"/>
  <c r="AJ30" i="288"/>
  <c r="AK30" i="288" s="1"/>
  <c r="AJ29" i="288"/>
  <c r="AK29" i="288" s="1"/>
  <c r="AO29" i="288" s="1"/>
  <c r="AJ28" i="288"/>
  <c r="AK28" i="288" s="1"/>
  <c r="AJ27" i="288"/>
  <c r="AK27" i="288" s="1"/>
  <c r="AJ26" i="288"/>
  <c r="AK26" i="288" s="1"/>
  <c r="AJ25" i="288"/>
  <c r="AK25" i="288" s="1"/>
  <c r="AJ24" i="288"/>
  <c r="AK24" i="288" s="1"/>
  <c r="AO24" i="288" s="1"/>
  <c r="AJ23" i="288"/>
  <c r="AK23" i="288" s="1"/>
  <c r="AJ22" i="288"/>
  <c r="AK22" i="288" s="1"/>
  <c r="AJ21" i="288"/>
  <c r="AK21" i="288" s="1"/>
  <c r="AO21" i="288" s="1"/>
  <c r="AJ20" i="288"/>
  <c r="AK20" i="288" s="1"/>
  <c r="AJ19" i="288"/>
  <c r="AK19" i="288" s="1"/>
  <c r="AJ18" i="288"/>
  <c r="AK18" i="288" s="1"/>
  <c r="AO18" i="288" s="1"/>
  <c r="AJ17" i="288"/>
  <c r="AK17" i="288" s="1"/>
  <c r="AJ16" i="288"/>
  <c r="AK16" i="288" s="1"/>
  <c r="AO16" i="288" s="1"/>
  <c r="AJ15" i="288"/>
  <c r="AK15" i="288" s="1"/>
  <c r="AO15" i="288" s="1"/>
  <c r="AJ14" i="288"/>
  <c r="AK14" i="288" s="1"/>
  <c r="AJ13" i="288"/>
  <c r="AJ12" i="288"/>
  <c r="AK12" i="288" s="1"/>
  <c r="AO12" i="288" s="1"/>
  <c r="AO11" i="288"/>
  <c r="AM11" i="288"/>
  <c r="AK11" i="288"/>
  <c r="AL11" i="288" s="1"/>
  <c r="AJ11" i="288"/>
  <c r="AJ10" i="288"/>
  <c r="AK10" i="288" s="1"/>
  <c r="AJ9" i="288"/>
  <c r="AK9" i="288" s="1"/>
  <c r="AO9" i="288" s="1"/>
  <c r="AJ8" i="288"/>
  <c r="AK8" i="288" s="1"/>
  <c r="AJ7" i="288"/>
  <c r="AK7" i="288" s="1"/>
  <c r="AK6" i="288"/>
  <c r="AM6" i="288" s="1"/>
  <c r="AJ6" i="288"/>
  <c r="AJ5" i="288"/>
  <c r="AJ62" i="288" s="1"/>
  <c r="AI4" i="288"/>
  <c r="AH4" i="288"/>
  <c r="E4" i="288"/>
  <c r="E3" i="288"/>
  <c r="F3" i="288" s="1"/>
  <c r="AO8" i="289" l="1"/>
  <c r="AM8" i="289"/>
  <c r="AL8" i="289"/>
  <c r="AL39" i="289"/>
  <c r="AO39" i="289"/>
  <c r="AM39" i="289"/>
  <c r="AL23" i="289"/>
  <c r="AO23" i="289"/>
  <c r="AM23" i="289"/>
  <c r="AO59" i="289"/>
  <c r="AM59" i="289"/>
  <c r="AO56" i="289"/>
  <c r="AM56" i="289"/>
  <c r="AL56" i="289"/>
  <c r="AO42" i="289"/>
  <c r="AM42" i="289"/>
  <c r="AL42" i="289"/>
  <c r="AM11" i="289"/>
  <c r="AL11" i="289"/>
  <c r="AO11" i="289"/>
  <c r="AO43" i="289"/>
  <c r="AM43" i="289"/>
  <c r="AM28" i="289"/>
  <c r="AL28" i="289"/>
  <c r="AO28" i="289"/>
  <c r="AO47" i="289"/>
  <c r="AM47" i="289"/>
  <c r="AM17" i="289"/>
  <c r="AL17" i="289"/>
  <c r="AO17" i="289"/>
  <c r="G3" i="289"/>
  <c r="F4" i="289"/>
  <c r="AO51" i="289"/>
  <c r="AM51" i="289"/>
  <c r="AL51" i="289"/>
  <c r="AO31" i="289"/>
  <c r="AL31" i="289"/>
  <c r="AP31" i="289" s="1"/>
  <c r="AO45" i="289"/>
  <c r="AM45" i="289"/>
  <c r="AL45" i="289"/>
  <c r="AO5" i="289"/>
  <c r="AL5" i="289"/>
  <c r="AM5" i="289"/>
  <c r="AO35" i="289"/>
  <c r="AM35" i="289"/>
  <c r="AL35" i="289"/>
  <c r="AO53" i="289"/>
  <c r="AM53" i="289"/>
  <c r="AL53" i="289"/>
  <c r="AO20" i="289"/>
  <c r="AM20" i="289"/>
  <c r="AL20" i="289"/>
  <c r="AO6" i="289"/>
  <c r="AM6" i="289"/>
  <c r="AM8" i="288"/>
  <c r="AO8" i="288"/>
  <c r="AL8" i="288"/>
  <c r="AO43" i="288"/>
  <c r="AM43" i="288"/>
  <c r="AM45" i="288"/>
  <c r="AO45" i="288"/>
  <c r="AL45" i="288"/>
  <c r="AO31" i="288"/>
  <c r="AL31" i="288"/>
  <c r="AP31" i="288" s="1"/>
  <c r="AM47" i="288"/>
  <c r="AO47" i="288"/>
  <c r="AL23" i="288"/>
  <c r="AM23" i="288"/>
  <c r="AO23" i="288"/>
  <c r="AM20" i="288"/>
  <c r="AO20" i="288"/>
  <c r="AL20" i="288"/>
  <c r="AO59" i="288"/>
  <c r="AM59" i="288"/>
  <c r="AL42" i="288"/>
  <c r="AO42" i="288"/>
  <c r="AM42" i="288"/>
  <c r="AN11" i="288"/>
  <c r="AP11" i="288"/>
  <c r="AL51" i="288"/>
  <c r="AO51" i="288"/>
  <c r="AM51" i="288"/>
  <c r="AM17" i="288"/>
  <c r="AL17" i="288"/>
  <c r="AO17" i="288"/>
  <c r="AM56" i="288"/>
  <c r="AO56" i="288"/>
  <c r="AL56" i="288"/>
  <c r="AP39" i="288"/>
  <c r="AN39" i="288"/>
  <c r="AM28" i="288"/>
  <c r="AL28" i="288"/>
  <c r="AO28" i="288"/>
  <c r="AO35" i="288"/>
  <c r="AM35" i="288"/>
  <c r="AL35" i="288"/>
  <c r="G3" i="288"/>
  <c r="F4" i="288"/>
  <c r="AO53" i="288"/>
  <c r="AM53" i="288"/>
  <c r="AL53" i="288"/>
  <c r="AO6" i="288"/>
  <c r="AK5" i="288"/>
  <c r="AP45" i="289" l="1"/>
  <c r="AN45" i="289"/>
  <c r="AP11" i="289"/>
  <c r="AN11" i="289"/>
  <c r="AP42" i="289"/>
  <c r="AN42" i="289"/>
  <c r="AP51" i="289"/>
  <c r="AN51" i="289"/>
  <c r="AP56" i="289"/>
  <c r="AN56" i="289"/>
  <c r="AP20" i="289"/>
  <c r="AN20" i="289"/>
  <c r="AP53" i="289"/>
  <c r="AN53" i="289"/>
  <c r="AP35" i="289"/>
  <c r="AN35" i="289"/>
  <c r="AP23" i="289"/>
  <c r="AN23" i="289"/>
  <c r="AP28" i="289"/>
  <c r="AN28" i="289"/>
  <c r="AN39" i="289"/>
  <c r="AP39" i="289"/>
  <c r="AO62" i="289"/>
  <c r="AM62" i="289"/>
  <c r="AP8" i="289"/>
  <c r="AN8" i="289"/>
  <c r="AN5" i="289"/>
  <c r="AP5" i="289"/>
  <c r="H3" i="289"/>
  <c r="G4" i="289"/>
  <c r="AP17" i="289"/>
  <c r="AN17" i="289"/>
  <c r="AP20" i="288"/>
  <c r="AN20" i="288"/>
  <c r="AN56" i="288"/>
  <c r="AP56" i="288"/>
  <c r="AP23" i="288"/>
  <c r="AN23" i="288"/>
  <c r="AP53" i="288"/>
  <c r="AN53" i="288"/>
  <c r="AP35" i="288"/>
  <c r="AN35" i="288"/>
  <c r="AN28" i="288"/>
  <c r="AP28" i="288"/>
  <c r="AN17" i="288"/>
  <c r="AP17" i="288"/>
  <c r="AK62" i="288"/>
  <c r="AO5" i="288"/>
  <c r="AM5" i="288"/>
  <c r="AL5" i="288"/>
  <c r="AP45" i="288"/>
  <c r="AN45" i="288"/>
  <c r="AP51" i="288"/>
  <c r="AN51" i="288"/>
  <c r="H3" i="288"/>
  <c r="G4" i="288"/>
  <c r="AP8" i="288"/>
  <c r="AN8" i="288"/>
  <c r="AN42" i="288"/>
  <c r="AP42" i="288"/>
  <c r="H4" i="289" l="1"/>
  <c r="I3" i="289"/>
  <c r="AP5" i="288"/>
  <c r="AN5" i="288"/>
  <c r="AO62" i="288"/>
  <c r="AM62" i="288"/>
  <c r="H4" i="288"/>
  <c r="I3" i="288"/>
  <c r="J3" i="289" l="1"/>
  <c r="I4" i="289"/>
  <c r="I4" i="288"/>
  <c r="J3" i="288"/>
  <c r="K3" i="289" l="1"/>
  <c r="J4" i="289"/>
  <c r="K3" i="288"/>
  <c r="J4" i="288"/>
  <c r="K4" i="289" l="1"/>
  <c r="L3" i="289"/>
  <c r="L3" i="288"/>
  <c r="K4" i="288"/>
  <c r="L4" i="289" l="1"/>
  <c r="M3" i="289"/>
  <c r="L4" i="288"/>
  <c r="M3" i="288"/>
  <c r="M4" i="289" l="1"/>
  <c r="N3" i="289"/>
  <c r="M4" i="288"/>
  <c r="N3" i="288"/>
  <c r="N4" i="289" l="1"/>
  <c r="O3" i="289"/>
  <c r="N4" i="288"/>
  <c r="O3" i="288"/>
  <c r="O4" i="289" l="1"/>
  <c r="P3" i="289"/>
  <c r="O4" i="288"/>
  <c r="P3" i="288"/>
  <c r="P4" i="289" l="1"/>
  <c r="Q3" i="289"/>
  <c r="P4" i="288"/>
  <c r="Q3" i="288"/>
  <c r="Q4" i="289" l="1"/>
  <c r="R3" i="289"/>
  <c r="Q4" i="288"/>
  <c r="R3" i="288"/>
  <c r="R4" i="289" l="1"/>
  <c r="S3" i="289"/>
  <c r="R4" i="288"/>
  <c r="S3" i="288"/>
  <c r="S4" i="289" l="1"/>
  <c r="T3" i="289"/>
  <c r="T3" i="288"/>
  <c r="S4" i="288"/>
  <c r="U3" i="289" l="1"/>
  <c r="T4" i="289"/>
  <c r="T4" i="288"/>
  <c r="U3" i="288"/>
  <c r="V3" i="289" l="1"/>
  <c r="U4" i="289"/>
  <c r="V3" i="288"/>
  <c r="U4" i="288"/>
  <c r="W3" i="289" l="1"/>
  <c r="V4" i="289"/>
  <c r="V4" i="288"/>
  <c r="W3" i="288"/>
  <c r="X3" i="289" l="1"/>
  <c r="W4" i="289"/>
  <c r="W4" i="288"/>
  <c r="X3" i="288"/>
  <c r="Y3" i="289" l="1"/>
  <c r="X4" i="289"/>
  <c r="Y3" i="288"/>
  <c r="X4" i="288"/>
  <c r="Z3" i="289" l="1"/>
  <c r="Y4" i="289"/>
  <c r="Z3" i="288"/>
  <c r="Y4" i="288"/>
  <c r="AA3" i="289" l="1"/>
  <c r="Z4" i="289"/>
  <c r="Z4" i="288"/>
  <c r="AA3" i="288"/>
  <c r="AB3" i="289" l="1"/>
  <c r="AA4" i="289"/>
  <c r="AB3" i="288"/>
  <c r="AA4" i="288"/>
  <c r="AB4" i="289" l="1"/>
  <c r="AC3" i="289"/>
  <c r="AC3" i="288"/>
  <c r="AB4" i="288"/>
  <c r="AD3" i="289" l="1"/>
  <c r="AC4" i="289"/>
  <c r="AC4" i="288"/>
  <c r="AD3" i="288"/>
  <c r="AE3" i="289" l="1"/>
  <c r="AD4" i="289"/>
  <c r="AE3" i="288"/>
  <c r="AD4" i="288"/>
  <c r="AE4" i="289" l="1"/>
  <c r="AF3" i="289"/>
  <c r="AF3" i="288"/>
  <c r="AE4" i="288"/>
  <c r="AF4" i="289" l="1"/>
  <c r="AG3" i="289"/>
  <c r="AG4" i="289" s="1"/>
  <c r="AG3" i="288"/>
  <c r="AG4" i="288" s="1"/>
  <c r="AF4" i="288"/>
  <c r="H30" i="287" l="1" a="1"/>
  <c r="H30" i="287" s="1"/>
  <c r="G30" i="287" a="1"/>
  <c r="G30" i="287" s="1"/>
  <c r="F30" i="287" a="1"/>
  <c r="F30" i="287" s="1"/>
  <c r="E30" i="287" a="1"/>
  <c r="E30" i="287" s="1"/>
  <c r="D30" i="287" a="1"/>
  <c r="D30" i="287" s="1"/>
  <c r="C30" i="287" a="1"/>
  <c r="C30" i="287" s="1"/>
  <c r="B30" i="287" a="1"/>
  <c r="B30" i="287" s="1"/>
  <c r="H29" i="287" a="1"/>
  <c r="H29" i="287" s="1"/>
  <c r="G29" i="287" a="1"/>
  <c r="G29" i="287" s="1"/>
  <c r="F29" i="287" a="1"/>
  <c r="F29" i="287" s="1"/>
  <c r="E29" i="287" a="1"/>
  <c r="E29" i="287" s="1"/>
  <c r="D29" i="287" a="1"/>
  <c r="D29" i="287" s="1"/>
  <c r="C29" i="287" a="1"/>
  <c r="C29" i="287" s="1"/>
  <c r="B29" i="287" a="1"/>
  <c r="B29" i="287" s="1"/>
  <c r="H28" i="287" a="1"/>
  <c r="H28" i="287" s="1"/>
  <c r="G28" i="287" a="1"/>
  <c r="G28" i="287" s="1"/>
  <c r="F28" i="287" a="1"/>
  <c r="F28" i="287" s="1"/>
  <c r="E28" i="287" a="1"/>
  <c r="E28" i="287" s="1"/>
  <c r="D28" i="287" a="1"/>
  <c r="D28" i="287" s="1"/>
  <c r="C28" i="287" a="1"/>
  <c r="C28" i="287" s="1"/>
  <c r="B28" i="287" a="1"/>
  <c r="B28" i="287" s="1"/>
  <c r="H27" i="287" a="1"/>
  <c r="H27" i="287" s="1"/>
  <c r="G27" i="287" a="1"/>
  <c r="G27" i="287" s="1"/>
  <c r="F27" i="287" a="1"/>
  <c r="F27" i="287" s="1"/>
  <c r="E27" i="287" a="1"/>
  <c r="E27" i="287" s="1"/>
  <c r="D27" i="287" a="1"/>
  <c r="D27" i="287" s="1"/>
  <c r="C27" i="287" a="1"/>
  <c r="C27" i="287" s="1"/>
  <c r="B27" i="287" a="1"/>
  <c r="B27" i="287" s="1"/>
  <c r="H26" i="287" a="1"/>
  <c r="H26" i="287" s="1"/>
  <c r="G26" i="287" a="1"/>
  <c r="G26" i="287" s="1"/>
  <c r="F26" i="287" a="1"/>
  <c r="F26" i="287" s="1"/>
  <c r="E26" i="287" a="1"/>
  <c r="E26" i="287" s="1"/>
  <c r="D26" i="287" a="1"/>
  <c r="D26" i="287" s="1"/>
  <c r="C26" i="287" a="1"/>
  <c r="C26" i="287" s="1"/>
  <c r="B26" i="287" a="1"/>
  <c r="B26" i="287" s="1"/>
  <c r="H25" i="287" a="1"/>
  <c r="H25" i="287" s="1"/>
  <c r="G25" i="287" a="1"/>
  <c r="G25" i="287" s="1"/>
  <c r="F25" i="287" a="1"/>
  <c r="F25" i="287" s="1"/>
  <c r="E25" i="287" a="1"/>
  <c r="E25" i="287" s="1"/>
  <c r="D25" i="287" a="1"/>
  <c r="D25" i="287" s="1"/>
  <c r="C25" i="287" a="1"/>
  <c r="C25" i="287" s="1"/>
  <c r="B25" i="287" a="1"/>
  <c r="B25" i="287" s="1"/>
  <c r="H24" i="287" a="1"/>
  <c r="H24" i="287" s="1"/>
  <c r="G24" i="287" a="1"/>
  <c r="G24" i="287" s="1"/>
  <c r="F24" i="287" a="1"/>
  <c r="F24" i="287" s="1"/>
  <c r="E24" i="287" a="1"/>
  <c r="E24" i="287" s="1"/>
  <c r="D24" i="287" a="1"/>
  <c r="D24" i="287" s="1"/>
  <c r="C24" i="287" a="1"/>
  <c r="C24" i="287" s="1"/>
  <c r="B24" i="287" a="1"/>
  <c r="B24" i="287" s="1"/>
  <c r="H23" i="287" a="1"/>
  <c r="H23" i="287" s="1"/>
  <c r="G23" i="287" a="1"/>
  <c r="G23" i="287" s="1"/>
  <c r="F23" i="287" a="1"/>
  <c r="F23" i="287" s="1"/>
  <c r="E23" i="287" a="1"/>
  <c r="E23" i="287" s="1"/>
  <c r="D23" i="287" a="1"/>
  <c r="D23" i="287" s="1"/>
  <c r="C23" i="287" a="1"/>
  <c r="C23" i="287" s="1"/>
  <c r="B23" i="287" a="1"/>
  <c r="B23" i="287" s="1"/>
  <c r="H22" i="287" a="1"/>
  <c r="H22" i="287" s="1"/>
  <c r="G22" i="287" a="1"/>
  <c r="G22" i="287" s="1"/>
  <c r="F22" i="287" a="1"/>
  <c r="F22" i="287" s="1"/>
  <c r="E22" i="287" a="1"/>
  <c r="E22" i="287" s="1"/>
  <c r="D22" i="287" a="1"/>
  <c r="D22" i="287" s="1"/>
  <c r="C22" i="287" a="1"/>
  <c r="C22" i="287" s="1"/>
  <c r="B22" i="287" a="1"/>
  <c r="B22" i="287" s="1"/>
  <c r="H21" i="287" a="1"/>
  <c r="H21" i="287" s="1"/>
  <c r="G21" i="287" a="1"/>
  <c r="G21" i="287" s="1"/>
  <c r="F21" i="287" a="1"/>
  <c r="F21" i="287" s="1"/>
  <c r="E21" i="287" a="1"/>
  <c r="E21" i="287" s="1"/>
  <c r="D21" i="287" a="1"/>
  <c r="D21" i="287" s="1"/>
  <c r="C21" i="287" a="1"/>
  <c r="C21" i="287" s="1"/>
  <c r="B21" i="287" a="1"/>
  <c r="B21" i="287" s="1"/>
  <c r="H20" i="287" a="1"/>
  <c r="H20" i="287" s="1"/>
  <c r="G20" i="287" a="1"/>
  <c r="G20" i="287" s="1"/>
  <c r="F20" i="287" a="1"/>
  <c r="F20" i="287" s="1"/>
  <c r="E20" i="287" a="1"/>
  <c r="E20" i="287" s="1"/>
  <c r="D20" i="287" a="1"/>
  <c r="D20" i="287" s="1"/>
  <c r="C20" i="287" a="1"/>
  <c r="C20" i="287" s="1"/>
  <c r="B20" i="287" a="1"/>
  <c r="B20" i="287" s="1"/>
  <c r="H19" i="287" a="1"/>
  <c r="H19" i="287" s="1"/>
  <c r="G19" i="287" a="1"/>
  <c r="G19" i="287" s="1"/>
  <c r="F19" i="287" a="1"/>
  <c r="F19" i="287" s="1"/>
  <c r="E19" i="287" a="1"/>
  <c r="E19" i="287" s="1"/>
  <c r="D19" i="287" a="1"/>
  <c r="D19" i="287" s="1"/>
  <c r="C19" i="287" a="1"/>
  <c r="C19" i="287" s="1"/>
  <c r="B19" i="287" a="1"/>
  <c r="B19" i="287" s="1"/>
  <c r="H18" i="287" a="1"/>
  <c r="H18" i="287" s="1"/>
  <c r="G18" i="287" a="1"/>
  <c r="G18" i="287" s="1"/>
  <c r="F18" i="287" a="1"/>
  <c r="F18" i="287" s="1"/>
  <c r="E18" i="287" a="1"/>
  <c r="E18" i="287" s="1"/>
  <c r="D18" i="287" a="1"/>
  <c r="D18" i="287" s="1"/>
  <c r="C18" i="287" a="1"/>
  <c r="C18" i="287" s="1"/>
  <c r="B18" i="287" a="1"/>
  <c r="B18" i="287" s="1"/>
  <c r="H17" i="287" a="1"/>
  <c r="H17" i="287" s="1"/>
  <c r="G17" i="287" a="1"/>
  <c r="G17" i="287" s="1"/>
  <c r="F17" i="287" a="1"/>
  <c r="F17" i="287" s="1"/>
  <c r="E17" i="287" a="1"/>
  <c r="E17" i="287" s="1"/>
  <c r="D17" i="287" a="1"/>
  <c r="D17" i="287" s="1"/>
  <c r="C17" i="287" a="1"/>
  <c r="C17" i="287" s="1"/>
  <c r="B17" i="287" a="1"/>
  <c r="B17" i="287" s="1"/>
  <c r="H16" i="287" a="1"/>
  <c r="H16" i="287" s="1"/>
  <c r="G16" i="287" a="1"/>
  <c r="G16" i="287" s="1"/>
  <c r="F16" i="287" a="1"/>
  <c r="F16" i="287" s="1"/>
  <c r="E16" i="287" a="1"/>
  <c r="E16" i="287" s="1"/>
  <c r="D16" i="287" a="1"/>
  <c r="D16" i="287" s="1"/>
  <c r="C16" i="287" a="1"/>
  <c r="C16" i="287" s="1"/>
  <c r="B16" i="287" a="1"/>
  <c r="B16" i="287" s="1"/>
  <c r="H15" i="287" a="1"/>
  <c r="H15" i="287" s="1"/>
  <c r="G15" i="287" a="1"/>
  <c r="G15" i="287" s="1"/>
  <c r="F15" i="287" a="1"/>
  <c r="F15" i="287" s="1"/>
  <c r="E15" i="287" a="1"/>
  <c r="E15" i="287" s="1"/>
  <c r="D15" i="287" a="1"/>
  <c r="D15" i="287" s="1"/>
  <c r="C15" i="287" a="1"/>
  <c r="C15" i="287" s="1"/>
  <c r="B15" i="287" a="1"/>
  <c r="B15" i="287" s="1"/>
  <c r="H14" i="287" a="1"/>
  <c r="H14" i="287" s="1"/>
  <c r="G14" i="287" a="1"/>
  <c r="G14" i="287" s="1"/>
  <c r="F14" i="287" a="1"/>
  <c r="F14" i="287" s="1"/>
  <c r="E14" i="287" a="1"/>
  <c r="E14" i="287" s="1"/>
  <c r="D14" i="287" a="1"/>
  <c r="D14" i="287" s="1"/>
  <c r="C14" i="287" a="1"/>
  <c r="C14" i="287" s="1"/>
  <c r="B14" i="287" a="1"/>
  <c r="B14" i="287" s="1"/>
  <c r="H13" i="287" a="1"/>
  <c r="H13" i="287" s="1"/>
  <c r="G13" i="287" a="1"/>
  <c r="G13" i="287" s="1"/>
  <c r="F13" i="287" a="1"/>
  <c r="F13" i="287" s="1"/>
  <c r="E13" i="287" a="1"/>
  <c r="E13" i="287" s="1"/>
  <c r="D13" i="287" a="1"/>
  <c r="D13" i="287" s="1"/>
  <c r="C13" i="287" a="1"/>
  <c r="C13" i="287" s="1"/>
  <c r="B13" i="287" a="1"/>
  <c r="B13" i="287" s="1"/>
  <c r="H12" i="287" a="1"/>
  <c r="H12" i="287" s="1"/>
  <c r="G12" i="287" a="1"/>
  <c r="G12" i="287" s="1"/>
  <c r="F12" i="287" a="1"/>
  <c r="F12" i="287" s="1"/>
  <c r="E12" i="287" a="1"/>
  <c r="E12" i="287" s="1"/>
  <c r="D12" i="287" a="1"/>
  <c r="D12" i="287" s="1"/>
  <c r="C12" i="287" a="1"/>
  <c r="C12" i="287" s="1"/>
  <c r="B12" i="287" a="1"/>
  <c r="B12" i="287" s="1"/>
  <c r="H11" i="287" a="1"/>
  <c r="H11" i="287" s="1"/>
  <c r="G11" i="287" a="1"/>
  <c r="G11" i="287" s="1"/>
  <c r="F11" i="287" a="1"/>
  <c r="F11" i="287" s="1"/>
  <c r="E11" i="287" a="1"/>
  <c r="E11" i="287" s="1"/>
  <c r="D11" i="287" a="1"/>
  <c r="D11" i="287" s="1"/>
  <c r="C11" i="287" a="1"/>
  <c r="C11" i="287" s="1"/>
  <c r="B11" i="287" a="1"/>
  <c r="B11" i="287" s="1"/>
  <c r="E30" i="286" a="1"/>
  <c r="E30" i="286" s="1"/>
  <c r="J30" i="286" a="1"/>
  <c r="J30" i="286" s="1"/>
  <c r="I30" i="286" a="1"/>
  <c r="I30" i="286" s="1"/>
  <c r="H30" i="286" a="1"/>
  <c r="H30" i="286" s="1"/>
  <c r="G30" i="286" a="1"/>
  <c r="G30" i="286" s="1"/>
  <c r="F30" i="286" a="1"/>
  <c r="F30" i="286" s="1"/>
  <c r="D30" i="286" a="1"/>
  <c r="D30" i="286" s="1"/>
  <c r="C30" i="286" a="1"/>
  <c r="C30" i="286" s="1"/>
  <c r="B30" i="286" a="1"/>
  <c r="B30" i="286" s="1"/>
  <c r="E29" i="286" a="1"/>
  <c r="E29" i="286" s="1"/>
  <c r="J29" i="286" a="1"/>
  <c r="J29" i="286" s="1"/>
  <c r="I29" i="286" a="1"/>
  <c r="I29" i="286" s="1"/>
  <c r="H29" i="286" a="1"/>
  <c r="H29" i="286" s="1"/>
  <c r="G29" i="286" a="1"/>
  <c r="G29" i="286" s="1"/>
  <c r="F29" i="286" a="1"/>
  <c r="F29" i="286" s="1"/>
  <c r="D29" i="286" a="1"/>
  <c r="D29" i="286" s="1"/>
  <c r="C29" i="286" a="1"/>
  <c r="C29" i="286" s="1"/>
  <c r="B29" i="286" a="1"/>
  <c r="B29" i="286" s="1"/>
  <c r="E28" i="286" a="1"/>
  <c r="E28" i="286" s="1"/>
  <c r="J28" i="286" a="1"/>
  <c r="J28" i="286" s="1"/>
  <c r="I28" i="286" a="1"/>
  <c r="I28" i="286" s="1"/>
  <c r="H28" i="286" a="1"/>
  <c r="H28" i="286" s="1"/>
  <c r="G28" i="286" a="1"/>
  <c r="G28" i="286" s="1"/>
  <c r="F28" i="286" a="1"/>
  <c r="F28" i="286" s="1"/>
  <c r="D28" i="286" a="1"/>
  <c r="D28" i="286" s="1"/>
  <c r="C28" i="286" a="1"/>
  <c r="C28" i="286" s="1"/>
  <c r="B28" i="286" a="1"/>
  <c r="B28" i="286" s="1"/>
  <c r="E27" i="286" a="1"/>
  <c r="E27" i="286" s="1"/>
  <c r="J27" i="286" a="1"/>
  <c r="J27" i="286" s="1"/>
  <c r="I27" i="286" a="1"/>
  <c r="I27" i="286" s="1"/>
  <c r="H27" i="286" a="1"/>
  <c r="H27" i="286" s="1"/>
  <c r="G27" i="286" a="1"/>
  <c r="G27" i="286" s="1"/>
  <c r="F27" i="286" a="1"/>
  <c r="F27" i="286" s="1"/>
  <c r="D27" i="286" a="1"/>
  <c r="D27" i="286" s="1"/>
  <c r="C27" i="286" a="1"/>
  <c r="C27" i="286" s="1"/>
  <c r="B27" i="286" a="1"/>
  <c r="B27" i="286" s="1"/>
  <c r="E26" i="286" a="1"/>
  <c r="E26" i="286" s="1"/>
  <c r="J26" i="286" a="1"/>
  <c r="J26" i="286" s="1"/>
  <c r="I26" i="286" a="1"/>
  <c r="I26" i="286" s="1"/>
  <c r="H26" i="286" a="1"/>
  <c r="H26" i="286" s="1"/>
  <c r="G26" i="286" a="1"/>
  <c r="G26" i="286" s="1"/>
  <c r="F26" i="286" a="1"/>
  <c r="F26" i="286" s="1"/>
  <c r="D26" i="286" a="1"/>
  <c r="D26" i="286" s="1"/>
  <c r="C26" i="286" a="1"/>
  <c r="C26" i="286" s="1"/>
  <c r="B26" i="286" a="1"/>
  <c r="B26" i="286" s="1"/>
  <c r="R25" i="286"/>
  <c r="Q25" i="286"/>
  <c r="J25" i="286" a="1"/>
  <c r="J25" i="286" s="1"/>
  <c r="H25" i="286" a="1"/>
  <c r="H25" i="286" s="1"/>
  <c r="G25" i="286" a="1"/>
  <c r="G25" i="286" s="1"/>
  <c r="F25" i="286" a="1"/>
  <c r="F25" i="286" s="1"/>
  <c r="D25" i="286" a="1"/>
  <c r="D25" i="286" s="1"/>
  <c r="C25" i="286" a="1"/>
  <c r="C25" i="286" s="1"/>
  <c r="B25" i="286" a="1"/>
  <c r="B25" i="286" s="1"/>
  <c r="J24" i="286" a="1"/>
  <c r="J24" i="286" s="1"/>
  <c r="I24" i="286" a="1"/>
  <c r="I24" i="286" s="1"/>
  <c r="H24" i="286" a="1"/>
  <c r="H24" i="286" s="1"/>
  <c r="G24" i="286" a="1"/>
  <c r="G24" i="286" s="1"/>
  <c r="F24" i="286" a="1"/>
  <c r="F24" i="286" s="1"/>
  <c r="E24" i="286" a="1"/>
  <c r="E24" i="286" s="1"/>
  <c r="D24" i="286" a="1"/>
  <c r="D24" i="286" s="1"/>
  <c r="C24" i="286" a="1"/>
  <c r="C24" i="286" s="1"/>
  <c r="B24" i="286" a="1"/>
  <c r="B24" i="286" s="1"/>
  <c r="J23" i="286" a="1"/>
  <c r="J23" i="286" s="1"/>
  <c r="I23" i="286" a="1"/>
  <c r="I23" i="286" s="1"/>
  <c r="H23" i="286" a="1"/>
  <c r="H23" i="286" s="1"/>
  <c r="G23" i="286" a="1"/>
  <c r="G23" i="286" s="1"/>
  <c r="F23" i="286" a="1"/>
  <c r="F23" i="286" s="1"/>
  <c r="E23" i="286" a="1"/>
  <c r="E23" i="286" s="1"/>
  <c r="D23" i="286" a="1"/>
  <c r="D23" i="286" s="1"/>
  <c r="C23" i="286" a="1"/>
  <c r="C23" i="286" s="1"/>
  <c r="B23" i="286" a="1"/>
  <c r="B23" i="286" s="1"/>
  <c r="J22" i="286" a="1"/>
  <c r="J22" i="286" s="1"/>
  <c r="I22" i="286" a="1"/>
  <c r="I22" i="286" s="1"/>
  <c r="H22" i="286" a="1"/>
  <c r="H22" i="286" s="1"/>
  <c r="G22" i="286" a="1"/>
  <c r="G22" i="286" s="1"/>
  <c r="F22" i="286" a="1"/>
  <c r="F22" i="286" s="1"/>
  <c r="E22" i="286" a="1"/>
  <c r="E22" i="286" s="1"/>
  <c r="D22" i="286" a="1"/>
  <c r="D22" i="286" s="1"/>
  <c r="C22" i="286" a="1"/>
  <c r="C22" i="286" s="1"/>
  <c r="B22" i="286" a="1"/>
  <c r="B22" i="286" s="1"/>
  <c r="J21" i="286" a="1"/>
  <c r="J21" i="286" s="1"/>
  <c r="I21" i="286" a="1"/>
  <c r="I21" i="286" s="1"/>
  <c r="H21" i="286" a="1"/>
  <c r="H21" i="286" s="1"/>
  <c r="G21" i="286" a="1"/>
  <c r="G21" i="286" s="1"/>
  <c r="F21" i="286" a="1"/>
  <c r="F21" i="286" s="1"/>
  <c r="E21" i="286" a="1"/>
  <c r="E21" i="286" s="1"/>
  <c r="D21" i="286" a="1"/>
  <c r="D21" i="286" s="1"/>
  <c r="C21" i="286" a="1"/>
  <c r="C21" i="286" s="1"/>
  <c r="B21" i="286" a="1"/>
  <c r="B21" i="286" s="1"/>
  <c r="R20" i="286"/>
  <c r="Q20" i="286"/>
  <c r="J20" i="286" a="1"/>
  <c r="J20" i="286" s="1"/>
  <c r="H20" i="286" a="1"/>
  <c r="H20" i="286" s="1"/>
  <c r="G20" i="286" a="1"/>
  <c r="G20" i="286" s="1"/>
  <c r="F20" i="286" a="1"/>
  <c r="F20" i="286" s="1"/>
  <c r="D20" i="286" a="1"/>
  <c r="D20" i="286" s="1"/>
  <c r="C20" i="286" a="1"/>
  <c r="C20" i="286" s="1"/>
  <c r="B20" i="286" a="1"/>
  <c r="B20" i="286" s="1"/>
  <c r="J19" i="286" a="1"/>
  <c r="J19" i="286" s="1"/>
  <c r="I19" i="286" a="1"/>
  <c r="I19" i="286" s="1"/>
  <c r="H19" i="286" a="1"/>
  <c r="H19" i="286" s="1"/>
  <c r="G19" i="286" a="1"/>
  <c r="G19" i="286" s="1"/>
  <c r="F19" i="286" a="1"/>
  <c r="F19" i="286" s="1"/>
  <c r="E19" i="286" a="1"/>
  <c r="E19" i="286" s="1"/>
  <c r="D19" i="286" a="1"/>
  <c r="D19" i="286" s="1"/>
  <c r="C19" i="286" a="1"/>
  <c r="C19" i="286" s="1"/>
  <c r="B19" i="286" a="1"/>
  <c r="B19" i="286" s="1"/>
  <c r="R18" i="286"/>
  <c r="Q18" i="286"/>
  <c r="J18" i="286" a="1"/>
  <c r="J18" i="286" s="1"/>
  <c r="H18" i="286" a="1"/>
  <c r="H18" i="286" s="1"/>
  <c r="G18" i="286" a="1"/>
  <c r="G18" i="286" s="1"/>
  <c r="F18" i="286" a="1"/>
  <c r="F18" i="286" s="1"/>
  <c r="D18" i="286" a="1"/>
  <c r="D18" i="286" s="1"/>
  <c r="C18" i="286" a="1"/>
  <c r="C18" i="286" s="1"/>
  <c r="B18" i="286" a="1"/>
  <c r="B18" i="286" s="1"/>
  <c r="E17" i="286" a="1"/>
  <c r="E17" i="286" s="1"/>
  <c r="J17" i="286" a="1"/>
  <c r="J17" i="286" s="1"/>
  <c r="I17" i="286" a="1"/>
  <c r="I17" i="286" s="1"/>
  <c r="H17" i="286" a="1"/>
  <c r="H17" i="286" s="1"/>
  <c r="G17" i="286" a="1"/>
  <c r="G17" i="286" s="1"/>
  <c r="F17" i="286" a="1"/>
  <c r="F17" i="286" s="1"/>
  <c r="D17" i="286" a="1"/>
  <c r="D17" i="286" s="1"/>
  <c r="C17" i="286" a="1"/>
  <c r="C17" i="286" s="1"/>
  <c r="B17" i="286" a="1"/>
  <c r="B17" i="286" s="1"/>
  <c r="E16" i="286" a="1"/>
  <c r="E16" i="286" s="1"/>
  <c r="J16" i="286" a="1"/>
  <c r="J16" i="286" s="1"/>
  <c r="I16" i="286" a="1"/>
  <c r="I16" i="286" s="1"/>
  <c r="H16" i="286" a="1"/>
  <c r="H16" i="286" s="1"/>
  <c r="G16" i="286" a="1"/>
  <c r="G16" i="286" s="1"/>
  <c r="F16" i="286" a="1"/>
  <c r="F16" i="286" s="1"/>
  <c r="D16" i="286" a="1"/>
  <c r="D16" i="286" s="1"/>
  <c r="C16" i="286" a="1"/>
  <c r="C16" i="286" s="1"/>
  <c r="B16" i="286" a="1"/>
  <c r="B16" i="286" s="1"/>
  <c r="I15" i="286" a="1"/>
  <c r="I15" i="286" s="1"/>
  <c r="E15" i="286" a="1"/>
  <c r="E15" i="286" s="1"/>
  <c r="J15" i="286" a="1"/>
  <c r="J15" i="286" s="1"/>
  <c r="H15" i="286" a="1"/>
  <c r="H15" i="286" s="1"/>
  <c r="G15" i="286" a="1"/>
  <c r="G15" i="286" s="1"/>
  <c r="F15" i="286" a="1"/>
  <c r="F15" i="286" s="1"/>
  <c r="D15" i="286" a="1"/>
  <c r="D15" i="286" s="1"/>
  <c r="C15" i="286" a="1"/>
  <c r="C15" i="286" s="1"/>
  <c r="B15" i="286" a="1"/>
  <c r="B15" i="286" s="1"/>
  <c r="R14" i="286"/>
  <c r="Q14" i="286"/>
  <c r="J14" i="286" a="1"/>
  <c r="J14" i="286" s="1"/>
  <c r="H14" i="286" a="1"/>
  <c r="H14" i="286" s="1"/>
  <c r="G14" i="286" a="1"/>
  <c r="G14" i="286" s="1"/>
  <c r="F14" i="286" a="1"/>
  <c r="F14" i="286" s="1"/>
  <c r="D14" i="286" a="1"/>
  <c r="D14" i="286" s="1"/>
  <c r="C14" i="286" a="1"/>
  <c r="C14" i="286" s="1"/>
  <c r="B14" i="286" a="1"/>
  <c r="B14" i="286" s="1"/>
  <c r="J13" i="286" a="1"/>
  <c r="J13" i="286" s="1"/>
  <c r="I13" i="286" a="1"/>
  <c r="I13" i="286" s="1"/>
  <c r="H13" i="286" a="1"/>
  <c r="H13" i="286" s="1"/>
  <c r="G13" i="286" a="1"/>
  <c r="G13" i="286" s="1"/>
  <c r="F13" i="286" a="1"/>
  <c r="F13" i="286" s="1"/>
  <c r="E13" i="286" a="1"/>
  <c r="E13" i="286" s="1"/>
  <c r="D13" i="286" a="1"/>
  <c r="D13" i="286" s="1"/>
  <c r="C13" i="286" a="1"/>
  <c r="C13" i="286" s="1"/>
  <c r="B13" i="286" a="1"/>
  <c r="B13" i="286" s="1"/>
  <c r="J12" i="286" a="1"/>
  <c r="J12" i="286" s="1"/>
  <c r="I12" i="286" a="1"/>
  <c r="I12" i="286" s="1"/>
  <c r="H12" i="286" a="1"/>
  <c r="H12" i="286" s="1"/>
  <c r="G12" i="286" a="1"/>
  <c r="G12" i="286" s="1"/>
  <c r="F12" i="286" a="1"/>
  <c r="F12" i="286" s="1"/>
  <c r="E12" i="286" a="1"/>
  <c r="E12" i="286" s="1"/>
  <c r="D12" i="286" a="1"/>
  <c r="D12" i="286" s="1"/>
  <c r="C12" i="286" a="1"/>
  <c r="C12" i="286" s="1"/>
  <c r="B12" i="286" a="1"/>
  <c r="B12" i="286" s="1"/>
  <c r="J11" i="286" a="1"/>
  <c r="J11" i="286" s="1"/>
  <c r="I11" i="286" a="1"/>
  <c r="I11" i="286" s="1"/>
  <c r="H11" i="286" a="1"/>
  <c r="H11" i="286" s="1"/>
  <c r="G11" i="286" a="1"/>
  <c r="G11" i="286" s="1"/>
  <c r="F11" i="286" a="1"/>
  <c r="F11" i="286" s="1"/>
  <c r="E11" i="286" a="1"/>
  <c r="E11" i="286" s="1"/>
  <c r="D11" i="286" a="1"/>
  <c r="D11" i="286" s="1"/>
  <c r="C11" i="286" a="1"/>
  <c r="C11" i="286" s="1"/>
  <c r="B11" i="286" a="1"/>
  <c r="B11" i="286" s="1"/>
  <c r="R30" i="282"/>
  <c r="R29" i="282"/>
  <c r="R28" i="282"/>
  <c r="R27" i="282"/>
  <c r="R26" i="282"/>
  <c r="R24" i="282"/>
  <c r="R23" i="282"/>
  <c r="R22" i="282"/>
  <c r="R21" i="282"/>
  <c r="R19" i="282"/>
  <c r="R17" i="282"/>
  <c r="R16" i="282"/>
  <c r="R15" i="282"/>
  <c r="R13" i="282"/>
  <c r="R12" i="282"/>
  <c r="R11" i="282"/>
  <c r="Q22" i="282"/>
  <c r="Q30" i="282"/>
  <c r="Q29" i="282"/>
  <c r="Q28" i="282"/>
  <c r="Q27" i="282"/>
  <c r="Q26" i="282"/>
  <c r="Q24" i="282"/>
  <c r="Q23" i="282"/>
  <c r="Q21" i="282"/>
  <c r="Q19" i="282"/>
  <c r="Q17" i="282"/>
  <c r="Q16" i="282"/>
  <c r="Q15" i="282"/>
  <c r="Q13" i="282"/>
  <c r="Q12" i="282"/>
  <c r="Q11" i="282"/>
  <c r="AI62" i="285"/>
  <c r="AH62" i="285"/>
  <c r="AG62" i="285"/>
  <c r="AF62" i="285"/>
  <c r="AE62" i="285"/>
  <c r="AD62" i="285"/>
  <c r="AC62" i="285"/>
  <c r="AB62" i="285"/>
  <c r="AA62" i="285"/>
  <c r="Z62" i="285"/>
  <c r="Y62" i="285"/>
  <c r="X62" i="285"/>
  <c r="W62" i="285"/>
  <c r="V62" i="285"/>
  <c r="U62" i="285"/>
  <c r="T62" i="285"/>
  <c r="S62" i="285"/>
  <c r="R62" i="285"/>
  <c r="Q62" i="285"/>
  <c r="P62" i="285"/>
  <c r="O62" i="285"/>
  <c r="N62" i="285"/>
  <c r="M62" i="285"/>
  <c r="L62" i="285"/>
  <c r="K62" i="285"/>
  <c r="J62" i="285"/>
  <c r="I62" i="285"/>
  <c r="H62" i="285"/>
  <c r="G62" i="285"/>
  <c r="F62" i="285"/>
  <c r="E62" i="285"/>
  <c r="D62" i="285"/>
  <c r="C62" i="285"/>
  <c r="AJ61" i="285"/>
  <c r="AK61" i="285" s="1"/>
  <c r="AK60" i="285"/>
  <c r="AJ60" i="285"/>
  <c r="AK59" i="285"/>
  <c r="AO59" i="285" s="1"/>
  <c r="AJ59" i="285"/>
  <c r="AK58" i="285"/>
  <c r="AJ58" i="285"/>
  <c r="AJ57" i="285"/>
  <c r="AK57" i="285" s="1"/>
  <c r="AJ56" i="285"/>
  <c r="AK56" i="285" s="1"/>
  <c r="AJ55" i="285"/>
  <c r="AK55" i="285" s="1"/>
  <c r="AJ54" i="285"/>
  <c r="AK54" i="285" s="1"/>
  <c r="AM53" i="285"/>
  <c r="AK53" i="285"/>
  <c r="AO53" i="285" s="1"/>
  <c r="AJ53" i="285"/>
  <c r="AJ52" i="285"/>
  <c r="AK52" i="285" s="1"/>
  <c r="AJ51" i="285"/>
  <c r="AK51" i="285" s="1"/>
  <c r="AJ50" i="285"/>
  <c r="AK50" i="285" s="1"/>
  <c r="AO50" i="285" s="1"/>
  <c r="AO49" i="285"/>
  <c r="AK49" i="285"/>
  <c r="AJ49" i="285"/>
  <c r="AJ47" i="285"/>
  <c r="AK47" i="285" s="1"/>
  <c r="AJ46" i="285"/>
  <c r="AK46" i="285" s="1"/>
  <c r="AO46" i="285" s="1"/>
  <c r="AJ45" i="285"/>
  <c r="AK45" i="285" s="1"/>
  <c r="AJ44" i="285"/>
  <c r="AK44" i="285" s="1"/>
  <c r="AO43" i="285"/>
  <c r="AM43" i="285"/>
  <c r="AK43" i="285"/>
  <c r="AJ43" i="285"/>
  <c r="AJ42" i="285"/>
  <c r="AK42" i="285" s="1"/>
  <c r="AJ41" i="285"/>
  <c r="AK41" i="285" s="1"/>
  <c r="AJ40" i="285"/>
  <c r="AK40" i="285" s="1"/>
  <c r="AO40" i="285" s="1"/>
  <c r="AK39" i="285"/>
  <c r="AJ39" i="285"/>
  <c r="AJ38" i="285"/>
  <c r="AK38" i="285" s="1"/>
  <c r="AJ37" i="285"/>
  <c r="AK37" i="285" s="1"/>
  <c r="AO37" i="285" s="1"/>
  <c r="AJ36" i="285"/>
  <c r="AK36" i="285" s="1"/>
  <c r="AO36" i="285" s="1"/>
  <c r="AJ35" i="285"/>
  <c r="AK35" i="285" s="1"/>
  <c r="AJ34" i="285"/>
  <c r="AK34" i="285" s="1"/>
  <c r="AO34" i="285" s="1"/>
  <c r="AO33" i="285"/>
  <c r="AK33" i="285"/>
  <c r="AJ33" i="285"/>
  <c r="AK32" i="285"/>
  <c r="AO32" i="285" s="1"/>
  <c r="AJ32" i="285"/>
  <c r="AJ31" i="285"/>
  <c r="AK31" i="285" s="1"/>
  <c r="AJ30" i="285"/>
  <c r="AK30" i="285" s="1"/>
  <c r="AJ29" i="285"/>
  <c r="AK29" i="285" s="1"/>
  <c r="AO29" i="285" s="1"/>
  <c r="AO28" i="285"/>
  <c r="AM28" i="285"/>
  <c r="AL28" i="285"/>
  <c r="AK28" i="285"/>
  <c r="AJ28" i="285"/>
  <c r="AJ27" i="285"/>
  <c r="AK27" i="285" s="1"/>
  <c r="AJ26" i="285"/>
  <c r="AK26" i="285" s="1"/>
  <c r="AJ25" i="285"/>
  <c r="AK25" i="285" s="1"/>
  <c r="AJ24" i="285"/>
  <c r="AK24" i="285" s="1"/>
  <c r="AO24" i="285" s="1"/>
  <c r="AJ23" i="285"/>
  <c r="AK23" i="285" s="1"/>
  <c r="AJ22" i="285"/>
  <c r="AK22" i="285" s="1"/>
  <c r="AJ21" i="285"/>
  <c r="AK21" i="285" s="1"/>
  <c r="AO21" i="285" s="1"/>
  <c r="AJ20" i="285"/>
  <c r="AK20" i="285" s="1"/>
  <c r="AJ19" i="285"/>
  <c r="AK19" i="285" s="1"/>
  <c r="AJ18" i="285"/>
  <c r="AK18" i="285" s="1"/>
  <c r="AO18" i="285" s="1"/>
  <c r="AO17" i="285"/>
  <c r="AM17" i="285"/>
  <c r="AK17" i="285"/>
  <c r="AJ17" i="285"/>
  <c r="AJ16" i="285"/>
  <c r="AK16" i="285" s="1"/>
  <c r="AJ15" i="285"/>
  <c r="AK15" i="285" s="1"/>
  <c r="AJ14" i="285"/>
  <c r="AK14" i="285" s="1"/>
  <c r="AJ13" i="285"/>
  <c r="AJ12" i="285"/>
  <c r="AK12" i="285" s="1"/>
  <c r="AO12" i="285" s="1"/>
  <c r="AJ11" i="285"/>
  <c r="AK11" i="285" s="1"/>
  <c r="AK10" i="285"/>
  <c r="AJ10" i="285"/>
  <c r="AJ9" i="285"/>
  <c r="AK9" i="285" s="1"/>
  <c r="AO9" i="285" s="1"/>
  <c r="AJ8" i="285"/>
  <c r="AK8" i="285" s="1"/>
  <c r="AJ7" i="285"/>
  <c r="AK7" i="285" s="1"/>
  <c r="AJ6" i="285"/>
  <c r="AK6" i="285" s="1"/>
  <c r="AO5" i="285"/>
  <c r="AJ5" i="285"/>
  <c r="AK5" i="285" s="1"/>
  <c r="E3" i="285"/>
  <c r="E4" i="285" s="1"/>
  <c r="AI62" i="284"/>
  <c r="AH62" i="284"/>
  <c r="AG62" i="284"/>
  <c r="AF62" i="284"/>
  <c r="AE62" i="284"/>
  <c r="AD62" i="284"/>
  <c r="AC62" i="284"/>
  <c r="AB62" i="284"/>
  <c r="AA62" i="284"/>
  <c r="Z62" i="284"/>
  <c r="Y62" i="284"/>
  <c r="X62" i="284"/>
  <c r="W62" i="284"/>
  <c r="V62" i="284"/>
  <c r="U62" i="284"/>
  <c r="T62" i="284"/>
  <c r="S62" i="284"/>
  <c r="R62" i="284"/>
  <c r="Q62" i="284"/>
  <c r="P62" i="284"/>
  <c r="O62" i="284"/>
  <c r="N62" i="284"/>
  <c r="M62" i="284"/>
  <c r="L62" i="284"/>
  <c r="K62" i="284"/>
  <c r="J62" i="284"/>
  <c r="I62" i="284"/>
  <c r="H62" i="284"/>
  <c r="G62" i="284"/>
  <c r="F62" i="284"/>
  <c r="E62" i="284"/>
  <c r="D62" i="284"/>
  <c r="C62" i="284"/>
  <c r="AK61" i="284"/>
  <c r="AJ61" i="284"/>
  <c r="AK60" i="284"/>
  <c r="AJ60" i="284"/>
  <c r="AJ59" i="284"/>
  <c r="AK59" i="284" s="1"/>
  <c r="AJ58" i="284"/>
  <c r="AK58" i="284" s="1"/>
  <c r="AJ57" i="284"/>
  <c r="AK57" i="284" s="1"/>
  <c r="AJ56" i="284"/>
  <c r="AK56" i="284" s="1"/>
  <c r="AJ55" i="284"/>
  <c r="AK55" i="284" s="1"/>
  <c r="AJ54" i="284"/>
  <c r="AK54" i="284" s="1"/>
  <c r="AJ53" i="284"/>
  <c r="AK53" i="284" s="1"/>
  <c r="AJ52" i="284"/>
  <c r="AK52" i="284" s="1"/>
  <c r="AJ51" i="284"/>
  <c r="AK51" i="284" s="1"/>
  <c r="AK50" i="284"/>
  <c r="AO50" i="284" s="1"/>
  <c r="AJ50" i="284"/>
  <c r="AO49" i="284"/>
  <c r="AK49" i="284"/>
  <c r="AJ49" i="284"/>
  <c r="AK48" i="284"/>
  <c r="AJ48" i="284"/>
  <c r="AK47" i="284"/>
  <c r="AO47" i="284" s="1"/>
  <c r="AJ47" i="284"/>
  <c r="AJ46" i="284"/>
  <c r="AK46" i="284" s="1"/>
  <c r="AO46" i="284" s="1"/>
  <c r="AJ45" i="284"/>
  <c r="AK45" i="284" s="1"/>
  <c r="AK44" i="284"/>
  <c r="AO44" i="284" s="1"/>
  <c r="AJ44" i="284"/>
  <c r="AJ43" i="284"/>
  <c r="AK43" i="284" s="1"/>
  <c r="AJ42" i="284"/>
  <c r="AK42" i="284" s="1"/>
  <c r="AJ41" i="284"/>
  <c r="AK41" i="284" s="1"/>
  <c r="AK40" i="284"/>
  <c r="AO40" i="284" s="1"/>
  <c r="AJ40" i="284"/>
  <c r="AO39" i="284"/>
  <c r="AK39" i="284"/>
  <c r="AM39" i="284" s="1"/>
  <c r="AJ39" i="284"/>
  <c r="AJ38" i="284"/>
  <c r="AK38" i="284" s="1"/>
  <c r="AJ37" i="284"/>
  <c r="AK37" i="284" s="1"/>
  <c r="AO37" i="284" s="1"/>
  <c r="AJ36" i="284"/>
  <c r="AK36" i="284" s="1"/>
  <c r="AO36" i="284" s="1"/>
  <c r="AO35" i="284"/>
  <c r="AM35" i="284"/>
  <c r="AK35" i="284"/>
  <c r="AL35" i="284" s="1"/>
  <c r="AJ35" i="284"/>
  <c r="AO34" i="284"/>
  <c r="AK34" i="284"/>
  <c r="AJ34" i="284"/>
  <c r="AJ33" i="284"/>
  <c r="AK33" i="284" s="1"/>
  <c r="AO33" i="284" s="1"/>
  <c r="AK32" i="284"/>
  <c r="AO32" i="284" s="1"/>
  <c r="AJ32" i="284"/>
  <c r="AJ31" i="284"/>
  <c r="AK31" i="284" s="1"/>
  <c r="AJ30" i="284"/>
  <c r="AK30" i="284" s="1"/>
  <c r="AJ29" i="284"/>
  <c r="AK29" i="284" s="1"/>
  <c r="AO29" i="284" s="1"/>
  <c r="AJ28" i="284"/>
  <c r="AK28" i="284" s="1"/>
  <c r="AJ27" i="284"/>
  <c r="AK27" i="284" s="1"/>
  <c r="AJ26" i="284"/>
  <c r="AK26" i="284" s="1"/>
  <c r="AJ25" i="284"/>
  <c r="AK25" i="284" s="1"/>
  <c r="AJ24" i="284"/>
  <c r="AK24" i="284" s="1"/>
  <c r="AO24" i="284" s="1"/>
  <c r="AO23" i="284"/>
  <c r="AK23" i="284"/>
  <c r="AM23" i="284" s="1"/>
  <c r="AJ23" i="284"/>
  <c r="AJ22" i="284"/>
  <c r="AK22" i="284" s="1"/>
  <c r="AJ21" i="284"/>
  <c r="AK21" i="284" s="1"/>
  <c r="AO21" i="284" s="1"/>
  <c r="AJ20" i="284"/>
  <c r="AK20" i="284" s="1"/>
  <c r="AJ19" i="284"/>
  <c r="AK19" i="284" s="1"/>
  <c r="AJ18" i="284"/>
  <c r="AK18" i="284" s="1"/>
  <c r="AO18" i="284" s="1"/>
  <c r="AJ17" i="284"/>
  <c r="AK17" i="284" s="1"/>
  <c r="AK16" i="284"/>
  <c r="AO16" i="284" s="1"/>
  <c r="AJ16" i="284"/>
  <c r="AJ15" i="284"/>
  <c r="AK15" i="284" s="1"/>
  <c r="AO15" i="284" s="1"/>
  <c r="AJ14" i="284"/>
  <c r="AK14" i="284" s="1"/>
  <c r="AJ13" i="284"/>
  <c r="AK12" i="284"/>
  <c r="AO12" i="284" s="1"/>
  <c r="AJ12" i="284"/>
  <c r="AO11" i="284"/>
  <c r="AK11" i="284"/>
  <c r="AM11" i="284" s="1"/>
  <c r="AJ11" i="284"/>
  <c r="AJ10" i="284"/>
  <c r="AK10" i="284" s="1"/>
  <c r="AJ9" i="284"/>
  <c r="AK9" i="284" s="1"/>
  <c r="AO9" i="284" s="1"/>
  <c r="AJ8" i="284"/>
  <c r="AK8" i="284" s="1"/>
  <c r="AJ7" i="284"/>
  <c r="AK7" i="284" s="1"/>
  <c r="AO6" i="284"/>
  <c r="AM6" i="284"/>
  <c r="AK6" i="284"/>
  <c r="AJ6" i="284"/>
  <c r="AJ5" i="284"/>
  <c r="AJ62" i="284" s="1"/>
  <c r="E3" i="284"/>
  <c r="F3" i="284" s="1"/>
  <c r="AO11" i="285" l="1"/>
  <c r="AM11" i="285"/>
  <c r="AL11" i="285"/>
  <c r="AO45" i="285"/>
  <c r="AM45" i="285"/>
  <c r="AL45" i="285"/>
  <c r="AO6" i="285"/>
  <c r="AM6" i="285"/>
  <c r="AO20" i="285"/>
  <c r="AM20" i="285"/>
  <c r="AL20" i="285"/>
  <c r="AO47" i="285"/>
  <c r="AM47" i="285"/>
  <c r="AO35" i="285"/>
  <c r="AM35" i="285"/>
  <c r="AL35" i="285"/>
  <c r="AO23" i="285"/>
  <c r="AM23" i="285"/>
  <c r="AL23" i="285"/>
  <c r="AO51" i="285"/>
  <c r="AM51" i="285"/>
  <c r="AL51" i="285"/>
  <c r="F3" i="285"/>
  <c r="AO39" i="285"/>
  <c r="AM39" i="285"/>
  <c r="AL39" i="285"/>
  <c r="AO8" i="285"/>
  <c r="AM8" i="285"/>
  <c r="AL8" i="285"/>
  <c r="AP28" i="285"/>
  <c r="AN28" i="285"/>
  <c r="AO42" i="285"/>
  <c r="AM42" i="285"/>
  <c r="AL42" i="285"/>
  <c r="AL17" i="285"/>
  <c r="AM56" i="285"/>
  <c r="AL56" i="285"/>
  <c r="AO56" i="285"/>
  <c r="AM5" i="285"/>
  <c r="AL5" i="285"/>
  <c r="AK62" i="285"/>
  <c r="AO31" i="285"/>
  <c r="AL31" i="285"/>
  <c r="AP31" i="285" s="1"/>
  <c r="AL53" i="285"/>
  <c r="AJ62" i="285"/>
  <c r="AM59" i="285"/>
  <c r="AM17" i="284"/>
  <c r="AL17" i="284"/>
  <c r="AO17" i="284"/>
  <c r="AM8" i="284"/>
  <c r="AL8" i="284"/>
  <c r="AO8" i="284"/>
  <c r="AO51" i="284"/>
  <c r="AM51" i="284"/>
  <c r="AL51" i="284"/>
  <c r="AM28" i="284"/>
  <c r="AL28" i="284"/>
  <c r="AO28" i="284"/>
  <c r="AL53" i="284"/>
  <c r="AO53" i="284"/>
  <c r="AM53" i="284"/>
  <c r="AO59" i="284"/>
  <c r="AM59" i="284"/>
  <c r="AO43" i="284"/>
  <c r="AM43" i="284"/>
  <c r="G3" i="284"/>
  <c r="F4" i="284"/>
  <c r="AO45" i="284"/>
  <c r="AM45" i="284"/>
  <c r="AL45" i="284"/>
  <c r="AM20" i="284"/>
  <c r="AL20" i="284"/>
  <c r="AO20" i="284"/>
  <c r="AP35" i="284"/>
  <c r="AN35" i="284"/>
  <c r="AO31" i="284"/>
  <c r="AL31" i="284"/>
  <c r="AP31" i="284" s="1"/>
  <c r="AM42" i="284"/>
  <c r="AL42" i="284"/>
  <c r="AO42" i="284"/>
  <c r="AO56" i="284"/>
  <c r="AL56" i="284"/>
  <c r="AM56" i="284"/>
  <c r="AL23" i="284"/>
  <c r="E4" i="284"/>
  <c r="AK5" i="284"/>
  <c r="AM47" i="284"/>
  <c r="AL11" i="284"/>
  <c r="AL39" i="284"/>
  <c r="AP53" i="285" l="1"/>
  <c r="AN53" i="285"/>
  <c r="AN51" i="285"/>
  <c r="AP51" i="285"/>
  <c r="AO62" i="285"/>
  <c r="AM62" i="285"/>
  <c r="AN5" i="285"/>
  <c r="AP5" i="285"/>
  <c r="AP23" i="285"/>
  <c r="AN23" i="285"/>
  <c r="AN56" i="285"/>
  <c r="AP56" i="285"/>
  <c r="AN35" i="285"/>
  <c r="AP35" i="285"/>
  <c r="AP17" i="285"/>
  <c r="AN17" i="285"/>
  <c r="AP42" i="285"/>
  <c r="AN42" i="285"/>
  <c r="AP20" i="285"/>
  <c r="AN20" i="285"/>
  <c r="AP8" i="285"/>
  <c r="AN8" i="285"/>
  <c r="AP39" i="285"/>
  <c r="AN39" i="285"/>
  <c r="AN45" i="285"/>
  <c r="AP45" i="285"/>
  <c r="F4" i="285"/>
  <c r="G3" i="285"/>
  <c r="AP11" i="285"/>
  <c r="AN11" i="285"/>
  <c r="AP56" i="284"/>
  <c r="AN56" i="284"/>
  <c r="AP45" i="284"/>
  <c r="AN45" i="284"/>
  <c r="AM5" i="284"/>
  <c r="AK62" i="284"/>
  <c r="AO5" i="284"/>
  <c r="AL5" i="284"/>
  <c r="H3" i="284"/>
  <c r="G4" i="284"/>
  <c r="AP23" i="284"/>
  <c r="AN23" i="284"/>
  <c r="AP42" i="284"/>
  <c r="AN42" i="284"/>
  <c r="AP53" i="284"/>
  <c r="AN53" i="284"/>
  <c r="AN28" i="284"/>
  <c r="AP28" i="284"/>
  <c r="AP51" i="284"/>
  <c r="AN51" i="284"/>
  <c r="AN20" i="284"/>
  <c r="AP20" i="284"/>
  <c r="AP8" i="284"/>
  <c r="AN8" i="284"/>
  <c r="AP39" i="284"/>
  <c r="AN39" i="284"/>
  <c r="AP11" i="284"/>
  <c r="AN11" i="284"/>
  <c r="AN17" i="284"/>
  <c r="AP17" i="284"/>
  <c r="H3" i="285" l="1"/>
  <c r="G4" i="285"/>
  <c r="I3" i="284"/>
  <c r="H4" i="284"/>
  <c r="AN5" i="284"/>
  <c r="AP5" i="284"/>
  <c r="AO62" i="284"/>
  <c r="AM62" i="284"/>
  <c r="I3" i="285" l="1"/>
  <c r="H4" i="285"/>
  <c r="I4" i="284"/>
  <c r="J3" i="284"/>
  <c r="J3" i="285" l="1"/>
  <c r="I4" i="285"/>
  <c r="J4" i="284"/>
  <c r="K3" i="284"/>
  <c r="K3" i="285" l="1"/>
  <c r="J4" i="285"/>
  <c r="K4" i="284"/>
  <c r="L3" i="284"/>
  <c r="L3" i="285" l="1"/>
  <c r="K4" i="285"/>
  <c r="L4" i="284"/>
  <c r="M3" i="284"/>
  <c r="M3" i="285" l="1"/>
  <c r="L4" i="285"/>
  <c r="M4" i="284"/>
  <c r="N3" i="284"/>
  <c r="M4" i="285" l="1"/>
  <c r="N3" i="285"/>
  <c r="N4" i="284"/>
  <c r="O3" i="284"/>
  <c r="N4" i="285" l="1"/>
  <c r="O3" i="285"/>
  <c r="O4" i="284"/>
  <c r="P3" i="284"/>
  <c r="O4" i="285" l="1"/>
  <c r="P3" i="285"/>
  <c r="P4" i="284"/>
  <c r="Q3" i="284"/>
  <c r="P4" i="285" l="1"/>
  <c r="Q3" i="285"/>
  <c r="Q4" i="284"/>
  <c r="R3" i="284"/>
  <c r="R3" i="285" l="1"/>
  <c r="Q4" i="285"/>
  <c r="S3" i="284"/>
  <c r="R4" i="284"/>
  <c r="S3" i="285" l="1"/>
  <c r="R4" i="285"/>
  <c r="T3" i="284"/>
  <c r="S4" i="284"/>
  <c r="T3" i="285" l="1"/>
  <c r="S4" i="285"/>
  <c r="T4" i="284"/>
  <c r="U3" i="284"/>
  <c r="U3" i="285" l="1"/>
  <c r="T4" i="285"/>
  <c r="U4" i="284"/>
  <c r="V3" i="284"/>
  <c r="V3" i="285" l="1"/>
  <c r="U4" i="285"/>
  <c r="W3" i="284"/>
  <c r="V4" i="284"/>
  <c r="W3" i="285" l="1"/>
  <c r="V4" i="285"/>
  <c r="X3" i="284"/>
  <c r="W4" i="284"/>
  <c r="X3" i="285" l="1"/>
  <c r="W4" i="285"/>
  <c r="Y3" i="284"/>
  <c r="X4" i="284"/>
  <c r="X4" i="285" l="1"/>
  <c r="Y3" i="285"/>
  <c r="Z3" i="284"/>
  <c r="Y4" i="284"/>
  <c r="Y4" i="285" l="1"/>
  <c r="Z3" i="285"/>
  <c r="Z4" i="284"/>
  <c r="AA3" i="284"/>
  <c r="Z4" i="285" l="1"/>
  <c r="AA3" i="285"/>
  <c r="AB3" i="284"/>
  <c r="AA4" i="284"/>
  <c r="AB3" i="285" l="1"/>
  <c r="AA4" i="285"/>
  <c r="AC3" i="284"/>
  <c r="AB4" i="284"/>
  <c r="AC3" i="285" l="1"/>
  <c r="AB4" i="285"/>
  <c r="AC4" i="284"/>
  <c r="AD3" i="284"/>
  <c r="AD3" i="285" l="1"/>
  <c r="AC4" i="285"/>
  <c r="AD4" i="284"/>
  <c r="AE3" i="284"/>
  <c r="AE3" i="285" l="1"/>
  <c r="AD4" i="285"/>
  <c r="AE4" i="284"/>
  <c r="AF3" i="284"/>
  <c r="AF4" i="284" s="1"/>
  <c r="AF3" i="285" l="1"/>
  <c r="AF4" i="285" s="1"/>
  <c r="AE4" i="285"/>
  <c r="H30" i="283" l="1" a="1"/>
  <c r="H30" i="283" s="1"/>
  <c r="G30" i="283" a="1"/>
  <c r="G30" i="283" s="1"/>
  <c r="F30" i="283" a="1"/>
  <c r="F30" i="283" s="1"/>
  <c r="E30" i="283" a="1"/>
  <c r="E30" i="283" s="1"/>
  <c r="D30" i="283" a="1"/>
  <c r="D30" i="283" s="1"/>
  <c r="C30" i="283" a="1"/>
  <c r="C30" i="283" s="1"/>
  <c r="B30" i="283" a="1"/>
  <c r="B30" i="283" s="1"/>
  <c r="H29" i="283" a="1"/>
  <c r="H29" i="283" s="1"/>
  <c r="G29" i="283" a="1"/>
  <c r="G29" i="283" s="1"/>
  <c r="F29" i="283" a="1"/>
  <c r="F29" i="283" s="1"/>
  <c r="E29" i="283" a="1"/>
  <c r="E29" i="283" s="1"/>
  <c r="D29" i="283" a="1"/>
  <c r="D29" i="283" s="1"/>
  <c r="C29" i="283" a="1"/>
  <c r="C29" i="283" s="1"/>
  <c r="B29" i="283" a="1"/>
  <c r="B29" i="283" s="1"/>
  <c r="H28" i="283" a="1"/>
  <c r="H28" i="283" s="1"/>
  <c r="G28" i="283" a="1"/>
  <c r="G28" i="283" s="1"/>
  <c r="F28" i="283" a="1"/>
  <c r="F28" i="283" s="1"/>
  <c r="E28" i="283" a="1"/>
  <c r="E28" i="283" s="1"/>
  <c r="D28" i="283" a="1"/>
  <c r="D28" i="283" s="1"/>
  <c r="C28" i="283" a="1"/>
  <c r="C28" i="283" s="1"/>
  <c r="B28" i="283" a="1"/>
  <c r="B28" i="283" s="1"/>
  <c r="H27" i="283" a="1"/>
  <c r="H27" i="283" s="1"/>
  <c r="G27" i="283" a="1"/>
  <c r="G27" i="283" s="1"/>
  <c r="F27" i="283" a="1"/>
  <c r="F27" i="283" s="1"/>
  <c r="E27" i="283" a="1"/>
  <c r="E27" i="283" s="1"/>
  <c r="D27" i="283" a="1"/>
  <c r="D27" i="283" s="1"/>
  <c r="C27" i="283" a="1"/>
  <c r="C27" i="283" s="1"/>
  <c r="B27" i="283" a="1"/>
  <c r="B27" i="283" s="1"/>
  <c r="H26" i="283" a="1"/>
  <c r="H26" i="283" s="1"/>
  <c r="G26" i="283" a="1"/>
  <c r="G26" i="283" s="1"/>
  <c r="F26" i="283" a="1"/>
  <c r="F26" i="283" s="1"/>
  <c r="E26" i="283" a="1"/>
  <c r="E26" i="283" s="1"/>
  <c r="D26" i="283" a="1"/>
  <c r="D26" i="283" s="1"/>
  <c r="C26" i="283" a="1"/>
  <c r="C26" i="283" s="1"/>
  <c r="B26" i="283" a="1"/>
  <c r="B26" i="283" s="1"/>
  <c r="H25" i="283" a="1"/>
  <c r="H25" i="283" s="1"/>
  <c r="G25" i="283" a="1"/>
  <c r="G25" i="283" s="1"/>
  <c r="F25" i="283" a="1"/>
  <c r="F25" i="283" s="1"/>
  <c r="E25" i="283" a="1"/>
  <c r="E25" i="283" s="1"/>
  <c r="D25" i="283" a="1"/>
  <c r="D25" i="283" s="1"/>
  <c r="C25" i="283" a="1"/>
  <c r="C25" i="283" s="1"/>
  <c r="B25" i="283" a="1"/>
  <c r="B25" i="283" s="1"/>
  <c r="H24" i="283" a="1"/>
  <c r="H24" i="283" s="1"/>
  <c r="G24" i="283" a="1"/>
  <c r="G24" i="283" s="1"/>
  <c r="F24" i="283" a="1"/>
  <c r="F24" i="283" s="1"/>
  <c r="E24" i="283" a="1"/>
  <c r="E24" i="283" s="1"/>
  <c r="D24" i="283" a="1"/>
  <c r="D24" i="283" s="1"/>
  <c r="C24" i="283" a="1"/>
  <c r="C24" i="283" s="1"/>
  <c r="B24" i="283" a="1"/>
  <c r="B24" i="283" s="1"/>
  <c r="H23" i="283" a="1"/>
  <c r="H23" i="283" s="1"/>
  <c r="G23" i="283" a="1"/>
  <c r="G23" i="283" s="1"/>
  <c r="F23" i="283" a="1"/>
  <c r="F23" i="283" s="1"/>
  <c r="E23" i="283" a="1"/>
  <c r="E23" i="283" s="1"/>
  <c r="D23" i="283" a="1"/>
  <c r="D23" i="283" s="1"/>
  <c r="C23" i="283" a="1"/>
  <c r="C23" i="283" s="1"/>
  <c r="B23" i="283" a="1"/>
  <c r="B23" i="283" s="1"/>
  <c r="H22" i="283" a="1"/>
  <c r="H22" i="283" s="1"/>
  <c r="G22" i="283" a="1"/>
  <c r="G22" i="283" s="1"/>
  <c r="F22" i="283" a="1"/>
  <c r="F22" i="283" s="1"/>
  <c r="E22" i="283" a="1"/>
  <c r="E22" i="283" s="1"/>
  <c r="D22" i="283" a="1"/>
  <c r="D22" i="283" s="1"/>
  <c r="C22" i="283" a="1"/>
  <c r="C22" i="283" s="1"/>
  <c r="B22" i="283" a="1"/>
  <c r="B22" i="283" s="1"/>
  <c r="H21" i="283" a="1"/>
  <c r="H21" i="283" s="1"/>
  <c r="G21" i="283" a="1"/>
  <c r="G21" i="283" s="1"/>
  <c r="F21" i="283" a="1"/>
  <c r="F21" i="283" s="1"/>
  <c r="E21" i="283" a="1"/>
  <c r="E21" i="283" s="1"/>
  <c r="D21" i="283" a="1"/>
  <c r="D21" i="283" s="1"/>
  <c r="C21" i="283" a="1"/>
  <c r="C21" i="283" s="1"/>
  <c r="B21" i="283" a="1"/>
  <c r="B21" i="283" s="1"/>
  <c r="H20" i="283" a="1"/>
  <c r="H20" i="283" s="1"/>
  <c r="G20" i="283" a="1"/>
  <c r="G20" i="283" s="1"/>
  <c r="F20" i="283" a="1"/>
  <c r="F20" i="283" s="1"/>
  <c r="E20" i="283" a="1"/>
  <c r="E20" i="283" s="1"/>
  <c r="D20" i="283" a="1"/>
  <c r="D20" i="283" s="1"/>
  <c r="C20" i="283" a="1"/>
  <c r="C20" i="283" s="1"/>
  <c r="B20" i="283" a="1"/>
  <c r="B20" i="283" s="1"/>
  <c r="H19" i="283" a="1"/>
  <c r="H19" i="283" s="1"/>
  <c r="G19" i="283" a="1"/>
  <c r="G19" i="283" s="1"/>
  <c r="F19" i="283" a="1"/>
  <c r="F19" i="283" s="1"/>
  <c r="E19" i="283" a="1"/>
  <c r="E19" i="283" s="1"/>
  <c r="D19" i="283" a="1"/>
  <c r="D19" i="283" s="1"/>
  <c r="C19" i="283" a="1"/>
  <c r="C19" i="283" s="1"/>
  <c r="B19" i="283" a="1"/>
  <c r="B19" i="283" s="1"/>
  <c r="H18" i="283" a="1"/>
  <c r="H18" i="283" s="1"/>
  <c r="G18" i="283" a="1"/>
  <c r="G18" i="283" s="1"/>
  <c r="F18" i="283" a="1"/>
  <c r="F18" i="283" s="1"/>
  <c r="E18" i="283" a="1"/>
  <c r="E18" i="283" s="1"/>
  <c r="D18" i="283" a="1"/>
  <c r="D18" i="283" s="1"/>
  <c r="C18" i="283" a="1"/>
  <c r="C18" i="283" s="1"/>
  <c r="B18" i="283" a="1"/>
  <c r="B18" i="283" s="1"/>
  <c r="H17" i="283" a="1"/>
  <c r="H17" i="283" s="1"/>
  <c r="G17" i="283" a="1"/>
  <c r="G17" i="283" s="1"/>
  <c r="F17" i="283" a="1"/>
  <c r="F17" i="283" s="1"/>
  <c r="E17" i="283" a="1"/>
  <c r="E17" i="283" s="1"/>
  <c r="D17" i="283" a="1"/>
  <c r="D17" i="283" s="1"/>
  <c r="C17" i="283" a="1"/>
  <c r="C17" i="283" s="1"/>
  <c r="B17" i="283" a="1"/>
  <c r="B17" i="283" s="1"/>
  <c r="H16" i="283" a="1"/>
  <c r="H16" i="283" s="1"/>
  <c r="G16" i="283" a="1"/>
  <c r="G16" i="283" s="1"/>
  <c r="F16" i="283" a="1"/>
  <c r="F16" i="283" s="1"/>
  <c r="E16" i="283" a="1"/>
  <c r="E16" i="283" s="1"/>
  <c r="D16" i="283" a="1"/>
  <c r="D16" i="283" s="1"/>
  <c r="C16" i="283" a="1"/>
  <c r="C16" i="283" s="1"/>
  <c r="B16" i="283" a="1"/>
  <c r="B16" i="283" s="1"/>
  <c r="H15" i="283" a="1"/>
  <c r="H15" i="283" s="1"/>
  <c r="G15" i="283" a="1"/>
  <c r="G15" i="283" s="1"/>
  <c r="F15" i="283" a="1"/>
  <c r="F15" i="283" s="1"/>
  <c r="E15" i="283" a="1"/>
  <c r="E15" i="283" s="1"/>
  <c r="D15" i="283" a="1"/>
  <c r="D15" i="283" s="1"/>
  <c r="C15" i="283" a="1"/>
  <c r="C15" i="283" s="1"/>
  <c r="B15" i="283" a="1"/>
  <c r="B15" i="283" s="1"/>
  <c r="H14" i="283" a="1"/>
  <c r="H14" i="283" s="1"/>
  <c r="G14" i="283" a="1"/>
  <c r="G14" i="283" s="1"/>
  <c r="F14" i="283" a="1"/>
  <c r="F14" i="283" s="1"/>
  <c r="E14" i="283" a="1"/>
  <c r="E14" i="283" s="1"/>
  <c r="D14" i="283" a="1"/>
  <c r="D14" i="283" s="1"/>
  <c r="C14" i="283" a="1"/>
  <c r="C14" i="283" s="1"/>
  <c r="B14" i="283" a="1"/>
  <c r="B14" i="283" s="1"/>
  <c r="H13" i="283" a="1"/>
  <c r="H13" i="283" s="1"/>
  <c r="G13" i="283" a="1"/>
  <c r="G13" i="283" s="1"/>
  <c r="F13" i="283" a="1"/>
  <c r="F13" i="283" s="1"/>
  <c r="E13" i="283" a="1"/>
  <c r="E13" i="283" s="1"/>
  <c r="D13" i="283" a="1"/>
  <c r="D13" i="283" s="1"/>
  <c r="C13" i="283" a="1"/>
  <c r="C13" i="283" s="1"/>
  <c r="B13" i="283" a="1"/>
  <c r="B13" i="283" s="1"/>
  <c r="H12" i="283" a="1"/>
  <c r="H12" i="283" s="1"/>
  <c r="G12" i="283" a="1"/>
  <c r="G12" i="283" s="1"/>
  <c r="F12" i="283" a="1"/>
  <c r="F12" i="283" s="1"/>
  <c r="E12" i="283" a="1"/>
  <c r="E12" i="283" s="1"/>
  <c r="D12" i="283" a="1"/>
  <c r="D12" i="283" s="1"/>
  <c r="C12" i="283" a="1"/>
  <c r="C12" i="283" s="1"/>
  <c r="B12" i="283" a="1"/>
  <c r="B12" i="283" s="1"/>
  <c r="H11" i="283" a="1"/>
  <c r="H11" i="283" s="1"/>
  <c r="G11" i="283" a="1"/>
  <c r="G11" i="283" s="1"/>
  <c r="F11" i="283" a="1"/>
  <c r="F11" i="283" s="1"/>
  <c r="E11" i="283" a="1"/>
  <c r="E11" i="283" s="1"/>
  <c r="D11" i="283" a="1"/>
  <c r="D11" i="283" s="1"/>
  <c r="C11" i="283" a="1"/>
  <c r="C11" i="283" s="1"/>
  <c r="B11" i="283" a="1"/>
  <c r="B11" i="283" s="1"/>
  <c r="J30" i="282" a="1"/>
  <c r="J30" i="282" s="1"/>
  <c r="I30" i="282" a="1"/>
  <c r="I30" i="282" s="1"/>
  <c r="H30" i="282" a="1"/>
  <c r="H30" i="282" s="1"/>
  <c r="G30" i="282" a="1"/>
  <c r="G30" i="282" s="1"/>
  <c r="F30" i="282" a="1"/>
  <c r="F30" i="282" s="1"/>
  <c r="E30" i="282" a="1"/>
  <c r="E30" i="282" s="1"/>
  <c r="D30" i="282" a="1"/>
  <c r="D30" i="282" s="1"/>
  <c r="C30" i="282" a="1"/>
  <c r="C30" i="282" s="1"/>
  <c r="B30" i="282" a="1"/>
  <c r="B30" i="282" s="1"/>
  <c r="J29" i="282" a="1"/>
  <c r="J29" i="282" s="1"/>
  <c r="I29" i="282" a="1"/>
  <c r="I29" i="282" s="1"/>
  <c r="H29" i="282" a="1"/>
  <c r="H29" i="282" s="1"/>
  <c r="G29" i="282" a="1"/>
  <c r="G29" i="282" s="1"/>
  <c r="F29" i="282" a="1"/>
  <c r="F29" i="282" s="1"/>
  <c r="E29" i="282" a="1"/>
  <c r="E29" i="282" s="1"/>
  <c r="D29" i="282" a="1"/>
  <c r="D29" i="282" s="1"/>
  <c r="C29" i="282" a="1"/>
  <c r="C29" i="282" s="1"/>
  <c r="B29" i="282" a="1"/>
  <c r="B29" i="282" s="1"/>
  <c r="J28" i="282" a="1"/>
  <c r="J28" i="282" s="1"/>
  <c r="I28" i="282" a="1"/>
  <c r="I28" i="282" s="1"/>
  <c r="H28" i="282" a="1"/>
  <c r="H28" i="282" s="1"/>
  <c r="G28" i="282" a="1"/>
  <c r="G28" i="282" s="1"/>
  <c r="F28" i="282" a="1"/>
  <c r="F28" i="282" s="1"/>
  <c r="E28" i="282" a="1"/>
  <c r="E28" i="282" s="1"/>
  <c r="D28" i="282" a="1"/>
  <c r="D28" i="282" s="1"/>
  <c r="C28" i="282" a="1"/>
  <c r="C28" i="282" s="1"/>
  <c r="B28" i="282" a="1"/>
  <c r="B28" i="282" s="1"/>
  <c r="J27" i="282" a="1"/>
  <c r="J27" i="282" s="1"/>
  <c r="I27" i="282" a="1"/>
  <c r="I27" i="282" s="1"/>
  <c r="H27" i="282" a="1"/>
  <c r="H27" i="282" s="1"/>
  <c r="G27" i="282" a="1"/>
  <c r="G27" i="282" s="1"/>
  <c r="F27" i="282" a="1"/>
  <c r="F27" i="282" s="1"/>
  <c r="E27" i="282" a="1"/>
  <c r="E27" i="282" s="1"/>
  <c r="D27" i="282" a="1"/>
  <c r="D27" i="282" s="1"/>
  <c r="C27" i="282" a="1"/>
  <c r="C27" i="282" s="1"/>
  <c r="B27" i="282" a="1"/>
  <c r="B27" i="282" s="1"/>
  <c r="J26" i="282" a="1"/>
  <c r="J26" i="282" s="1"/>
  <c r="I26" i="282" a="1"/>
  <c r="I26" i="282" s="1"/>
  <c r="H26" i="282" a="1"/>
  <c r="H26" i="282" s="1"/>
  <c r="G26" i="282" a="1"/>
  <c r="G26" i="282" s="1"/>
  <c r="F26" i="282" a="1"/>
  <c r="F26" i="282" s="1"/>
  <c r="E26" i="282" a="1"/>
  <c r="E26" i="282" s="1"/>
  <c r="D26" i="282" a="1"/>
  <c r="D26" i="282" s="1"/>
  <c r="C26" i="282" a="1"/>
  <c r="C26" i="282" s="1"/>
  <c r="B26" i="282" a="1"/>
  <c r="B26" i="282" s="1"/>
  <c r="R25" i="282"/>
  <c r="Q25" i="282"/>
  <c r="J25" i="282" a="1"/>
  <c r="J25" i="282" s="1"/>
  <c r="H25" i="282" a="1"/>
  <c r="H25" i="282" s="1"/>
  <c r="G25" i="282" a="1"/>
  <c r="G25" i="282" s="1"/>
  <c r="F25" i="282" a="1"/>
  <c r="F25" i="282" s="1"/>
  <c r="D25" i="282" a="1"/>
  <c r="D25" i="282" s="1"/>
  <c r="C25" i="282" a="1"/>
  <c r="C25" i="282" s="1"/>
  <c r="B25" i="282" a="1"/>
  <c r="B25" i="282" s="1"/>
  <c r="J24" i="282" a="1"/>
  <c r="J24" i="282" s="1"/>
  <c r="I24" i="282" a="1"/>
  <c r="I24" i="282" s="1"/>
  <c r="H24" i="282" a="1"/>
  <c r="H24" i="282" s="1"/>
  <c r="G24" i="282" a="1"/>
  <c r="G24" i="282" s="1"/>
  <c r="F24" i="282" a="1"/>
  <c r="F24" i="282" s="1"/>
  <c r="E24" i="282" a="1"/>
  <c r="E24" i="282" s="1"/>
  <c r="D24" i="282" a="1"/>
  <c r="D24" i="282" s="1"/>
  <c r="C24" i="282" a="1"/>
  <c r="C24" i="282" s="1"/>
  <c r="B24" i="282" a="1"/>
  <c r="B24" i="282" s="1"/>
  <c r="J23" i="282" a="1"/>
  <c r="J23" i="282" s="1"/>
  <c r="I23" i="282" a="1"/>
  <c r="I23" i="282" s="1"/>
  <c r="H23" i="282" a="1"/>
  <c r="H23" i="282" s="1"/>
  <c r="G23" i="282" a="1"/>
  <c r="G23" i="282" s="1"/>
  <c r="F23" i="282" a="1"/>
  <c r="F23" i="282" s="1"/>
  <c r="E23" i="282" a="1"/>
  <c r="E23" i="282" s="1"/>
  <c r="D23" i="282" a="1"/>
  <c r="D23" i="282" s="1"/>
  <c r="C23" i="282" a="1"/>
  <c r="C23" i="282" s="1"/>
  <c r="B23" i="282" a="1"/>
  <c r="B23" i="282" s="1"/>
  <c r="J22" i="282" a="1"/>
  <c r="J22" i="282" s="1"/>
  <c r="I22" i="282" a="1"/>
  <c r="I22" i="282" s="1"/>
  <c r="H22" i="282" a="1"/>
  <c r="H22" i="282" s="1"/>
  <c r="G22" i="282" a="1"/>
  <c r="G22" i="282" s="1"/>
  <c r="F22" i="282" a="1"/>
  <c r="F22" i="282" s="1"/>
  <c r="E22" i="282" a="1"/>
  <c r="E22" i="282" s="1"/>
  <c r="D22" i="282" a="1"/>
  <c r="D22" i="282" s="1"/>
  <c r="C22" i="282" a="1"/>
  <c r="C22" i="282" s="1"/>
  <c r="B22" i="282" a="1"/>
  <c r="B22" i="282" s="1"/>
  <c r="J21" i="282" a="1"/>
  <c r="J21" i="282" s="1"/>
  <c r="I21" i="282" a="1"/>
  <c r="I21" i="282" s="1"/>
  <c r="H21" i="282" a="1"/>
  <c r="H21" i="282" s="1"/>
  <c r="G21" i="282" a="1"/>
  <c r="G21" i="282" s="1"/>
  <c r="F21" i="282" a="1"/>
  <c r="F21" i="282" s="1"/>
  <c r="E21" i="282" a="1"/>
  <c r="E21" i="282" s="1"/>
  <c r="D21" i="282" a="1"/>
  <c r="D21" i="282" s="1"/>
  <c r="C21" i="282" a="1"/>
  <c r="C21" i="282" s="1"/>
  <c r="B21" i="282" a="1"/>
  <c r="B21" i="282" s="1"/>
  <c r="R20" i="282"/>
  <c r="Q20" i="282"/>
  <c r="J20" i="282" a="1"/>
  <c r="J20" i="282" s="1"/>
  <c r="H20" i="282" a="1"/>
  <c r="H20" i="282" s="1"/>
  <c r="G20" i="282" a="1"/>
  <c r="G20" i="282" s="1"/>
  <c r="F20" i="282" a="1"/>
  <c r="F20" i="282" s="1"/>
  <c r="D20" i="282" a="1"/>
  <c r="D20" i="282" s="1"/>
  <c r="C20" i="282" a="1"/>
  <c r="C20" i="282" s="1"/>
  <c r="B20" i="282" a="1"/>
  <c r="B20" i="282" s="1"/>
  <c r="J19" i="282" a="1"/>
  <c r="J19" i="282" s="1"/>
  <c r="I19" i="282" a="1"/>
  <c r="I19" i="282" s="1"/>
  <c r="H19" i="282" a="1"/>
  <c r="H19" i="282" s="1"/>
  <c r="G19" i="282" a="1"/>
  <c r="G19" i="282" s="1"/>
  <c r="F19" i="282" a="1"/>
  <c r="F19" i="282" s="1"/>
  <c r="E19" i="282" a="1"/>
  <c r="E19" i="282" s="1"/>
  <c r="D19" i="282" a="1"/>
  <c r="D19" i="282" s="1"/>
  <c r="C19" i="282" a="1"/>
  <c r="C19" i="282" s="1"/>
  <c r="B19" i="282" a="1"/>
  <c r="B19" i="282" s="1"/>
  <c r="R18" i="282"/>
  <c r="Q18" i="282"/>
  <c r="J18" i="282" a="1"/>
  <c r="J18" i="282" s="1"/>
  <c r="H18" i="282" a="1"/>
  <c r="H18" i="282" s="1"/>
  <c r="G18" i="282" a="1"/>
  <c r="G18" i="282" s="1"/>
  <c r="F18" i="282" a="1"/>
  <c r="F18" i="282" s="1"/>
  <c r="D18" i="282" a="1"/>
  <c r="D18" i="282" s="1"/>
  <c r="C18" i="282" a="1"/>
  <c r="C18" i="282" s="1"/>
  <c r="B18" i="282" a="1"/>
  <c r="B18" i="282" s="1"/>
  <c r="E17" i="282" a="1"/>
  <c r="E17" i="282" s="1"/>
  <c r="J17" i="282" a="1"/>
  <c r="J17" i="282" s="1"/>
  <c r="I17" i="282" a="1"/>
  <c r="I17" i="282" s="1"/>
  <c r="H17" i="282" a="1"/>
  <c r="H17" i="282" s="1"/>
  <c r="G17" i="282" a="1"/>
  <c r="G17" i="282" s="1"/>
  <c r="F17" i="282" a="1"/>
  <c r="F17" i="282" s="1"/>
  <c r="D17" i="282" a="1"/>
  <c r="D17" i="282" s="1"/>
  <c r="C17" i="282" a="1"/>
  <c r="C17" i="282" s="1"/>
  <c r="B17" i="282" a="1"/>
  <c r="B17" i="282" s="1"/>
  <c r="E16" i="282" a="1"/>
  <c r="E16" i="282" s="1"/>
  <c r="J16" i="282" a="1"/>
  <c r="J16" i="282" s="1"/>
  <c r="I16" i="282" a="1"/>
  <c r="I16" i="282" s="1"/>
  <c r="H16" i="282" a="1"/>
  <c r="H16" i="282" s="1"/>
  <c r="G16" i="282" a="1"/>
  <c r="G16" i="282" s="1"/>
  <c r="F16" i="282" a="1"/>
  <c r="F16" i="282" s="1"/>
  <c r="D16" i="282" a="1"/>
  <c r="D16" i="282" s="1"/>
  <c r="C16" i="282" a="1"/>
  <c r="C16" i="282" s="1"/>
  <c r="B16" i="282" a="1"/>
  <c r="B16" i="282" s="1"/>
  <c r="E15" i="282" a="1"/>
  <c r="E15" i="282" s="1"/>
  <c r="J15" i="282" a="1"/>
  <c r="J15" i="282" s="1"/>
  <c r="I15" i="282" a="1"/>
  <c r="I15" i="282" s="1"/>
  <c r="H15" i="282" a="1"/>
  <c r="H15" i="282" s="1"/>
  <c r="G15" i="282" a="1"/>
  <c r="G15" i="282" s="1"/>
  <c r="F15" i="282" a="1"/>
  <c r="F15" i="282" s="1"/>
  <c r="D15" i="282" a="1"/>
  <c r="D15" i="282" s="1"/>
  <c r="C15" i="282" a="1"/>
  <c r="C15" i="282" s="1"/>
  <c r="B15" i="282" a="1"/>
  <c r="B15" i="282" s="1"/>
  <c r="R14" i="282"/>
  <c r="Q14" i="282"/>
  <c r="J14" i="282" a="1"/>
  <c r="J14" i="282" s="1"/>
  <c r="H14" i="282" a="1"/>
  <c r="H14" i="282" s="1"/>
  <c r="G14" i="282" a="1"/>
  <c r="G14" i="282" s="1"/>
  <c r="F14" i="282" a="1"/>
  <c r="F14" i="282" s="1"/>
  <c r="D14" i="282" a="1"/>
  <c r="D14" i="282" s="1"/>
  <c r="C14" i="282" a="1"/>
  <c r="C14" i="282" s="1"/>
  <c r="B14" i="282" a="1"/>
  <c r="B14" i="282" s="1"/>
  <c r="J13" i="282" a="1"/>
  <c r="J13" i="282" s="1"/>
  <c r="I13" i="282" a="1"/>
  <c r="I13" i="282" s="1"/>
  <c r="H13" i="282" a="1"/>
  <c r="H13" i="282" s="1"/>
  <c r="G13" i="282" a="1"/>
  <c r="G13" i="282" s="1"/>
  <c r="F13" i="282" a="1"/>
  <c r="F13" i="282" s="1"/>
  <c r="E13" i="282" a="1"/>
  <c r="E13" i="282" s="1"/>
  <c r="D13" i="282" a="1"/>
  <c r="D13" i="282" s="1"/>
  <c r="C13" i="282" a="1"/>
  <c r="C13" i="282" s="1"/>
  <c r="B13" i="282" a="1"/>
  <c r="B13" i="282" s="1"/>
  <c r="J12" i="282" a="1"/>
  <c r="J12" i="282" s="1"/>
  <c r="I12" i="282" a="1"/>
  <c r="I12" i="282" s="1"/>
  <c r="H12" i="282" a="1"/>
  <c r="H12" i="282" s="1"/>
  <c r="G12" i="282" a="1"/>
  <c r="G12" i="282" s="1"/>
  <c r="F12" i="282" a="1"/>
  <c r="F12" i="282" s="1"/>
  <c r="E12" i="282" a="1"/>
  <c r="E12" i="282" s="1"/>
  <c r="D12" i="282" a="1"/>
  <c r="D12" i="282" s="1"/>
  <c r="C12" i="282" a="1"/>
  <c r="C12" i="282" s="1"/>
  <c r="B12" i="282" a="1"/>
  <c r="B12" i="282" s="1"/>
  <c r="J11" i="282" a="1"/>
  <c r="J11" i="282" s="1"/>
  <c r="I11" i="282" a="1"/>
  <c r="I11" i="282" s="1"/>
  <c r="H11" i="282" a="1"/>
  <c r="H11" i="282" s="1"/>
  <c r="G11" i="282" a="1"/>
  <c r="G11" i="282" s="1"/>
  <c r="F11" i="282" a="1"/>
  <c r="F11" i="282" s="1"/>
  <c r="E11" i="282" a="1"/>
  <c r="E11" i="282" s="1"/>
  <c r="D11" i="282" a="1"/>
  <c r="D11" i="282" s="1"/>
  <c r="C11" i="282" a="1"/>
  <c r="C11" i="282" s="1"/>
  <c r="B11" i="282" a="1"/>
  <c r="B11" i="282" s="1"/>
  <c r="Q22" i="279"/>
  <c r="R17" i="276"/>
  <c r="R30" i="279"/>
  <c r="R29" i="279"/>
  <c r="R28" i="279"/>
  <c r="R27" i="279"/>
  <c r="R26" i="279"/>
  <c r="R24" i="279"/>
  <c r="R23" i="279"/>
  <c r="R22" i="279"/>
  <c r="R21" i="279"/>
  <c r="R19" i="279"/>
  <c r="R17" i="279"/>
  <c r="R16" i="279"/>
  <c r="R15" i="279"/>
  <c r="R13" i="279"/>
  <c r="R12" i="279"/>
  <c r="R11" i="279"/>
  <c r="Q15" i="279"/>
  <c r="Q30" i="279"/>
  <c r="Q29" i="279"/>
  <c r="Q28" i="279"/>
  <c r="Q27" i="279"/>
  <c r="Q26" i="279"/>
  <c r="Q24" i="279"/>
  <c r="Q23" i="279"/>
  <c r="Q21" i="279"/>
  <c r="Q19" i="279"/>
  <c r="Q17" i="279"/>
  <c r="Q16" i="279"/>
  <c r="Q13" i="279"/>
  <c r="Q12" i="279"/>
  <c r="Q11" i="279"/>
  <c r="AI62" i="281"/>
  <c r="AH62" i="281"/>
  <c r="AG62" i="281"/>
  <c r="AF62" i="281"/>
  <c r="AE62" i="281"/>
  <c r="AD62" i="281"/>
  <c r="AC62" i="281"/>
  <c r="AB62" i="281"/>
  <c r="AA62" i="281"/>
  <c r="Z62" i="281"/>
  <c r="Y62" i="281"/>
  <c r="X62" i="281"/>
  <c r="W62" i="281"/>
  <c r="V62" i="281"/>
  <c r="U62" i="281"/>
  <c r="T62" i="281"/>
  <c r="S62" i="281"/>
  <c r="R62" i="281"/>
  <c r="Q62" i="281"/>
  <c r="P62" i="281"/>
  <c r="O62" i="281"/>
  <c r="N62" i="281"/>
  <c r="M62" i="281"/>
  <c r="L62" i="281"/>
  <c r="K62" i="281"/>
  <c r="J62" i="281"/>
  <c r="I62" i="281"/>
  <c r="H62" i="281"/>
  <c r="G62" i="281"/>
  <c r="F62" i="281"/>
  <c r="E62" i="281"/>
  <c r="D62" i="281"/>
  <c r="C62" i="281"/>
  <c r="AJ61" i="281"/>
  <c r="AK61" i="281" s="1"/>
  <c r="AK60" i="281"/>
  <c r="AJ60" i="281"/>
  <c r="AJ59" i="281"/>
  <c r="AK59" i="281" s="1"/>
  <c r="AK58" i="281"/>
  <c r="AJ58" i="281"/>
  <c r="AJ57" i="281"/>
  <c r="AK57" i="281" s="1"/>
  <c r="AJ56" i="281"/>
  <c r="AK56" i="281" s="1"/>
  <c r="AJ55" i="281"/>
  <c r="AK55" i="281" s="1"/>
  <c r="AK54" i="281"/>
  <c r="AJ54" i="281"/>
  <c r="AK53" i="281"/>
  <c r="AO53" i="281" s="1"/>
  <c r="AJ53" i="281"/>
  <c r="AJ52" i="281"/>
  <c r="AK52" i="281" s="1"/>
  <c r="AJ51" i="281"/>
  <c r="AK51" i="281" s="1"/>
  <c r="AJ50" i="281"/>
  <c r="AK50" i="281" s="1"/>
  <c r="AO50" i="281" s="1"/>
  <c r="AO49" i="281"/>
  <c r="AK49" i="281"/>
  <c r="AJ49" i="281"/>
  <c r="AJ48" i="281"/>
  <c r="AK48" i="281" s="1"/>
  <c r="AJ47" i="281"/>
  <c r="AK47" i="281" s="1"/>
  <c r="AJ46" i="281"/>
  <c r="AK46" i="281" s="1"/>
  <c r="AO46" i="281" s="1"/>
  <c r="AJ45" i="281"/>
  <c r="AK45" i="281" s="1"/>
  <c r="AJ44" i="281"/>
  <c r="AK44" i="281" s="1"/>
  <c r="AJ43" i="281"/>
  <c r="AK43" i="281" s="1"/>
  <c r="AJ42" i="281"/>
  <c r="AK42" i="281" s="1"/>
  <c r="AJ41" i="281"/>
  <c r="AK41" i="281" s="1"/>
  <c r="AJ40" i="281"/>
  <c r="AK40" i="281" s="1"/>
  <c r="AO40" i="281" s="1"/>
  <c r="AO39" i="281"/>
  <c r="AN39" i="281"/>
  <c r="AJ39" i="281"/>
  <c r="AK39" i="281" s="1"/>
  <c r="AL39" i="281" s="1"/>
  <c r="AP39" i="281" s="1"/>
  <c r="AJ38" i="281"/>
  <c r="AK38" i="281" s="1"/>
  <c r="AJ37" i="281"/>
  <c r="AK37" i="281" s="1"/>
  <c r="AO37" i="281" s="1"/>
  <c r="AJ36" i="281"/>
  <c r="AK36" i="281" s="1"/>
  <c r="AO36" i="281" s="1"/>
  <c r="AK35" i="281"/>
  <c r="AL35" i="281" s="1"/>
  <c r="AJ35" i="281"/>
  <c r="AK34" i="281"/>
  <c r="AO34" i="281" s="1"/>
  <c r="AJ34" i="281"/>
  <c r="AJ33" i="281"/>
  <c r="AK33" i="281" s="1"/>
  <c r="AO33" i="281" s="1"/>
  <c r="AK32" i="281"/>
  <c r="AO32" i="281" s="1"/>
  <c r="AJ32" i="281"/>
  <c r="AJ31" i="281"/>
  <c r="AK31" i="281" s="1"/>
  <c r="AJ30" i="281"/>
  <c r="AK30" i="281" s="1"/>
  <c r="AJ29" i="281"/>
  <c r="AK29" i="281" s="1"/>
  <c r="AO29" i="281" s="1"/>
  <c r="AO28" i="281"/>
  <c r="AJ28" i="281"/>
  <c r="AK28" i="281" s="1"/>
  <c r="AJ27" i="281"/>
  <c r="AK27" i="281" s="1"/>
  <c r="AJ26" i="281"/>
  <c r="AK26" i="281" s="1"/>
  <c r="AJ25" i="281"/>
  <c r="AK25" i="281" s="1"/>
  <c r="AJ24" i="281"/>
  <c r="AK24" i="281" s="1"/>
  <c r="AO24" i="281" s="1"/>
  <c r="AJ23" i="281"/>
  <c r="AK23" i="281" s="1"/>
  <c r="AK22" i="281"/>
  <c r="AJ22" i="281"/>
  <c r="AJ21" i="281"/>
  <c r="AK21" i="281" s="1"/>
  <c r="AO21" i="281" s="1"/>
  <c r="AJ20" i="281"/>
  <c r="AK20" i="281" s="1"/>
  <c r="AJ19" i="281"/>
  <c r="AK19" i="281" s="1"/>
  <c r="AJ18" i="281"/>
  <c r="AK18" i="281" s="1"/>
  <c r="AO18" i="281" s="1"/>
  <c r="AO17" i="281"/>
  <c r="AJ17" i="281"/>
  <c r="AK17" i="281" s="1"/>
  <c r="AJ16" i="281"/>
  <c r="AK16" i="281" s="1"/>
  <c r="AJ15" i="281"/>
  <c r="AK15" i="281" s="1"/>
  <c r="AJ14" i="281"/>
  <c r="AK14" i="281" s="1"/>
  <c r="AJ13" i="281"/>
  <c r="AJ12" i="281"/>
  <c r="AK12" i="281" s="1"/>
  <c r="AO12" i="281" s="1"/>
  <c r="AK11" i="281"/>
  <c r="AO11" i="281" s="1"/>
  <c r="AJ11" i="281"/>
  <c r="AJ10" i="281"/>
  <c r="AK10" i="281" s="1"/>
  <c r="AJ9" i="281"/>
  <c r="AK9" i="281" s="1"/>
  <c r="AO9" i="281" s="1"/>
  <c r="AJ8" i="281"/>
  <c r="AK8" i="281" s="1"/>
  <c r="AJ7" i="281"/>
  <c r="AK7" i="281" s="1"/>
  <c r="AK6" i="281"/>
  <c r="AO6" i="281" s="1"/>
  <c r="AJ6" i="281"/>
  <c r="AJ5" i="281"/>
  <c r="AJ62" i="281" s="1"/>
  <c r="E4" i="281"/>
  <c r="E3" i="281"/>
  <c r="F3" i="281" s="1"/>
  <c r="G3" i="281" s="1"/>
  <c r="H3" i="281" s="1"/>
  <c r="AI62" i="280"/>
  <c r="AH62" i="280"/>
  <c r="AG62" i="280"/>
  <c r="AF62" i="280"/>
  <c r="AE62" i="280"/>
  <c r="AD62" i="280"/>
  <c r="AC62" i="280"/>
  <c r="AB62" i="280"/>
  <c r="AA62" i="280"/>
  <c r="Z62" i="280"/>
  <c r="Y62" i="280"/>
  <c r="X62" i="280"/>
  <c r="W62" i="280"/>
  <c r="V62" i="280"/>
  <c r="U62" i="280"/>
  <c r="T62" i="280"/>
  <c r="S62" i="280"/>
  <c r="R62" i="280"/>
  <c r="Q62" i="280"/>
  <c r="P62" i="280"/>
  <c r="O62" i="280"/>
  <c r="N62" i="280"/>
  <c r="M62" i="280"/>
  <c r="L62" i="280"/>
  <c r="K62" i="280"/>
  <c r="J62" i="280"/>
  <c r="I62" i="280"/>
  <c r="H62" i="280"/>
  <c r="G62" i="280"/>
  <c r="F62" i="280"/>
  <c r="E62" i="280"/>
  <c r="D62" i="280"/>
  <c r="C62" i="280"/>
  <c r="AJ61" i="280"/>
  <c r="AK61" i="280" s="1"/>
  <c r="AJ60" i="280"/>
  <c r="AK60" i="280" s="1"/>
  <c r="AK59" i="280"/>
  <c r="AO59" i="280" s="1"/>
  <c r="AJ59" i="280"/>
  <c r="AK58" i="280"/>
  <c r="AJ58" i="280"/>
  <c r="AJ57" i="280"/>
  <c r="AK57" i="280" s="1"/>
  <c r="AK56" i="280"/>
  <c r="AO56" i="280" s="1"/>
  <c r="AJ56" i="280"/>
  <c r="AJ55" i="280"/>
  <c r="AK55" i="280" s="1"/>
  <c r="AJ54" i="280"/>
  <c r="AK54" i="280" s="1"/>
  <c r="AM53" i="280"/>
  <c r="AK53" i="280"/>
  <c r="AO53" i="280" s="1"/>
  <c r="AJ53" i="280"/>
  <c r="AK52" i="280"/>
  <c r="AJ52" i="280"/>
  <c r="AK51" i="280"/>
  <c r="AO51" i="280" s="1"/>
  <c r="AJ51" i="280"/>
  <c r="AK50" i="280"/>
  <c r="AO50" i="280" s="1"/>
  <c r="AJ50" i="280"/>
  <c r="AK49" i="280"/>
  <c r="AO49" i="280" s="1"/>
  <c r="AJ49" i="280"/>
  <c r="AJ48" i="280"/>
  <c r="AK48" i="280" s="1"/>
  <c r="AJ47" i="280"/>
  <c r="AK47" i="280" s="1"/>
  <c r="AJ46" i="280"/>
  <c r="AK46" i="280" s="1"/>
  <c r="AO46" i="280" s="1"/>
  <c r="AJ45" i="280"/>
  <c r="AK45" i="280" s="1"/>
  <c r="AJ44" i="280"/>
  <c r="AK44" i="280" s="1"/>
  <c r="AO44" i="280" s="1"/>
  <c r="AK43" i="280"/>
  <c r="AO43" i="280" s="1"/>
  <c r="AJ43" i="280"/>
  <c r="AJ42" i="280"/>
  <c r="AK42" i="280" s="1"/>
  <c r="AK41" i="280"/>
  <c r="AJ41" i="280"/>
  <c r="AK40" i="280"/>
  <c r="AO40" i="280" s="1"/>
  <c r="AJ40" i="280"/>
  <c r="AJ39" i="280"/>
  <c r="AK39" i="280" s="1"/>
  <c r="AJ38" i="280"/>
  <c r="AK38" i="280" s="1"/>
  <c r="AK37" i="280"/>
  <c r="AO37" i="280" s="1"/>
  <c r="AJ37" i="280"/>
  <c r="AJ36" i="280"/>
  <c r="AK36" i="280" s="1"/>
  <c r="AO36" i="280" s="1"/>
  <c r="AM35" i="280"/>
  <c r="AK35" i="280"/>
  <c r="AO35" i="280" s="1"/>
  <c r="AJ35" i="280"/>
  <c r="AK34" i="280"/>
  <c r="AO34" i="280" s="1"/>
  <c r="AJ34" i="280"/>
  <c r="AK33" i="280"/>
  <c r="AO33" i="280" s="1"/>
  <c r="AJ33" i="280"/>
  <c r="AJ32" i="280"/>
  <c r="AK32" i="280" s="1"/>
  <c r="AO32" i="280" s="1"/>
  <c r="AJ31" i="280"/>
  <c r="AK31" i="280" s="1"/>
  <c r="AJ30" i="280"/>
  <c r="AK30" i="280" s="1"/>
  <c r="AJ29" i="280"/>
  <c r="AK29" i="280" s="1"/>
  <c r="AO29" i="280" s="1"/>
  <c r="AK28" i="280"/>
  <c r="AM28" i="280" s="1"/>
  <c r="AJ28" i="280"/>
  <c r="AK27" i="280"/>
  <c r="AJ27" i="280"/>
  <c r="AK26" i="280"/>
  <c r="AJ26" i="280"/>
  <c r="AJ25" i="280"/>
  <c r="AK25" i="280" s="1"/>
  <c r="AK24" i="280"/>
  <c r="AO24" i="280" s="1"/>
  <c r="AJ24" i="280"/>
  <c r="AJ23" i="280"/>
  <c r="AK23" i="280" s="1"/>
  <c r="AJ22" i="280"/>
  <c r="AK22" i="280" s="1"/>
  <c r="AJ21" i="280"/>
  <c r="AK21" i="280" s="1"/>
  <c r="AO21" i="280" s="1"/>
  <c r="AJ20" i="280"/>
  <c r="AK20" i="280" s="1"/>
  <c r="AJ19" i="280"/>
  <c r="AK19" i="280" s="1"/>
  <c r="AJ18" i="280"/>
  <c r="AK18" i="280" s="1"/>
  <c r="AO18" i="280" s="1"/>
  <c r="AK17" i="280"/>
  <c r="AM17" i="280" s="1"/>
  <c r="AJ17" i="280"/>
  <c r="AJ16" i="280"/>
  <c r="AK16" i="280" s="1"/>
  <c r="AO16" i="280" s="1"/>
  <c r="AJ15" i="280"/>
  <c r="AK15" i="280" s="1"/>
  <c r="AO15" i="280" s="1"/>
  <c r="AJ14" i="280"/>
  <c r="AK14" i="280" s="1"/>
  <c r="AJ13" i="280"/>
  <c r="AK12" i="280"/>
  <c r="AO12" i="280" s="1"/>
  <c r="AJ12" i="280"/>
  <c r="AJ11" i="280"/>
  <c r="AK11" i="280" s="1"/>
  <c r="AJ10" i="280"/>
  <c r="AK10" i="280" s="1"/>
  <c r="AK9" i="280"/>
  <c r="AO9" i="280" s="1"/>
  <c r="AJ9" i="280"/>
  <c r="AJ8" i="280"/>
  <c r="AK8" i="280" s="1"/>
  <c r="AJ7" i="280"/>
  <c r="AK7" i="280" s="1"/>
  <c r="AK6" i="280"/>
  <c r="AO6" i="280" s="1"/>
  <c r="AJ6" i="280"/>
  <c r="AO5" i="280"/>
  <c r="AK5" i="280"/>
  <c r="AJ5" i="280"/>
  <c r="AJ62" i="280" s="1"/>
  <c r="E3" i="280"/>
  <c r="F3" i="280" s="1"/>
  <c r="AO45" i="281" l="1"/>
  <c r="AM45" i="281"/>
  <c r="AL45" i="281"/>
  <c r="AM51" i="281"/>
  <c r="AL51" i="281"/>
  <c r="AO51" i="281"/>
  <c r="AP35" i="281"/>
  <c r="AN35" i="281"/>
  <c r="AO23" i="281"/>
  <c r="AM23" i="281"/>
  <c r="AL23" i="281"/>
  <c r="AO56" i="281"/>
  <c r="AM56" i="281"/>
  <c r="AL56" i="281"/>
  <c r="AO59" i="281"/>
  <c r="AM59" i="281"/>
  <c r="AM17" i="281"/>
  <c r="AL17" i="281"/>
  <c r="AM28" i="281"/>
  <c r="AL28" i="281"/>
  <c r="I3" i="281"/>
  <c r="H4" i="281"/>
  <c r="AM39" i="281"/>
  <c r="AM6" i="281"/>
  <c r="AO8" i="281"/>
  <c r="AM8" i="281"/>
  <c r="AL8" i="281"/>
  <c r="AO20" i="281"/>
  <c r="AM20" i="281"/>
  <c r="AL20" i="281"/>
  <c r="AO31" i="281"/>
  <c r="AL31" i="281"/>
  <c r="AP31" i="281" s="1"/>
  <c r="AO42" i="281"/>
  <c r="AM42" i="281"/>
  <c r="AL42" i="281"/>
  <c r="AO35" i="281"/>
  <c r="AM35" i="281"/>
  <c r="AO43" i="281"/>
  <c r="AM43" i="281"/>
  <c r="AL11" i="281"/>
  <c r="F4" i="281"/>
  <c r="AM11" i="281"/>
  <c r="G4" i="281"/>
  <c r="AO47" i="281"/>
  <c r="AM47" i="281"/>
  <c r="AK5" i="281"/>
  <c r="AL53" i="281"/>
  <c r="AM53" i="281"/>
  <c r="AO47" i="280"/>
  <c r="AM47" i="280"/>
  <c r="AO45" i="280"/>
  <c r="AM45" i="280"/>
  <c r="AL45" i="280"/>
  <c r="AK62" i="280"/>
  <c r="G3" i="280"/>
  <c r="F4" i="280"/>
  <c r="AO20" i="280"/>
  <c r="AM20" i="280"/>
  <c r="AL20" i="280"/>
  <c r="AO23" i="280"/>
  <c r="AM23" i="280"/>
  <c r="AL23" i="280"/>
  <c r="AM8" i="280"/>
  <c r="AO8" i="280"/>
  <c r="AL8" i="280"/>
  <c r="AM39" i="280"/>
  <c r="AL39" i="280"/>
  <c r="AO39" i="280"/>
  <c r="AL11" i="280"/>
  <c r="AO11" i="280"/>
  <c r="AM11" i="280"/>
  <c r="AO42" i="280"/>
  <c r="AM42" i="280"/>
  <c r="AL42" i="280"/>
  <c r="AO31" i="280"/>
  <c r="AL31" i="280"/>
  <c r="AP31" i="280" s="1"/>
  <c r="E4" i="280"/>
  <c r="AM6" i="280"/>
  <c r="AO17" i="280"/>
  <c r="AO28" i="280"/>
  <c r="AL35" i="280"/>
  <c r="AL51" i="280"/>
  <c r="AL56" i="280"/>
  <c r="AM51" i="280"/>
  <c r="AM56" i="280"/>
  <c r="AL5" i="280"/>
  <c r="AM5" i="280"/>
  <c r="AL53" i="280"/>
  <c r="AL17" i="280"/>
  <c r="AL28" i="280"/>
  <c r="AM43" i="280"/>
  <c r="AM59" i="280"/>
  <c r="AP11" i="281" l="1"/>
  <c r="AN11" i="281"/>
  <c r="AP28" i="281"/>
  <c r="AN28" i="281"/>
  <c r="AP17" i="281"/>
  <c r="AN17" i="281"/>
  <c r="AP42" i="281"/>
  <c r="AN42" i="281"/>
  <c r="AP56" i="281"/>
  <c r="AN56" i="281"/>
  <c r="AP23" i="281"/>
  <c r="AN23" i="281"/>
  <c r="AP20" i="281"/>
  <c r="AN20" i="281"/>
  <c r="AP53" i="281"/>
  <c r="AN53" i="281"/>
  <c r="AP8" i="281"/>
  <c r="AN8" i="281"/>
  <c r="AO5" i="281"/>
  <c r="AK62" i="281"/>
  <c r="AM5" i="281"/>
  <c r="AL5" i="281"/>
  <c r="AP51" i="281"/>
  <c r="AN51" i="281"/>
  <c r="AP45" i="281"/>
  <c r="AN45" i="281"/>
  <c r="J3" i="281"/>
  <c r="I4" i="281"/>
  <c r="H3" i="280"/>
  <c r="G4" i="280"/>
  <c r="AP42" i="280"/>
  <c r="AN42" i="280"/>
  <c r="AO62" i="280"/>
  <c r="AM62" i="280"/>
  <c r="AP45" i="280"/>
  <c r="AN45" i="280"/>
  <c r="AP28" i="280"/>
  <c r="AN28" i="280"/>
  <c r="AP17" i="280"/>
  <c r="AN17" i="280"/>
  <c r="AP11" i="280"/>
  <c r="AN11" i="280"/>
  <c r="AN53" i="280"/>
  <c r="AP53" i="280"/>
  <c r="AP39" i="280"/>
  <c r="AN39" i="280"/>
  <c r="AP5" i="280"/>
  <c r="AN5" i="280"/>
  <c r="AP8" i="280"/>
  <c r="AN8" i="280"/>
  <c r="AP56" i="280"/>
  <c r="AN56" i="280"/>
  <c r="AP51" i="280"/>
  <c r="AN51" i="280"/>
  <c r="AP23" i="280"/>
  <c r="AN23" i="280"/>
  <c r="AP35" i="280"/>
  <c r="AN35" i="280"/>
  <c r="AP20" i="280"/>
  <c r="AN20" i="280"/>
  <c r="AO62" i="281" l="1"/>
  <c r="AM62" i="281"/>
  <c r="K3" i="281"/>
  <c r="J4" i="281"/>
  <c r="AN5" i="281"/>
  <c r="AP5" i="281"/>
  <c r="I3" i="280"/>
  <c r="H4" i="280"/>
  <c r="L3" i="281" l="1"/>
  <c r="K4" i="281"/>
  <c r="J3" i="280"/>
  <c r="I4" i="280"/>
  <c r="L4" i="281" l="1"/>
  <c r="M3" i="281"/>
  <c r="K3" i="280"/>
  <c r="J4" i="280"/>
  <c r="M4" i="281" l="1"/>
  <c r="N3" i="281"/>
  <c r="K4" i="280"/>
  <c r="L3" i="280"/>
  <c r="N4" i="281" l="1"/>
  <c r="O3" i="281"/>
  <c r="M3" i="280"/>
  <c r="L4" i="280"/>
  <c r="O4" i="281" l="1"/>
  <c r="P3" i="281"/>
  <c r="N3" i="280"/>
  <c r="M4" i="280"/>
  <c r="P4" i="281" l="1"/>
  <c r="Q3" i="281"/>
  <c r="N4" i="280"/>
  <c r="O3" i="280"/>
  <c r="Q4" i="281" l="1"/>
  <c r="R3" i="281"/>
  <c r="O4" i="280"/>
  <c r="P3" i="280"/>
  <c r="R4" i="281" l="1"/>
  <c r="S3" i="281"/>
  <c r="P4" i="280"/>
  <c r="Q3" i="280"/>
  <c r="S4" i="281" l="1"/>
  <c r="T3" i="281"/>
  <c r="Q4" i="280"/>
  <c r="R3" i="280"/>
  <c r="T4" i="281" l="1"/>
  <c r="U3" i="281"/>
  <c r="R4" i="280"/>
  <c r="S3" i="280"/>
  <c r="U4" i="281" l="1"/>
  <c r="V3" i="281"/>
  <c r="S4" i="280"/>
  <c r="T3" i="280"/>
  <c r="W3" i="281" l="1"/>
  <c r="V4" i="281"/>
  <c r="T4" i="280"/>
  <c r="U3" i="280"/>
  <c r="X3" i="281" l="1"/>
  <c r="W4" i="281"/>
  <c r="U4" i="280"/>
  <c r="V3" i="280"/>
  <c r="Y3" i="281" l="1"/>
  <c r="X4" i="281"/>
  <c r="V4" i="280"/>
  <c r="W3" i="280"/>
  <c r="Z3" i="281" l="1"/>
  <c r="Y4" i="281"/>
  <c r="W4" i="280"/>
  <c r="X3" i="280"/>
  <c r="AA3" i="281" l="1"/>
  <c r="Z4" i="281"/>
  <c r="Y3" i="280"/>
  <c r="X4" i="280"/>
  <c r="AB3" i="281" l="1"/>
  <c r="AA4" i="281"/>
  <c r="Z3" i="280"/>
  <c r="Y4" i="280"/>
  <c r="AC3" i="281" l="1"/>
  <c r="AB4" i="281"/>
  <c r="AA3" i="280"/>
  <c r="Z4" i="280"/>
  <c r="AD3" i="281" l="1"/>
  <c r="AC4" i="281"/>
  <c r="AB3" i="280"/>
  <c r="AA4" i="280"/>
  <c r="AE3" i="281" l="1"/>
  <c r="AD4" i="281"/>
  <c r="AC3" i="280"/>
  <c r="AB4" i="280"/>
  <c r="AF3" i="281" l="1"/>
  <c r="AE4" i="281"/>
  <c r="AD3" i="280"/>
  <c r="AC4" i="280"/>
  <c r="AF4" i="281" l="1"/>
  <c r="AG3" i="281"/>
  <c r="AE3" i="280"/>
  <c r="AD4" i="280"/>
  <c r="AG4" i="281" l="1"/>
  <c r="AH3" i="281"/>
  <c r="AE4" i="280"/>
  <c r="AF3" i="280"/>
  <c r="AH4" i="281" l="1"/>
  <c r="AI3" i="281"/>
  <c r="AI4" i="281" s="1"/>
  <c r="AG3" i="280"/>
  <c r="AF4" i="280"/>
  <c r="AH3" i="280" l="1"/>
  <c r="AG4" i="280"/>
  <c r="AH4" i="280" l="1"/>
  <c r="AI3" i="280"/>
  <c r="AI4" i="280" s="1"/>
  <c r="I17" i="279" l="1" a="1"/>
  <c r="I17" i="279" s="1"/>
  <c r="J30" i="279" a="1"/>
  <c r="J30" i="279" s="1"/>
  <c r="I30" i="279" a="1"/>
  <c r="I30" i="279" s="1"/>
  <c r="H30" i="279" a="1"/>
  <c r="H30" i="279" s="1"/>
  <c r="G30" i="279" a="1"/>
  <c r="G30" i="279" s="1"/>
  <c r="F30" i="279" a="1"/>
  <c r="F30" i="279" s="1"/>
  <c r="E30" i="279" a="1"/>
  <c r="E30" i="279" s="1"/>
  <c r="D30" i="279" a="1"/>
  <c r="D30" i="279" s="1"/>
  <c r="C30" i="279" a="1"/>
  <c r="C30" i="279" s="1"/>
  <c r="B30" i="279" a="1"/>
  <c r="B30" i="279" s="1"/>
  <c r="J29" i="279" a="1"/>
  <c r="J29" i="279" s="1"/>
  <c r="I29" i="279" a="1"/>
  <c r="I29" i="279" s="1"/>
  <c r="H29" i="279" a="1"/>
  <c r="H29" i="279" s="1"/>
  <c r="G29" i="279" a="1"/>
  <c r="G29" i="279" s="1"/>
  <c r="F29" i="279" a="1"/>
  <c r="F29" i="279" s="1"/>
  <c r="E29" i="279" a="1"/>
  <c r="E29" i="279" s="1"/>
  <c r="D29" i="279" a="1"/>
  <c r="D29" i="279" s="1"/>
  <c r="C29" i="279" a="1"/>
  <c r="C29" i="279" s="1"/>
  <c r="B29" i="279" a="1"/>
  <c r="B29" i="279" s="1"/>
  <c r="J28" i="279" a="1"/>
  <c r="J28" i="279" s="1"/>
  <c r="I28" i="279" a="1"/>
  <c r="I28" i="279" s="1"/>
  <c r="H28" i="279" a="1"/>
  <c r="H28" i="279" s="1"/>
  <c r="G28" i="279" a="1"/>
  <c r="G28" i="279" s="1"/>
  <c r="F28" i="279" a="1"/>
  <c r="F28" i="279" s="1"/>
  <c r="E28" i="279" a="1"/>
  <c r="E28" i="279" s="1"/>
  <c r="D28" i="279" a="1"/>
  <c r="D28" i="279" s="1"/>
  <c r="C28" i="279" a="1"/>
  <c r="C28" i="279" s="1"/>
  <c r="B28" i="279" a="1"/>
  <c r="B28" i="279" s="1"/>
  <c r="J27" i="279" a="1"/>
  <c r="J27" i="279" s="1"/>
  <c r="I27" i="279" a="1"/>
  <c r="I27" i="279" s="1"/>
  <c r="H27" i="279" a="1"/>
  <c r="H27" i="279" s="1"/>
  <c r="G27" i="279" a="1"/>
  <c r="G27" i="279" s="1"/>
  <c r="F27" i="279" a="1"/>
  <c r="F27" i="279" s="1"/>
  <c r="E27" i="279" a="1"/>
  <c r="E27" i="279" s="1"/>
  <c r="D27" i="279" a="1"/>
  <c r="D27" i="279" s="1"/>
  <c r="C27" i="279" a="1"/>
  <c r="C27" i="279" s="1"/>
  <c r="B27" i="279" a="1"/>
  <c r="B27" i="279" s="1"/>
  <c r="J26" i="279" a="1"/>
  <c r="J26" i="279" s="1"/>
  <c r="I26" i="279"/>
  <c r="I26" i="279" a="1"/>
  <c r="H26" i="279" a="1"/>
  <c r="H26" i="279" s="1"/>
  <c r="G26" i="279" a="1"/>
  <c r="G26" i="279" s="1"/>
  <c r="F26" i="279" a="1"/>
  <c r="F26" i="279" s="1"/>
  <c r="E26" i="279" a="1"/>
  <c r="E26" i="279" s="1"/>
  <c r="D26" i="279" a="1"/>
  <c r="D26" i="279" s="1"/>
  <c r="C26" i="279" a="1"/>
  <c r="C26" i="279" s="1"/>
  <c r="B26" i="279" a="1"/>
  <c r="B26" i="279" s="1"/>
  <c r="R25" i="279"/>
  <c r="Q25" i="279"/>
  <c r="J25" i="279" a="1"/>
  <c r="J25" i="279" s="1"/>
  <c r="H25" i="279" a="1"/>
  <c r="H25" i="279" s="1"/>
  <c r="G25" i="279" a="1"/>
  <c r="G25" i="279" s="1"/>
  <c r="F25" i="279" a="1"/>
  <c r="F25" i="279" s="1"/>
  <c r="D25" i="279" a="1"/>
  <c r="D25" i="279" s="1"/>
  <c r="C25" i="279" a="1"/>
  <c r="C25" i="279" s="1"/>
  <c r="B25" i="279" a="1"/>
  <c r="B25" i="279" s="1"/>
  <c r="J24" i="279" a="1"/>
  <c r="J24" i="279" s="1"/>
  <c r="I24" i="279" a="1"/>
  <c r="I24" i="279" s="1"/>
  <c r="H24" i="279" a="1"/>
  <c r="H24" i="279" s="1"/>
  <c r="G24" i="279" a="1"/>
  <c r="G24" i="279" s="1"/>
  <c r="F24" i="279" a="1"/>
  <c r="F24" i="279" s="1"/>
  <c r="E24" i="279" a="1"/>
  <c r="E24" i="279" s="1"/>
  <c r="D24" i="279" a="1"/>
  <c r="D24" i="279" s="1"/>
  <c r="C24" i="279" a="1"/>
  <c r="C24" i="279" s="1"/>
  <c r="B24" i="279" a="1"/>
  <c r="B24" i="279" s="1"/>
  <c r="J23" i="279" a="1"/>
  <c r="J23" i="279" s="1"/>
  <c r="I23" i="279" a="1"/>
  <c r="I23" i="279" s="1"/>
  <c r="H23" i="279" a="1"/>
  <c r="H23" i="279" s="1"/>
  <c r="G23" i="279" a="1"/>
  <c r="G23" i="279" s="1"/>
  <c r="F23" i="279" a="1"/>
  <c r="F23" i="279" s="1"/>
  <c r="E23" i="279" a="1"/>
  <c r="E23" i="279" s="1"/>
  <c r="D23" i="279" a="1"/>
  <c r="D23" i="279" s="1"/>
  <c r="C23" i="279" a="1"/>
  <c r="C23" i="279" s="1"/>
  <c r="B23" i="279" a="1"/>
  <c r="B23" i="279" s="1"/>
  <c r="J22" i="279" a="1"/>
  <c r="J22" i="279" s="1"/>
  <c r="I22" i="279" a="1"/>
  <c r="I22" i="279" s="1"/>
  <c r="H22" i="279" a="1"/>
  <c r="H22" i="279" s="1"/>
  <c r="G22" i="279" a="1"/>
  <c r="G22" i="279" s="1"/>
  <c r="F22" i="279" a="1"/>
  <c r="F22" i="279" s="1"/>
  <c r="E22" i="279"/>
  <c r="E22" i="279" a="1"/>
  <c r="D22" i="279" a="1"/>
  <c r="D22" i="279" s="1"/>
  <c r="C22" i="279" a="1"/>
  <c r="C22" i="279" s="1"/>
  <c r="B22" i="279" a="1"/>
  <c r="B22" i="279" s="1"/>
  <c r="J21" i="279" a="1"/>
  <c r="J21" i="279" s="1"/>
  <c r="I21" i="279" a="1"/>
  <c r="I21" i="279" s="1"/>
  <c r="H21" i="279" a="1"/>
  <c r="H21" i="279" s="1"/>
  <c r="G21" i="279" a="1"/>
  <c r="G21" i="279" s="1"/>
  <c r="F21" i="279" a="1"/>
  <c r="F21" i="279" s="1"/>
  <c r="E21" i="279" a="1"/>
  <c r="E21" i="279" s="1"/>
  <c r="D21" i="279" a="1"/>
  <c r="D21" i="279" s="1"/>
  <c r="C21" i="279" a="1"/>
  <c r="C21" i="279" s="1"/>
  <c r="B21" i="279" a="1"/>
  <c r="B21" i="279" s="1"/>
  <c r="R20" i="279"/>
  <c r="Q20" i="279"/>
  <c r="J20" i="279" a="1"/>
  <c r="J20" i="279" s="1"/>
  <c r="H20" i="279" a="1"/>
  <c r="H20" i="279" s="1"/>
  <c r="G20" i="279" a="1"/>
  <c r="G20" i="279" s="1"/>
  <c r="F20" i="279" a="1"/>
  <c r="F20" i="279" s="1"/>
  <c r="D20" i="279" a="1"/>
  <c r="D20" i="279" s="1"/>
  <c r="C20" i="279" a="1"/>
  <c r="C20" i="279" s="1"/>
  <c r="B20" i="279" a="1"/>
  <c r="B20" i="279" s="1"/>
  <c r="J19" i="279" a="1"/>
  <c r="J19" i="279" s="1"/>
  <c r="I19" i="279" a="1"/>
  <c r="I19" i="279" s="1"/>
  <c r="H19" i="279" a="1"/>
  <c r="H19" i="279" s="1"/>
  <c r="G19" i="279" a="1"/>
  <c r="G19" i="279" s="1"/>
  <c r="F19" i="279" a="1"/>
  <c r="F19" i="279" s="1"/>
  <c r="E19" i="279" a="1"/>
  <c r="E19" i="279" s="1"/>
  <c r="D19" i="279" a="1"/>
  <c r="D19" i="279" s="1"/>
  <c r="C19" i="279" a="1"/>
  <c r="C19" i="279" s="1"/>
  <c r="B19" i="279" a="1"/>
  <c r="B19" i="279" s="1"/>
  <c r="R18" i="279"/>
  <c r="Q18" i="279"/>
  <c r="J18" i="279" a="1"/>
  <c r="J18" i="279" s="1"/>
  <c r="H18" i="279" a="1"/>
  <c r="H18" i="279" s="1"/>
  <c r="G18" i="279" a="1"/>
  <c r="G18" i="279" s="1"/>
  <c r="F18" i="279" a="1"/>
  <c r="F18" i="279" s="1"/>
  <c r="D18" i="279" a="1"/>
  <c r="D18" i="279" s="1"/>
  <c r="C18" i="279" a="1"/>
  <c r="C18" i="279" s="1"/>
  <c r="B18" i="279" a="1"/>
  <c r="B18" i="279" s="1"/>
  <c r="J17" i="279" a="1"/>
  <c r="J17" i="279" s="1"/>
  <c r="H17" i="279" a="1"/>
  <c r="H17" i="279" s="1"/>
  <c r="G17" i="279" a="1"/>
  <c r="G17" i="279" s="1"/>
  <c r="F17" i="279" a="1"/>
  <c r="F17" i="279" s="1"/>
  <c r="E17" i="279" a="1"/>
  <c r="E17" i="279" s="1"/>
  <c r="D17" i="279" a="1"/>
  <c r="D17" i="279" s="1"/>
  <c r="C17" i="279" a="1"/>
  <c r="C17" i="279" s="1"/>
  <c r="B17" i="279" a="1"/>
  <c r="B17" i="279" s="1"/>
  <c r="J16" i="279" a="1"/>
  <c r="J16" i="279" s="1"/>
  <c r="I16" i="279" a="1"/>
  <c r="I16" i="279" s="1"/>
  <c r="H16" i="279" a="1"/>
  <c r="H16" i="279" s="1"/>
  <c r="G16" i="279" a="1"/>
  <c r="G16" i="279" s="1"/>
  <c r="F16" i="279" a="1"/>
  <c r="F16" i="279" s="1"/>
  <c r="E16" i="279" a="1"/>
  <c r="E16" i="279" s="1"/>
  <c r="D16" i="279" a="1"/>
  <c r="D16" i="279" s="1"/>
  <c r="C16" i="279" a="1"/>
  <c r="C16" i="279" s="1"/>
  <c r="B16" i="279" a="1"/>
  <c r="B16" i="279" s="1"/>
  <c r="I15" i="279" a="1"/>
  <c r="I15" i="279" s="1"/>
  <c r="J15" i="279" a="1"/>
  <c r="J15" i="279" s="1"/>
  <c r="H15" i="279" a="1"/>
  <c r="H15" i="279" s="1"/>
  <c r="G15" i="279" a="1"/>
  <c r="G15" i="279" s="1"/>
  <c r="F15" i="279" a="1"/>
  <c r="F15" i="279" s="1"/>
  <c r="E15" i="279" a="1"/>
  <c r="E15" i="279" s="1"/>
  <c r="D15" i="279" a="1"/>
  <c r="D15" i="279" s="1"/>
  <c r="C15" i="279" a="1"/>
  <c r="C15" i="279" s="1"/>
  <c r="B15" i="279" a="1"/>
  <c r="B15" i="279" s="1"/>
  <c r="R14" i="279"/>
  <c r="Q14" i="279"/>
  <c r="J14" i="279" a="1"/>
  <c r="J14" i="279" s="1"/>
  <c r="H14" i="279" a="1"/>
  <c r="H14" i="279" s="1"/>
  <c r="G14" i="279" a="1"/>
  <c r="G14" i="279" s="1"/>
  <c r="F14" i="279" a="1"/>
  <c r="F14" i="279" s="1"/>
  <c r="D14" i="279" a="1"/>
  <c r="D14" i="279" s="1"/>
  <c r="C14" i="279" a="1"/>
  <c r="C14" i="279" s="1"/>
  <c r="B14" i="279" a="1"/>
  <c r="B14" i="279" s="1"/>
  <c r="J13" i="279" a="1"/>
  <c r="J13" i="279" s="1"/>
  <c r="I13" i="279" a="1"/>
  <c r="I13" i="279" s="1"/>
  <c r="H13" i="279" a="1"/>
  <c r="H13" i="279" s="1"/>
  <c r="G13" i="279" a="1"/>
  <c r="G13" i="279" s="1"/>
  <c r="F13" i="279" a="1"/>
  <c r="F13" i="279" s="1"/>
  <c r="E13" i="279" a="1"/>
  <c r="E13" i="279" s="1"/>
  <c r="D13" i="279" a="1"/>
  <c r="D13" i="279" s="1"/>
  <c r="C13" i="279" a="1"/>
  <c r="C13" i="279" s="1"/>
  <c r="B13" i="279" a="1"/>
  <c r="B13" i="279" s="1"/>
  <c r="J12" i="279" a="1"/>
  <c r="J12" i="279" s="1"/>
  <c r="I12" i="279" a="1"/>
  <c r="I12" i="279" s="1"/>
  <c r="H12" i="279" a="1"/>
  <c r="H12" i="279" s="1"/>
  <c r="G12" i="279" a="1"/>
  <c r="G12" i="279" s="1"/>
  <c r="F12" i="279" a="1"/>
  <c r="F12" i="279" s="1"/>
  <c r="E12" i="279" a="1"/>
  <c r="E12" i="279" s="1"/>
  <c r="D12" i="279" a="1"/>
  <c r="D12" i="279" s="1"/>
  <c r="C12" i="279" a="1"/>
  <c r="C12" i="279" s="1"/>
  <c r="B12" i="279" a="1"/>
  <c r="B12" i="279" s="1"/>
  <c r="J11" i="279" a="1"/>
  <c r="J11" i="279" s="1"/>
  <c r="I11" i="279" a="1"/>
  <c r="I11" i="279" s="1"/>
  <c r="H11" i="279" a="1"/>
  <c r="H11" i="279" s="1"/>
  <c r="G11" i="279" a="1"/>
  <c r="G11" i="279" s="1"/>
  <c r="F11" i="279" a="1"/>
  <c r="F11" i="279" s="1"/>
  <c r="E11" i="279" a="1"/>
  <c r="E11" i="279" s="1"/>
  <c r="D11" i="279" a="1"/>
  <c r="D11" i="279" s="1"/>
  <c r="C11" i="279" a="1"/>
  <c r="C11" i="279" s="1"/>
  <c r="B11" i="279" a="1"/>
  <c r="B11" i="279" s="1"/>
  <c r="H30" i="278" a="1"/>
  <c r="H30" i="278" s="1"/>
  <c r="G30" i="278" a="1"/>
  <c r="G30" i="278" s="1"/>
  <c r="F30" i="278" a="1"/>
  <c r="F30" i="278" s="1"/>
  <c r="E30" i="278" a="1"/>
  <c r="E30" i="278" s="1"/>
  <c r="D30" i="278" a="1"/>
  <c r="D30" i="278" s="1"/>
  <c r="C30" i="278" a="1"/>
  <c r="C30" i="278" s="1"/>
  <c r="B30" i="278" a="1"/>
  <c r="B30" i="278" s="1"/>
  <c r="H29" i="278" a="1"/>
  <c r="H29" i="278" s="1"/>
  <c r="G29" i="278" a="1"/>
  <c r="G29" i="278" s="1"/>
  <c r="F29" i="278" a="1"/>
  <c r="F29" i="278" s="1"/>
  <c r="E29" i="278" a="1"/>
  <c r="E29" i="278" s="1"/>
  <c r="D29" i="278" a="1"/>
  <c r="D29" i="278" s="1"/>
  <c r="C29" i="278" a="1"/>
  <c r="C29" i="278" s="1"/>
  <c r="B29" i="278" a="1"/>
  <c r="B29" i="278" s="1"/>
  <c r="H28" i="278" a="1"/>
  <c r="H28" i="278" s="1"/>
  <c r="G28" i="278" a="1"/>
  <c r="G28" i="278" s="1"/>
  <c r="F28" i="278" a="1"/>
  <c r="F28" i="278" s="1"/>
  <c r="E28" i="278" a="1"/>
  <c r="E28" i="278" s="1"/>
  <c r="D28" i="278" a="1"/>
  <c r="D28" i="278" s="1"/>
  <c r="C28" i="278" a="1"/>
  <c r="C28" i="278" s="1"/>
  <c r="B28" i="278" a="1"/>
  <c r="B28" i="278" s="1"/>
  <c r="H27" i="278" a="1"/>
  <c r="H27" i="278" s="1"/>
  <c r="G27" i="278" a="1"/>
  <c r="G27" i="278" s="1"/>
  <c r="F27" i="278" a="1"/>
  <c r="F27" i="278" s="1"/>
  <c r="E27" i="278" a="1"/>
  <c r="E27" i="278" s="1"/>
  <c r="D27" i="278" a="1"/>
  <c r="D27" i="278" s="1"/>
  <c r="C27" i="278" a="1"/>
  <c r="C27" i="278" s="1"/>
  <c r="B27" i="278" a="1"/>
  <c r="B27" i="278" s="1"/>
  <c r="H26" i="278" a="1"/>
  <c r="H26" i="278" s="1"/>
  <c r="G26" i="278" a="1"/>
  <c r="G26" i="278" s="1"/>
  <c r="F26" i="278" a="1"/>
  <c r="F26" i="278" s="1"/>
  <c r="E26" i="278" a="1"/>
  <c r="E26" i="278" s="1"/>
  <c r="D26" i="278" a="1"/>
  <c r="D26" i="278" s="1"/>
  <c r="C26" i="278" a="1"/>
  <c r="C26" i="278" s="1"/>
  <c r="B26" i="278" a="1"/>
  <c r="B26" i="278" s="1"/>
  <c r="H25" i="278" a="1"/>
  <c r="H25" i="278" s="1"/>
  <c r="G25" i="278" a="1"/>
  <c r="G25" i="278" s="1"/>
  <c r="F25" i="278" a="1"/>
  <c r="F25" i="278" s="1"/>
  <c r="E25" i="278" a="1"/>
  <c r="E25" i="278" s="1"/>
  <c r="D25" i="278" a="1"/>
  <c r="D25" i="278" s="1"/>
  <c r="C25" i="278" a="1"/>
  <c r="C25" i="278" s="1"/>
  <c r="B25" i="278" a="1"/>
  <c r="B25" i="278" s="1"/>
  <c r="H24" i="278" a="1"/>
  <c r="H24" i="278" s="1"/>
  <c r="G24" i="278" a="1"/>
  <c r="G24" i="278" s="1"/>
  <c r="F24" i="278" a="1"/>
  <c r="F24" i="278" s="1"/>
  <c r="E24" i="278" a="1"/>
  <c r="E24" i="278" s="1"/>
  <c r="D24" i="278" a="1"/>
  <c r="D24" i="278" s="1"/>
  <c r="C24" i="278" a="1"/>
  <c r="C24" i="278" s="1"/>
  <c r="B24" i="278" a="1"/>
  <c r="B24" i="278" s="1"/>
  <c r="H23" i="278" a="1"/>
  <c r="H23" i="278" s="1"/>
  <c r="G23" i="278" a="1"/>
  <c r="G23" i="278" s="1"/>
  <c r="F23" i="278" a="1"/>
  <c r="F23" i="278" s="1"/>
  <c r="E23" i="278" a="1"/>
  <c r="E23" i="278" s="1"/>
  <c r="D23" i="278" a="1"/>
  <c r="D23" i="278" s="1"/>
  <c r="C23" i="278" a="1"/>
  <c r="C23" i="278" s="1"/>
  <c r="B23" i="278" a="1"/>
  <c r="B23" i="278" s="1"/>
  <c r="H22" i="278" a="1"/>
  <c r="H22" i="278" s="1"/>
  <c r="G22" i="278" a="1"/>
  <c r="G22" i="278" s="1"/>
  <c r="F22" i="278" a="1"/>
  <c r="F22" i="278" s="1"/>
  <c r="E22" i="278" a="1"/>
  <c r="E22" i="278" s="1"/>
  <c r="D22" i="278" a="1"/>
  <c r="D22" i="278" s="1"/>
  <c r="C22" i="278" a="1"/>
  <c r="C22" i="278" s="1"/>
  <c r="B22" i="278" a="1"/>
  <c r="B22" i="278" s="1"/>
  <c r="H21" i="278" a="1"/>
  <c r="H21" i="278" s="1"/>
  <c r="G21" i="278" a="1"/>
  <c r="G21" i="278" s="1"/>
  <c r="F21" i="278" a="1"/>
  <c r="F21" i="278" s="1"/>
  <c r="E21" i="278" a="1"/>
  <c r="E21" i="278" s="1"/>
  <c r="D21" i="278" a="1"/>
  <c r="D21" i="278" s="1"/>
  <c r="C21" i="278" a="1"/>
  <c r="C21" i="278" s="1"/>
  <c r="B21" i="278" a="1"/>
  <c r="B21" i="278" s="1"/>
  <c r="H20" i="278" a="1"/>
  <c r="H20" i="278" s="1"/>
  <c r="G20" i="278" a="1"/>
  <c r="G20" i="278" s="1"/>
  <c r="F20" i="278" a="1"/>
  <c r="F20" i="278" s="1"/>
  <c r="E20" i="278" a="1"/>
  <c r="E20" i="278" s="1"/>
  <c r="D20" i="278" a="1"/>
  <c r="D20" i="278" s="1"/>
  <c r="C20" i="278" a="1"/>
  <c r="C20" i="278" s="1"/>
  <c r="B20" i="278" a="1"/>
  <c r="B20" i="278" s="1"/>
  <c r="H19" i="278" a="1"/>
  <c r="H19" i="278" s="1"/>
  <c r="G19" i="278" a="1"/>
  <c r="G19" i="278" s="1"/>
  <c r="F19" i="278" a="1"/>
  <c r="F19" i="278" s="1"/>
  <c r="E19" i="278" a="1"/>
  <c r="E19" i="278" s="1"/>
  <c r="D19" i="278" a="1"/>
  <c r="D19" i="278" s="1"/>
  <c r="C19" i="278" a="1"/>
  <c r="C19" i="278" s="1"/>
  <c r="B19" i="278" a="1"/>
  <c r="B19" i="278" s="1"/>
  <c r="H18" i="278" a="1"/>
  <c r="H18" i="278" s="1"/>
  <c r="G18" i="278" a="1"/>
  <c r="G18" i="278" s="1"/>
  <c r="F18" i="278" a="1"/>
  <c r="F18" i="278" s="1"/>
  <c r="E18" i="278" a="1"/>
  <c r="E18" i="278" s="1"/>
  <c r="D18" i="278" a="1"/>
  <c r="D18" i="278" s="1"/>
  <c r="C18" i="278" a="1"/>
  <c r="C18" i="278" s="1"/>
  <c r="B18" i="278" a="1"/>
  <c r="B18" i="278" s="1"/>
  <c r="H17" i="278" a="1"/>
  <c r="H17" i="278" s="1"/>
  <c r="G17" i="278" a="1"/>
  <c r="G17" i="278" s="1"/>
  <c r="F17" i="278" a="1"/>
  <c r="F17" i="278" s="1"/>
  <c r="E17" i="278" a="1"/>
  <c r="E17" i="278" s="1"/>
  <c r="D17" i="278" a="1"/>
  <c r="D17" i="278" s="1"/>
  <c r="C17" i="278" a="1"/>
  <c r="C17" i="278" s="1"/>
  <c r="B17" i="278" a="1"/>
  <c r="B17" i="278" s="1"/>
  <c r="H16" i="278" a="1"/>
  <c r="H16" i="278" s="1"/>
  <c r="G16" i="278" a="1"/>
  <c r="G16" i="278" s="1"/>
  <c r="F16" i="278" a="1"/>
  <c r="F16" i="278" s="1"/>
  <c r="E16" i="278" a="1"/>
  <c r="E16" i="278" s="1"/>
  <c r="D16" i="278" a="1"/>
  <c r="D16" i="278" s="1"/>
  <c r="C16" i="278" a="1"/>
  <c r="C16" i="278" s="1"/>
  <c r="B16" i="278" a="1"/>
  <c r="B16" i="278" s="1"/>
  <c r="H15" i="278" a="1"/>
  <c r="H15" i="278" s="1"/>
  <c r="G15" i="278" a="1"/>
  <c r="G15" i="278" s="1"/>
  <c r="F15" i="278" a="1"/>
  <c r="F15" i="278" s="1"/>
  <c r="E15" i="278" a="1"/>
  <c r="E15" i="278" s="1"/>
  <c r="D15" i="278" a="1"/>
  <c r="D15" i="278" s="1"/>
  <c r="C15" i="278" a="1"/>
  <c r="C15" i="278" s="1"/>
  <c r="B15" i="278" a="1"/>
  <c r="B15" i="278" s="1"/>
  <c r="H14" i="278" a="1"/>
  <c r="H14" i="278" s="1"/>
  <c r="G14" i="278" a="1"/>
  <c r="G14" i="278" s="1"/>
  <c r="F14" i="278" a="1"/>
  <c r="F14" i="278" s="1"/>
  <c r="E14" i="278" a="1"/>
  <c r="E14" i="278" s="1"/>
  <c r="D14" i="278" a="1"/>
  <c r="D14" i="278" s="1"/>
  <c r="C14" i="278" a="1"/>
  <c r="C14" i="278" s="1"/>
  <c r="B14" i="278" a="1"/>
  <c r="B14" i="278" s="1"/>
  <c r="H13" i="278" a="1"/>
  <c r="H13" i="278" s="1"/>
  <c r="G13" i="278" a="1"/>
  <c r="G13" i="278" s="1"/>
  <c r="F13" i="278" a="1"/>
  <c r="F13" i="278" s="1"/>
  <c r="E13" i="278" a="1"/>
  <c r="E13" i="278" s="1"/>
  <c r="D13" i="278" a="1"/>
  <c r="D13" i="278" s="1"/>
  <c r="C13" i="278" a="1"/>
  <c r="C13" i="278" s="1"/>
  <c r="B13" i="278" a="1"/>
  <c r="B13" i="278" s="1"/>
  <c r="H12" i="278" a="1"/>
  <c r="H12" i="278" s="1"/>
  <c r="G12" i="278" a="1"/>
  <c r="G12" i="278" s="1"/>
  <c r="F12" i="278" a="1"/>
  <c r="F12" i="278" s="1"/>
  <c r="E12" i="278" a="1"/>
  <c r="E12" i="278" s="1"/>
  <c r="D12" i="278" a="1"/>
  <c r="D12" i="278" s="1"/>
  <c r="C12" i="278" a="1"/>
  <c r="C12" i="278" s="1"/>
  <c r="B12" i="278" a="1"/>
  <c r="B12" i="278" s="1"/>
  <c r="H11" i="278" a="1"/>
  <c r="H11" i="278" s="1"/>
  <c r="G11" i="278" a="1"/>
  <c r="G11" i="278" s="1"/>
  <c r="F11" i="278" a="1"/>
  <c r="F11" i="278" s="1"/>
  <c r="E11" i="278" a="1"/>
  <c r="E11" i="278" s="1"/>
  <c r="D11" i="278" a="1"/>
  <c r="D11" i="278" s="1"/>
  <c r="C11" i="278" a="1"/>
  <c r="C11" i="278" s="1"/>
  <c r="B11" i="278" a="1"/>
  <c r="B11" i="278" s="1"/>
  <c r="R30" i="276"/>
  <c r="I30" i="276" s="1" a="1"/>
  <c r="I30" i="276" s="1"/>
  <c r="R29" i="276"/>
  <c r="I29" i="276" s="1" a="1"/>
  <c r="I29" i="276" s="1"/>
  <c r="R28" i="276"/>
  <c r="I28" i="276" s="1" a="1"/>
  <c r="I28" i="276" s="1"/>
  <c r="R27" i="276"/>
  <c r="I27" i="276" s="1" a="1"/>
  <c r="I27" i="276" s="1"/>
  <c r="R26" i="276"/>
  <c r="R24" i="276"/>
  <c r="R23" i="276"/>
  <c r="I23" i="276" s="1" a="1"/>
  <c r="I23" i="276" s="1"/>
  <c r="R22" i="276"/>
  <c r="R21" i="276"/>
  <c r="I21" i="276" s="1" a="1"/>
  <c r="I21" i="276" s="1"/>
  <c r="R19" i="276"/>
  <c r="I19" i="276" s="1" a="1"/>
  <c r="I19" i="276" s="1"/>
  <c r="R16" i="276"/>
  <c r="I16" i="276" s="1" a="1"/>
  <c r="I16" i="276" s="1"/>
  <c r="R15" i="276"/>
  <c r="I15" i="276" s="1" a="1"/>
  <c r="I15" i="276" s="1"/>
  <c r="R13" i="276"/>
  <c r="I13" i="276" s="1" a="1"/>
  <c r="I13" i="276" s="1"/>
  <c r="R12" i="276"/>
  <c r="I12" i="276" s="1" a="1"/>
  <c r="I12" i="276" s="1"/>
  <c r="R11" i="276"/>
  <c r="I11" i="276" s="1" a="1"/>
  <c r="I11" i="276" s="1"/>
  <c r="Q15" i="276"/>
  <c r="E15" i="276" a="1"/>
  <c r="E15" i="276" s="1"/>
  <c r="Q30" i="276"/>
  <c r="E30" i="276" s="1" a="1"/>
  <c r="E30" i="276" s="1"/>
  <c r="Q29" i="276"/>
  <c r="Q28" i="276"/>
  <c r="Q27" i="276"/>
  <c r="E27" i="276" s="1" a="1"/>
  <c r="E27" i="276" s="1"/>
  <c r="Q26" i="276"/>
  <c r="E26" i="276" s="1" a="1"/>
  <c r="E26" i="276" s="1"/>
  <c r="Q24" i="276"/>
  <c r="E24" i="276" s="1" a="1"/>
  <c r="E24" i="276" s="1"/>
  <c r="Q23" i="276"/>
  <c r="E23" i="276" s="1" a="1"/>
  <c r="E23" i="276" s="1"/>
  <c r="Q22" i="276"/>
  <c r="E22" i="276" s="1" a="1"/>
  <c r="E22" i="276" s="1"/>
  <c r="Q21" i="276"/>
  <c r="E21" i="276" s="1" a="1"/>
  <c r="E21" i="276" s="1"/>
  <c r="Q19" i="276"/>
  <c r="E19" i="276" s="1" a="1"/>
  <c r="E19" i="276" s="1"/>
  <c r="Q17" i="276"/>
  <c r="Q16" i="276"/>
  <c r="E16" i="276" s="1" a="1"/>
  <c r="E16" i="276" s="1"/>
  <c r="Q13" i="276"/>
  <c r="E13" i="276" s="1" a="1"/>
  <c r="E13" i="276" s="1"/>
  <c r="Q12" i="276"/>
  <c r="E12" i="276" s="1" a="1"/>
  <c r="E12" i="276" s="1"/>
  <c r="Q11" i="276"/>
  <c r="E11" i="276" s="1" a="1"/>
  <c r="E11" i="276" s="1"/>
  <c r="H30" i="277" a="1"/>
  <c r="H30" i="277" s="1"/>
  <c r="G30" i="277" a="1"/>
  <c r="G30" i="277" s="1"/>
  <c r="F30" i="277" a="1"/>
  <c r="F30" i="277" s="1"/>
  <c r="E30" i="277" a="1"/>
  <c r="E30" i="277" s="1"/>
  <c r="D30" i="277" a="1"/>
  <c r="D30" i="277" s="1"/>
  <c r="C30" i="277" a="1"/>
  <c r="C30" i="277" s="1"/>
  <c r="B30" i="277" a="1"/>
  <c r="B30" i="277" s="1"/>
  <c r="H29" i="277" a="1"/>
  <c r="H29" i="277" s="1"/>
  <c r="G29" i="277" a="1"/>
  <c r="G29" i="277" s="1"/>
  <c r="F29" i="277" a="1"/>
  <c r="F29" i="277" s="1"/>
  <c r="E29" i="277" a="1"/>
  <c r="E29" i="277" s="1"/>
  <c r="D29" i="277" a="1"/>
  <c r="D29" i="277" s="1"/>
  <c r="C29" i="277" a="1"/>
  <c r="C29" i="277" s="1"/>
  <c r="B29" i="277" a="1"/>
  <c r="B29" i="277" s="1"/>
  <c r="H28" i="277" a="1"/>
  <c r="H28" i="277" s="1"/>
  <c r="G28" i="277" a="1"/>
  <c r="G28" i="277" s="1"/>
  <c r="F28" i="277" a="1"/>
  <c r="F28" i="277" s="1"/>
  <c r="E28" i="277" a="1"/>
  <c r="E28" i="277" s="1"/>
  <c r="D28" i="277" a="1"/>
  <c r="D28" i="277" s="1"/>
  <c r="C28" i="277" a="1"/>
  <c r="C28" i="277" s="1"/>
  <c r="B28" i="277" a="1"/>
  <c r="B28" i="277" s="1"/>
  <c r="H27" i="277" a="1"/>
  <c r="H27" i="277" s="1"/>
  <c r="G27" i="277" a="1"/>
  <c r="G27" i="277" s="1"/>
  <c r="F27" i="277" a="1"/>
  <c r="F27" i="277" s="1"/>
  <c r="E27" i="277" a="1"/>
  <c r="E27" i="277" s="1"/>
  <c r="D27" i="277" a="1"/>
  <c r="D27" i="277" s="1"/>
  <c r="C27" i="277" a="1"/>
  <c r="C27" i="277" s="1"/>
  <c r="B27" i="277" a="1"/>
  <c r="B27" i="277" s="1"/>
  <c r="H26" i="277" a="1"/>
  <c r="H26" i="277" s="1"/>
  <c r="G26" i="277" a="1"/>
  <c r="G26" i="277" s="1"/>
  <c r="F26" i="277" a="1"/>
  <c r="F26" i="277" s="1"/>
  <c r="E26" i="277" a="1"/>
  <c r="E26" i="277" s="1"/>
  <c r="D26" i="277" a="1"/>
  <c r="D26" i="277" s="1"/>
  <c r="C26" i="277" a="1"/>
  <c r="C26" i="277" s="1"/>
  <c r="B26" i="277" a="1"/>
  <c r="B26" i="277" s="1"/>
  <c r="H25" i="277" a="1"/>
  <c r="H25" i="277" s="1"/>
  <c r="G25" i="277" a="1"/>
  <c r="G25" i="277" s="1"/>
  <c r="F25" i="277" a="1"/>
  <c r="F25" i="277" s="1"/>
  <c r="E25" i="277" a="1"/>
  <c r="E25" i="277" s="1"/>
  <c r="D25" i="277" a="1"/>
  <c r="D25" i="277" s="1"/>
  <c r="C25" i="277" a="1"/>
  <c r="C25" i="277" s="1"/>
  <c r="B25" i="277" a="1"/>
  <c r="B25" i="277" s="1"/>
  <c r="H24" i="277" a="1"/>
  <c r="H24" i="277" s="1"/>
  <c r="G24" i="277" a="1"/>
  <c r="G24" i="277" s="1"/>
  <c r="F24" i="277" a="1"/>
  <c r="F24" i="277" s="1"/>
  <c r="E24" i="277" a="1"/>
  <c r="E24" i="277" s="1"/>
  <c r="D24" i="277" a="1"/>
  <c r="D24" i="277" s="1"/>
  <c r="C24" i="277" a="1"/>
  <c r="C24" i="277" s="1"/>
  <c r="B24" i="277" a="1"/>
  <c r="B24" i="277" s="1"/>
  <c r="H23" i="277" a="1"/>
  <c r="H23" i="277" s="1"/>
  <c r="G23" i="277" a="1"/>
  <c r="G23" i="277" s="1"/>
  <c r="F23" i="277" a="1"/>
  <c r="F23" i="277" s="1"/>
  <c r="E23" i="277" a="1"/>
  <c r="E23" i="277" s="1"/>
  <c r="D23" i="277" a="1"/>
  <c r="D23" i="277" s="1"/>
  <c r="C23" i="277" a="1"/>
  <c r="C23" i="277" s="1"/>
  <c r="B23" i="277" a="1"/>
  <c r="B23" i="277" s="1"/>
  <c r="H22" i="277" a="1"/>
  <c r="H22" i="277" s="1"/>
  <c r="G22" i="277" a="1"/>
  <c r="G22" i="277" s="1"/>
  <c r="F22" i="277" a="1"/>
  <c r="F22" i="277" s="1"/>
  <c r="E22" i="277" a="1"/>
  <c r="E22" i="277" s="1"/>
  <c r="D22" i="277" a="1"/>
  <c r="D22" i="277" s="1"/>
  <c r="C22" i="277" a="1"/>
  <c r="C22" i="277" s="1"/>
  <c r="B22" i="277" a="1"/>
  <c r="B22" i="277" s="1"/>
  <c r="H21" i="277" a="1"/>
  <c r="H21" i="277" s="1"/>
  <c r="G21" i="277" a="1"/>
  <c r="G21" i="277" s="1"/>
  <c r="F21" i="277" a="1"/>
  <c r="F21" i="277" s="1"/>
  <c r="E21" i="277" a="1"/>
  <c r="E21" i="277" s="1"/>
  <c r="D21" i="277" a="1"/>
  <c r="D21" i="277" s="1"/>
  <c r="C21" i="277" a="1"/>
  <c r="C21" i="277" s="1"/>
  <c r="B21" i="277" a="1"/>
  <c r="B21" i="277" s="1"/>
  <c r="H20" i="277" a="1"/>
  <c r="H20" i="277" s="1"/>
  <c r="G20" i="277" a="1"/>
  <c r="G20" i="277" s="1"/>
  <c r="F20" i="277" a="1"/>
  <c r="F20" i="277" s="1"/>
  <c r="E20" i="277" a="1"/>
  <c r="E20" i="277" s="1"/>
  <c r="D20" i="277" a="1"/>
  <c r="D20" i="277" s="1"/>
  <c r="C20" i="277" a="1"/>
  <c r="C20" i="277" s="1"/>
  <c r="B20" i="277" a="1"/>
  <c r="B20" i="277" s="1"/>
  <c r="H19" i="277" a="1"/>
  <c r="H19" i="277" s="1"/>
  <c r="G19" i="277" a="1"/>
  <c r="G19" i="277" s="1"/>
  <c r="F19" i="277" a="1"/>
  <c r="F19" i="277" s="1"/>
  <c r="E19" i="277" a="1"/>
  <c r="E19" i="277" s="1"/>
  <c r="D19" i="277" a="1"/>
  <c r="D19" i="277" s="1"/>
  <c r="C19" i="277" a="1"/>
  <c r="C19" i="277" s="1"/>
  <c r="B19" i="277" a="1"/>
  <c r="B19" i="277" s="1"/>
  <c r="H18" i="277" a="1"/>
  <c r="H18" i="277" s="1"/>
  <c r="G18" i="277" a="1"/>
  <c r="G18" i="277" s="1"/>
  <c r="F18" i="277" a="1"/>
  <c r="F18" i="277" s="1"/>
  <c r="E18" i="277" a="1"/>
  <c r="E18" i="277" s="1"/>
  <c r="D18" i="277" a="1"/>
  <c r="D18" i="277" s="1"/>
  <c r="C18" i="277" a="1"/>
  <c r="C18" i="277" s="1"/>
  <c r="B18" i="277" a="1"/>
  <c r="B18" i="277" s="1"/>
  <c r="H17" i="277" a="1"/>
  <c r="H17" i="277" s="1"/>
  <c r="G17" i="277" a="1"/>
  <c r="G17" i="277" s="1"/>
  <c r="F17" i="277" a="1"/>
  <c r="F17" i="277" s="1"/>
  <c r="E17" i="277" a="1"/>
  <c r="E17" i="277" s="1"/>
  <c r="D17" i="277" a="1"/>
  <c r="D17" i="277" s="1"/>
  <c r="C17" i="277" a="1"/>
  <c r="C17" i="277" s="1"/>
  <c r="B17" i="277" a="1"/>
  <c r="B17" i="277" s="1"/>
  <c r="H16" i="277" a="1"/>
  <c r="H16" i="277" s="1"/>
  <c r="G16" i="277" a="1"/>
  <c r="G16" i="277" s="1"/>
  <c r="F16" i="277" a="1"/>
  <c r="F16" i="277" s="1"/>
  <c r="E16" i="277" a="1"/>
  <c r="E16" i="277" s="1"/>
  <c r="D16" i="277" a="1"/>
  <c r="D16" i="277" s="1"/>
  <c r="C16" i="277" a="1"/>
  <c r="C16" i="277" s="1"/>
  <c r="B16" i="277" a="1"/>
  <c r="B16" i="277" s="1"/>
  <c r="H15" i="277" a="1"/>
  <c r="H15" i="277" s="1"/>
  <c r="G15" i="277" a="1"/>
  <c r="G15" i="277" s="1"/>
  <c r="F15" i="277" a="1"/>
  <c r="F15" i="277" s="1"/>
  <c r="E15" i="277" a="1"/>
  <c r="E15" i="277" s="1"/>
  <c r="D15" i="277" a="1"/>
  <c r="D15" i="277" s="1"/>
  <c r="C15" i="277" a="1"/>
  <c r="C15" i="277" s="1"/>
  <c r="B15" i="277" a="1"/>
  <c r="B15" i="277" s="1"/>
  <c r="H14" i="277" a="1"/>
  <c r="H14" i="277" s="1"/>
  <c r="G14" i="277" a="1"/>
  <c r="G14" i="277" s="1"/>
  <c r="F14" i="277" a="1"/>
  <c r="F14" i="277" s="1"/>
  <c r="E14" i="277" a="1"/>
  <c r="E14" i="277" s="1"/>
  <c r="D14" i="277" a="1"/>
  <c r="D14" i="277" s="1"/>
  <c r="C14" i="277" a="1"/>
  <c r="C14" i="277" s="1"/>
  <c r="B14" i="277" a="1"/>
  <c r="B14" i="277" s="1"/>
  <c r="H13" i="277" a="1"/>
  <c r="H13" i="277" s="1"/>
  <c r="G13" i="277" a="1"/>
  <c r="G13" i="277" s="1"/>
  <c r="F13" i="277" a="1"/>
  <c r="F13" i="277" s="1"/>
  <c r="E13" i="277" a="1"/>
  <c r="E13" i="277" s="1"/>
  <c r="D13" i="277" a="1"/>
  <c r="D13" i="277" s="1"/>
  <c r="C13" i="277" a="1"/>
  <c r="C13" i="277" s="1"/>
  <c r="B13" i="277" a="1"/>
  <c r="B13" i="277" s="1"/>
  <c r="H12" i="277" a="1"/>
  <c r="H12" i="277" s="1"/>
  <c r="G12" i="277" a="1"/>
  <c r="G12" i="277" s="1"/>
  <c r="F12" i="277" a="1"/>
  <c r="F12" i="277" s="1"/>
  <c r="E12" i="277" a="1"/>
  <c r="E12" i="277" s="1"/>
  <c r="D12" i="277" a="1"/>
  <c r="D12" i="277" s="1"/>
  <c r="C12" i="277" a="1"/>
  <c r="C12" i="277" s="1"/>
  <c r="B12" i="277" a="1"/>
  <c r="B12" i="277" s="1"/>
  <c r="H11" i="277" a="1"/>
  <c r="H11" i="277" s="1"/>
  <c r="G11" i="277" a="1"/>
  <c r="G11" i="277" s="1"/>
  <c r="F11" i="277" a="1"/>
  <c r="F11" i="277" s="1"/>
  <c r="E11" i="277" a="1"/>
  <c r="E11" i="277" s="1"/>
  <c r="D11" i="277" a="1"/>
  <c r="D11" i="277" s="1"/>
  <c r="C11" i="277" a="1"/>
  <c r="C11" i="277" s="1"/>
  <c r="B11" i="277" a="1"/>
  <c r="B11" i="277" s="1"/>
  <c r="J30" i="276" a="1"/>
  <c r="J30" i="276" s="1"/>
  <c r="H30" i="276" a="1"/>
  <c r="H30" i="276" s="1"/>
  <c r="G30" i="276" a="1"/>
  <c r="G30" i="276" s="1"/>
  <c r="F30" i="276" a="1"/>
  <c r="F30" i="276" s="1"/>
  <c r="D30" i="276" a="1"/>
  <c r="D30" i="276" s="1"/>
  <c r="C30" i="276" a="1"/>
  <c r="C30" i="276" s="1"/>
  <c r="B30" i="276" a="1"/>
  <c r="B30" i="276" s="1"/>
  <c r="J29" i="276" a="1"/>
  <c r="J29" i="276" s="1"/>
  <c r="H29" i="276" a="1"/>
  <c r="H29" i="276" s="1"/>
  <c r="G29" i="276" a="1"/>
  <c r="G29" i="276" s="1"/>
  <c r="F29" i="276" a="1"/>
  <c r="F29" i="276" s="1"/>
  <c r="E29" i="276" a="1"/>
  <c r="E29" i="276" s="1"/>
  <c r="D29" i="276" a="1"/>
  <c r="D29" i="276" s="1"/>
  <c r="C29" i="276" a="1"/>
  <c r="C29" i="276" s="1"/>
  <c r="B29" i="276" a="1"/>
  <c r="B29" i="276" s="1"/>
  <c r="J28" i="276" a="1"/>
  <c r="J28" i="276" s="1"/>
  <c r="H28" i="276" a="1"/>
  <c r="H28" i="276" s="1"/>
  <c r="G28" i="276" a="1"/>
  <c r="G28" i="276" s="1"/>
  <c r="F28" i="276" a="1"/>
  <c r="F28" i="276" s="1"/>
  <c r="E28" i="276" a="1"/>
  <c r="E28" i="276" s="1"/>
  <c r="D28" i="276" a="1"/>
  <c r="D28" i="276" s="1"/>
  <c r="C28" i="276" a="1"/>
  <c r="C28" i="276" s="1"/>
  <c r="B28" i="276" a="1"/>
  <c r="B28" i="276" s="1"/>
  <c r="J27" i="276" a="1"/>
  <c r="J27" i="276" s="1"/>
  <c r="H27" i="276" a="1"/>
  <c r="H27" i="276" s="1"/>
  <c r="G27" i="276" a="1"/>
  <c r="G27" i="276" s="1"/>
  <c r="F27" i="276" a="1"/>
  <c r="F27" i="276" s="1"/>
  <c r="D27" i="276" a="1"/>
  <c r="D27" i="276" s="1"/>
  <c r="C27" i="276" a="1"/>
  <c r="C27" i="276" s="1"/>
  <c r="B27" i="276" a="1"/>
  <c r="B27" i="276" s="1"/>
  <c r="J26" i="276" a="1"/>
  <c r="J26" i="276" s="1"/>
  <c r="I26" i="276" a="1"/>
  <c r="I26" i="276" s="1"/>
  <c r="H26" i="276" a="1"/>
  <c r="H26" i="276" s="1"/>
  <c r="G26" i="276" a="1"/>
  <c r="G26" i="276" s="1"/>
  <c r="F26" i="276" a="1"/>
  <c r="F26" i="276" s="1"/>
  <c r="D26" i="276" a="1"/>
  <c r="D26" i="276" s="1"/>
  <c r="C26" i="276" a="1"/>
  <c r="C26" i="276" s="1"/>
  <c r="B26" i="276" a="1"/>
  <c r="B26" i="276" s="1"/>
  <c r="R25" i="276"/>
  <c r="Q25" i="276"/>
  <c r="J25" i="276" a="1"/>
  <c r="J25" i="276" s="1"/>
  <c r="H25" i="276" a="1"/>
  <c r="H25" i="276" s="1"/>
  <c r="G25" i="276" a="1"/>
  <c r="G25" i="276" s="1"/>
  <c r="F25" i="276" a="1"/>
  <c r="F25" i="276" s="1"/>
  <c r="D25" i="276" a="1"/>
  <c r="D25" i="276" s="1"/>
  <c r="C25" i="276" a="1"/>
  <c r="C25" i="276" s="1"/>
  <c r="B25" i="276" a="1"/>
  <c r="B25" i="276" s="1"/>
  <c r="J24" i="276" a="1"/>
  <c r="J24" i="276" s="1"/>
  <c r="I24" i="276" a="1"/>
  <c r="I24" i="276" s="1"/>
  <c r="H24" i="276" a="1"/>
  <c r="H24" i="276" s="1"/>
  <c r="G24" i="276" a="1"/>
  <c r="G24" i="276" s="1"/>
  <c r="F24" i="276" a="1"/>
  <c r="F24" i="276" s="1"/>
  <c r="D24" i="276" a="1"/>
  <c r="D24" i="276" s="1"/>
  <c r="C24" i="276" a="1"/>
  <c r="C24" i="276" s="1"/>
  <c r="B24" i="276" a="1"/>
  <c r="B24" i="276" s="1"/>
  <c r="J23" i="276" a="1"/>
  <c r="J23" i="276" s="1"/>
  <c r="H23" i="276" a="1"/>
  <c r="H23" i="276" s="1"/>
  <c r="G23" i="276" a="1"/>
  <c r="G23" i="276" s="1"/>
  <c r="F23" i="276" a="1"/>
  <c r="F23" i="276" s="1"/>
  <c r="D23" i="276" a="1"/>
  <c r="D23" i="276" s="1"/>
  <c r="C23" i="276" a="1"/>
  <c r="C23" i="276" s="1"/>
  <c r="B23" i="276" a="1"/>
  <c r="B23" i="276" s="1"/>
  <c r="J22" i="276" a="1"/>
  <c r="J22" i="276" s="1"/>
  <c r="I22" i="276" a="1"/>
  <c r="I22" i="276" s="1"/>
  <c r="H22" i="276" a="1"/>
  <c r="H22" i="276" s="1"/>
  <c r="G22" i="276" a="1"/>
  <c r="G22" i="276" s="1"/>
  <c r="F22" i="276" a="1"/>
  <c r="F22" i="276" s="1"/>
  <c r="D22" i="276" a="1"/>
  <c r="D22" i="276" s="1"/>
  <c r="C22" i="276" a="1"/>
  <c r="C22" i="276" s="1"/>
  <c r="B22" i="276" a="1"/>
  <c r="B22" i="276" s="1"/>
  <c r="J21" i="276" a="1"/>
  <c r="J21" i="276" s="1"/>
  <c r="H21" i="276" a="1"/>
  <c r="H21" i="276" s="1"/>
  <c r="G21" i="276" a="1"/>
  <c r="G21" i="276" s="1"/>
  <c r="F21" i="276" a="1"/>
  <c r="F21" i="276" s="1"/>
  <c r="D21" i="276" a="1"/>
  <c r="D21" i="276" s="1"/>
  <c r="C21" i="276" a="1"/>
  <c r="C21" i="276" s="1"/>
  <c r="B21" i="276" a="1"/>
  <c r="B21" i="276" s="1"/>
  <c r="R20" i="276"/>
  <c r="Q20" i="276"/>
  <c r="J20" i="276" a="1"/>
  <c r="J20" i="276" s="1"/>
  <c r="H20" i="276" a="1"/>
  <c r="H20" i="276" s="1"/>
  <c r="G20" i="276" a="1"/>
  <c r="G20" i="276" s="1"/>
  <c r="F20" i="276" a="1"/>
  <c r="F20" i="276" s="1"/>
  <c r="D20" i="276" a="1"/>
  <c r="D20" i="276" s="1"/>
  <c r="C20" i="276" a="1"/>
  <c r="C20" i="276" s="1"/>
  <c r="B20" i="276" a="1"/>
  <c r="B20" i="276" s="1"/>
  <c r="J19" i="276" a="1"/>
  <c r="J19" i="276" s="1"/>
  <c r="H19" i="276" a="1"/>
  <c r="H19" i="276" s="1"/>
  <c r="G19" i="276" a="1"/>
  <c r="G19" i="276" s="1"/>
  <c r="F19" i="276" a="1"/>
  <c r="F19" i="276" s="1"/>
  <c r="D19" i="276" a="1"/>
  <c r="D19" i="276" s="1"/>
  <c r="C19" i="276" a="1"/>
  <c r="C19" i="276" s="1"/>
  <c r="B19" i="276" a="1"/>
  <c r="B19" i="276" s="1"/>
  <c r="R18" i="276"/>
  <c r="Q18" i="276"/>
  <c r="J18" i="276" a="1"/>
  <c r="J18" i="276" s="1"/>
  <c r="H18" i="276" a="1"/>
  <c r="H18" i="276" s="1"/>
  <c r="G18" i="276" a="1"/>
  <c r="G18" i="276" s="1"/>
  <c r="F18" i="276" a="1"/>
  <c r="F18" i="276" s="1"/>
  <c r="D18" i="276" a="1"/>
  <c r="D18" i="276" s="1"/>
  <c r="C18" i="276" a="1"/>
  <c r="C18" i="276" s="1"/>
  <c r="B18" i="276" a="1"/>
  <c r="B18" i="276" s="1"/>
  <c r="J17" i="276" a="1"/>
  <c r="J17" i="276" s="1"/>
  <c r="I17" i="276" a="1"/>
  <c r="I17" i="276" s="1"/>
  <c r="H17" i="276" a="1"/>
  <c r="H17" i="276" s="1"/>
  <c r="G17" i="276" a="1"/>
  <c r="G17" i="276" s="1"/>
  <c r="F17" i="276" a="1"/>
  <c r="F17" i="276" s="1"/>
  <c r="E17" i="276" a="1"/>
  <c r="E17" i="276" s="1"/>
  <c r="D17" i="276" a="1"/>
  <c r="D17" i="276" s="1"/>
  <c r="C17" i="276" a="1"/>
  <c r="C17" i="276" s="1"/>
  <c r="B17" i="276" a="1"/>
  <c r="B17" i="276" s="1"/>
  <c r="J16" i="276" a="1"/>
  <c r="J16" i="276" s="1"/>
  <c r="H16" i="276" a="1"/>
  <c r="H16" i="276" s="1"/>
  <c r="G16" i="276" a="1"/>
  <c r="G16" i="276" s="1"/>
  <c r="F16" i="276" a="1"/>
  <c r="F16" i="276" s="1"/>
  <c r="D16" i="276" a="1"/>
  <c r="D16" i="276" s="1"/>
  <c r="C16" i="276" a="1"/>
  <c r="C16" i="276" s="1"/>
  <c r="B16" i="276" a="1"/>
  <c r="B16" i="276" s="1"/>
  <c r="J15" i="276" a="1"/>
  <c r="J15" i="276" s="1"/>
  <c r="H15" i="276" a="1"/>
  <c r="H15" i="276" s="1"/>
  <c r="G15" i="276" a="1"/>
  <c r="G15" i="276" s="1"/>
  <c r="F15" i="276" a="1"/>
  <c r="F15" i="276" s="1"/>
  <c r="D15" i="276" a="1"/>
  <c r="D15" i="276" s="1"/>
  <c r="C15" i="276" a="1"/>
  <c r="C15" i="276" s="1"/>
  <c r="B15" i="276" a="1"/>
  <c r="B15" i="276" s="1"/>
  <c r="R14" i="276"/>
  <c r="Q14" i="276"/>
  <c r="J14" i="276" a="1"/>
  <c r="J14" i="276" s="1"/>
  <c r="H14" i="276" a="1"/>
  <c r="H14" i="276" s="1"/>
  <c r="G14" i="276" a="1"/>
  <c r="G14" i="276" s="1"/>
  <c r="F14" i="276" a="1"/>
  <c r="F14" i="276" s="1"/>
  <c r="D14" i="276" a="1"/>
  <c r="D14" i="276" s="1"/>
  <c r="C14" i="276" a="1"/>
  <c r="C14" i="276" s="1"/>
  <c r="B14" i="276" a="1"/>
  <c r="B14" i="276" s="1"/>
  <c r="J13" i="276" a="1"/>
  <c r="J13" i="276" s="1"/>
  <c r="H13" i="276" a="1"/>
  <c r="H13" i="276" s="1"/>
  <c r="G13" i="276" a="1"/>
  <c r="G13" i="276" s="1"/>
  <c r="F13" i="276" a="1"/>
  <c r="F13" i="276" s="1"/>
  <c r="D13" i="276" a="1"/>
  <c r="D13" i="276" s="1"/>
  <c r="C13" i="276" a="1"/>
  <c r="C13" i="276" s="1"/>
  <c r="B13" i="276" a="1"/>
  <c r="B13" i="276" s="1"/>
  <c r="J12" i="276" a="1"/>
  <c r="J12" i="276" s="1"/>
  <c r="H12" i="276" a="1"/>
  <c r="H12" i="276" s="1"/>
  <c r="G12" i="276" a="1"/>
  <c r="G12" i="276" s="1"/>
  <c r="F12" i="276" a="1"/>
  <c r="F12" i="276" s="1"/>
  <c r="D12" i="276" a="1"/>
  <c r="D12" i="276" s="1"/>
  <c r="C12" i="276" a="1"/>
  <c r="C12" i="276" s="1"/>
  <c r="B12" i="276" a="1"/>
  <c r="B12" i="276" s="1"/>
  <c r="J11" i="276" a="1"/>
  <c r="J11" i="276" s="1"/>
  <c r="H11" i="276" a="1"/>
  <c r="H11" i="276" s="1"/>
  <c r="G11" i="276" a="1"/>
  <c r="G11" i="276" s="1"/>
  <c r="F11" i="276" a="1"/>
  <c r="F11" i="276" s="1"/>
  <c r="D11" i="276" a="1"/>
  <c r="D11" i="276" s="1"/>
  <c r="C11" i="276" a="1"/>
  <c r="C11" i="276" s="1"/>
  <c r="B11" i="276" a="1"/>
  <c r="B11" i="276" s="1"/>
  <c r="AI62" i="275"/>
  <c r="AH62" i="275"/>
  <c r="AG62" i="275"/>
  <c r="AF62" i="275"/>
  <c r="AE62" i="275"/>
  <c r="AD62" i="275"/>
  <c r="AC62" i="275"/>
  <c r="AB62" i="275"/>
  <c r="AA62" i="275"/>
  <c r="Z62" i="275"/>
  <c r="Y62" i="275"/>
  <c r="X62" i="275"/>
  <c r="W62" i="275"/>
  <c r="V62" i="275"/>
  <c r="U62" i="275"/>
  <c r="T62" i="275"/>
  <c r="S62" i="275"/>
  <c r="R62" i="275"/>
  <c r="Q62" i="275"/>
  <c r="P62" i="275"/>
  <c r="O62" i="275"/>
  <c r="N62" i="275"/>
  <c r="M62" i="275"/>
  <c r="L62" i="275"/>
  <c r="K62" i="275"/>
  <c r="J62" i="275"/>
  <c r="I62" i="275"/>
  <c r="H62" i="275"/>
  <c r="G62" i="275"/>
  <c r="F62" i="275"/>
  <c r="E62" i="275"/>
  <c r="D62" i="275"/>
  <c r="C62" i="275"/>
  <c r="AJ61" i="275"/>
  <c r="AK61" i="275" s="1"/>
  <c r="AK60" i="275"/>
  <c r="AJ60" i="275"/>
  <c r="AJ59" i="275"/>
  <c r="AK59" i="275" s="1"/>
  <c r="AK58" i="275"/>
  <c r="AJ58" i="275"/>
  <c r="AJ57" i="275"/>
  <c r="AK57" i="275" s="1"/>
  <c r="AJ56" i="275"/>
  <c r="AK56" i="275" s="1"/>
  <c r="AK55" i="275"/>
  <c r="AJ55" i="275"/>
  <c r="AJ54" i="275"/>
  <c r="AK54" i="275" s="1"/>
  <c r="AK53" i="275"/>
  <c r="AO53" i="275" s="1"/>
  <c r="AJ53" i="275"/>
  <c r="AJ52" i="275"/>
  <c r="AK52" i="275" s="1"/>
  <c r="AJ51" i="275"/>
  <c r="AK51" i="275" s="1"/>
  <c r="AJ50" i="275"/>
  <c r="AK50" i="275" s="1"/>
  <c r="AO50" i="275" s="1"/>
  <c r="AJ49" i="275"/>
  <c r="AK49" i="275" s="1"/>
  <c r="AO49" i="275" s="1"/>
  <c r="AJ47" i="275"/>
  <c r="AK47" i="275" s="1"/>
  <c r="AJ46" i="275"/>
  <c r="AK46" i="275" s="1"/>
  <c r="AO46" i="275" s="1"/>
  <c r="AJ45" i="275"/>
  <c r="AK45" i="275" s="1"/>
  <c r="AK44" i="275"/>
  <c r="AJ44" i="275"/>
  <c r="AM43" i="275"/>
  <c r="AJ43" i="275"/>
  <c r="AK43" i="275" s="1"/>
  <c r="AO43" i="275" s="1"/>
  <c r="AJ42" i="275"/>
  <c r="AK42" i="275" s="1"/>
  <c r="AJ41" i="275"/>
  <c r="AK41" i="275" s="1"/>
  <c r="AJ40" i="275"/>
  <c r="AK40" i="275" s="1"/>
  <c r="AO40" i="275" s="1"/>
  <c r="AK39" i="275"/>
  <c r="AJ39" i="275"/>
  <c r="AJ38" i="275"/>
  <c r="AK38" i="275" s="1"/>
  <c r="AJ37" i="275"/>
  <c r="AK37" i="275" s="1"/>
  <c r="AO37" i="275" s="1"/>
  <c r="AJ36" i="275"/>
  <c r="AK36" i="275" s="1"/>
  <c r="AO36" i="275" s="1"/>
  <c r="AJ35" i="275"/>
  <c r="AK35" i="275" s="1"/>
  <c r="AJ34" i="275"/>
  <c r="AK34" i="275" s="1"/>
  <c r="AO34" i="275" s="1"/>
  <c r="AJ33" i="275"/>
  <c r="AK33" i="275" s="1"/>
  <c r="AO33" i="275" s="1"/>
  <c r="AJ32" i="275"/>
  <c r="AK32" i="275" s="1"/>
  <c r="AO32" i="275" s="1"/>
  <c r="AJ31" i="275"/>
  <c r="AK31" i="275" s="1"/>
  <c r="AJ30" i="275"/>
  <c r="AK30" i="275" s="1"/>
  <c r="AJ29" i="275"/>
  <c r="AK29" i="275" s="1"/>
  <c r="AO29" i="275" s="1"/>
  <c r="AJ28" i="275"/>
  <c r="AK28" i="275" s="1"/>
  <c r="AJ27" i="275"/>
  <c r="AK27" i="275" s="1"/>
  <c r="AJ26" i="275"/>
  <c r="AK26" i="275" s="1"/>
  <c r="AJ25" i="275"/>
  <c r="AK25" i="275" s="1"/>
  <c r="AJ24" i="275"/>
  <c r="AK24" i="275" s="1"/>
  <c r="AO24" i="275" s="1"/>
  <c r="AK23" i="275"/>
  <c r="AJ23" i="275"/>
  <c r="AJ22" i="275"/>
  <c r="AK22" i="275" s="1"/>
  <c r="AJ21" i="275"/>
  <c r="AK21" i="275" s="1"/>
  <c r="AO21" i="275" s="1"/>
  <c r="AJ20" i="275"/>
  <c r="AK20" i="275" s="1"/>
  <c r="AJ19" i="275"/>
  <c r="AK19" i="275" s="1"/>
  <c r="AJ18" i="275"/>
  <c r="AK18" i="275" s="1"/>
  <c r="AO18" i="275" s="1"/>
  <c r="AO17" i="275"/>
  <c r="AJ17" i="275"/>
  <c r="AK17" i="275" s="1"/>
  <c r="AM17" i="275" s="1"/>
  <c r="AJ16" i="275"/>
  <c r="AK16" i="275" s="1"/>
  <c r="AJ15" i="275"/>
  <c r="AK15" i="275" s="1"/>
  <c r="AJ14" i="275"/>
  <c r="AK14" i="275" s="1"/>
  <c r="AJ13" i="275"/>
  <c r="AJ12" i="275"/>
  <c r="AK12" i="275" s="1"/>
  <c r="AO12" i="275" s="1"/>
  <c r="AL11" i="275"/>
  <c r="AJ11" i="275"/>
  <c r="AK11" i="275" s="1"/>
  <c r="AK10" i="275"/>
  <c r="AJ10" i="275"/>
  <c r="AJ9" i="275"/>
  <c r="AK9" i="275" s="1"/>
  <c r="AO9" i="275" s="1"/>
  <c r="AJ8" i="275"/>
  <c r="AK8" i="275" s="1"/>
  <c r="AJ7" i="275"/>
  <c r="AK7" i="275" s="1"/>
  <c r="AJ6" i="275"/>
  <c r="AK6" i="275" s="1"/>
  <c r="AJ5" i="275"/>
  <c r="AJ62" i="275" s="1"/>
  <c r="E4" i="275"/>
  <c r="E3" i="275"/>
  <c r="F3" i="275" s="1"/>
  <c r="AI62" i="273"/>
  <c r="AH62" i="273"/>
  <c r="AG62" i="273"/>
  <c r="AF62" i="273"/>
  <c r="AE62" i="273"/>
  <c r="AD62" i="273"/>
  <c r="AC62" i="273"/>
  <c r="AB62" i="273"/>
  <c r="AA62" i="273"/>
  <c r="Z62" i="273"/>
  <c r="Y62" i="273"/>
  <c r="X62" i="273"/>
  <c r="W62" i="273"/>
  <c r="V62" i="273"/>
  <c r="U62" i="273"/>
  <c r="T62" i="273"/>
  <c r="S62" i="273"/>
  <c r="R62" i="273"/>
  <c r="Q62" i="273"/>
  <c r="P62" i="273"/>
  <c r="O62" i="273"/>
  <c r="N62" i="273"/>
  <c r="M62" i="273"/>
  <c r="L62" i="273"/>
  <c r="K62" i="273"/>
  <c r="J62" i="273"/>
  <c r="I62" i="273"/>
  <c r="H62" i="273"/>
  <c r="G62" i="273"/>
  <c r="F62" i="273"/>
  <c r="E62" i="273"/>
  <c r="D62" i="273"/>
  <c r="C62" i="273"/>
  <c r="AJ61" i="273"/>
  <c r="AK61" i="273" s="1"/>
  <c r="AK60" i="273"/>
  <c r="AJ60" i="273"/>
  <c r="AJ59" i="273"/>
  <c r="AK59" i="273" s="1"/>
  <c r="AK58" i="273"/>
  <c r="AJ58" i="273"/>
  <c r="AJ57" i="273"/>
  <c r="AK57" i="273" s="1"/>
  <c r="AJ56" i="273"/>
  <c r="AK56" i="273" s="1"/>
  <c r="AJ55" i="273"/>
  <c r="AK55" i="273" s="1"/>
  <c r="AJ54" i="273"/>
  <c r="AK54" i="273" s="1"/>
  <c r="AK53" i="273"/>
  <c r="AM53" i="273" s="1"/>
  <c r="AJ53" i="273"/>
  <c r="AJ52" i="273"/>
  <c r="AK52" i="273" s="1"/>
  <c r="AJ51" i="273"/>
  <c r="AK51" i="273" s="1"/>
  <c r="AJ50" i="273"/>
  <c r="AK50" i="273" s="1"/>
  <c r="AO50" i="273" s="1"/>
  <c r="AJ49" i="273"/>
  <c r="AK49" i="273" s="1"/>
  <c r="AO49" i="273" s="1"/>
  <c r="AJ48" i="273"/>
  <c r="AK48" i="273" s="1"/>
  <c r="AJ47" i="273"/>
  <c r="AK47" i="273" s="1"/>
  <c r="AJ46" i="273"/>
  <c r="AK46" i="273" s="1"/>
  <c r="AO46" i="273" s="1"/>
  <c r="AJ45" i="273"/>
  <c r="AK45" i="273" s="1"/>
  <c r="AK44" i="273"/>
  <c r="AO44" i="273" s="1"/>
  <c r="AJ44" i="273"/>
  <c r="AJ43" i="273"/>
  <c r="AK43" i="273" s="1"/>
  <c r="AJ42" i="273"/>
  <c r="AK42" i="273" s="1"/>
  <c r="AJ41" i="273"/>
  <c r="AK41" i="273" s="1"/>
  <c r="AJ40" i="273"/>
  <c r="AK40" i="273" s="1"/>
  <c r="AO40" i="273" s="1"/>
  <c r="AJ39" i="273"/>
  <c r="AK39" i="273" s="1"/>
  <c r="AJ38" i="273"/>
  <c r="AK38" i="273" s="1"/>
  <c r="AJ37" i="273"/>
  <c r="AK37" i="273" s="1"/>
  <c r="AO37" i="273" s="1"/>
  <c r="AJ36" i="273"/>
  <c r="AK36" i="273" s="1"/>
  <c r="AO36" i="273" s="1"/>
  <c r="AK35" i="273"/>
  <c r="AL35" i="273" s="1"/>
  <c r="AJ35" i="273"/>
  <c r="AJ34" i="273"/>
  <c r="AK34" i="273" s="1"/>
  <c r="AO34" i="273" s="1"/>
  <c r="AJ33" i="273"/>
  <c r="AK33" i="273" s="1"/>
  <c r="AO33" i="273" s="1"/>
  <c r="AJ32" i="273"/>
  <c r="AK32" i="273" s="1"/>
  <c r="AO32" i="273" s="1"/>
  <c r="AJ31" i="273"/>
  <c r="AK31" i="273" s="1"/>
  <c r="AJ30" i="273"/>
  <c r="AK30" i="273" s="1"/>
  <c r="AJ29" i="273"/>
  <c r="AK29" i="273" s="1"/>
  <c r="AO29" i="273" s="1"/>
  <c r="AJ28" i="273"/>
  <c r="AK28" i="273" s="1"/>
  <c r="AK27" i="273"/>
  <c r="AJ27" i="273"/>
  <c r="AJ26" i="273"/>
  <c r="AK26" i="273" s="1"/>
  <c r="AJ25" i="273"/>
  <c r="AK25" i="273" s="1"/>
  <c r="AJ24" i="273"/>
  <c r="AK24" i="273" s="1"/>
  <c r="AO24" i="273" s="1"/>
  <c r="AK23" i="273"/>
  <c r="AL23" i="273" s="1"/>
  <c r="AJ23" i="273"/>
  <c r="AJ22" i="273"/>
  <c r="AK22" i="273" s="1"/>
  <c r="AJ21" i="273"/>
  <c r="AK21" i="273" s="1"/>
  <c r="AO21" i="273" s="1"/>
  <c r="AJ20" i="273"/>
  <c r="AK20" i="273" s="1"/>
  <c r="AJ19" i="273"/>
  <c r="AK19" i="273" s="1"/>
  <c r="AJ18" i="273"/>
  <c r="AK18" i="273" s="1"/>
  <c r="AO18" i="273" s="1"/>
  <c r="AJ17" i="273"/>
  <c r="AK17" i="273" s="1"/>
  <c r="AJ16" i="273"/>
  <c r="AK16" i="273" s="1"/>
  <c r="AO16" i="273" s="1"/>
  <c r="AJ15" i="273"/>
  <c r="AK15" i="273" s="1"/>
  <c r="AO15" i="273" s="1"/>
  <c r="AJ14" i="273"/>
  <c r="AK14" i="273" s="1"/>
  <c r="AJ13" i="273"/>
  <c r="AJ12" i="273"/>
  <c r="AK12" i="273" s="1"/>
  <c r="AO12" i="273" s="1"/>
  <c r="AJ11" i="273"/>
  <c r="AK11" i="273" s="1"/>
  <c r="AJ10" i="273"/>
  <c r="AK10" i="273" s="1"/>
  <c r="AJ9" i="273"/>
  <c r="AK9" i="273" s="1"/>
  <c r="AO9" i="273" s="1"/>
  <c r="AJ8" i="273"/>
  <c r="AK8" i="273" s="1"/>
  <c r="AJ7" i="273"/>
  <c r="AK7" i="273" s="1"/>
  <c r="AJ6" i="273"/>
  <c r="AK6" i="273" s="1"/>
  <c r="AJ5" i="273"/>
  <c r="AJ62" i="273" s="1"/>
  <c r="E4" i="273"/>
  <c r="E3" i="273"/>
  <c r="F3" i="273" s="1"/>
  <c r="AO11" i="275" l="1"/>
  <c r="AM11" i="275"/>
  <c r="AO59" i="275"/>
  <c r="AM59" i="275"/>
  <c r="AO42" i="275"/>
  <c r="AM42" i="275"/>
  <c r="AL42" i="275"/>
  <c r="AP11" i="275"/>
  <c r="AN11" i="275"/>
  <c r="AO28" i="275"/>
  <c r="AM28" i="275"/>
  <c r="AL28" i="275"/>
  <c r="G3" i="275"/>
  <c r="F4" i="275"/>
  <c r="AO31" i="275"/>
  <c r="AL31" i="275"/>
  <c r="AP31" i="275" s="1"/>
  <c r="AM47" i="275"/>
  <c r="AO47" i="275"/>
  <c r="AL17" i="275"/>
  <c r="AL51" i="275"/>
  <c r="AO51" i="275"/>
  <c r="AM51" i="275"/>
  <c r="AO45" i="275"/>
  <c r="AM45" i="275"/>
  <c r="AL45" i="275"/>
  <c r="AO35" i="275"/>
  <c r="AM35" i="275"/>
  <c r="AL35" i="275"/>
  <c r="AO20" i="275"/>
  <c r="AM20" i="275"/>
  <c r="AL20" i="275"/>
  <c r="AM6" i="275"/>
  <c r="AO6" i="275"/>
  <c r="AO39" i="275"/>
  <c r="AM39" i="275"/>
  <c r="AL39" i="275"/>
  <c r="AO8" i="275"/>
  <c r="AM8" i="275"/>
  <c r="AL8" i="275"/>
  <c r="AL23" i="275"/>
  <c r="AM23" i="275"/>
  <c r="AO23" i="275"/>
  <c r="AM56" i="275"/>
  <c r="AL56" i="275"/>
  <c r="AO56" i="275"/>
  <c r="AL53" i="275"/>
  <c r="AM53" i="275"/>
  <c r="AK5" i="275"/>
  <c r="AO59" i="273"/>
  <c r="AM59" i="273"/>
  <c r="AM39" i="273"/>
  <c r="AL39" i="273"/>
  <c r="AO39" i="273"/>
  <c r="AO6" i="273"/>
  <c r="AM6" i="273"/>
  <c r="AL28" i="273"/>
  <c r="AM28" i="273"/>
  <c r="AO28" i="273"/>
  <c r="AM11" i="273"/>
  <c r="AL11" i="273"/>
  <c r="AO11" i="273"/>
  <c r="AO47" i="273"/>
  <c r="AM47" i="273"/>
  <c r="AM43" i="273"/>
  <c r="AO43" i="273"/>
  <c r="AL45" i="273"/>
  <c r="AO45" i="273"/>
  <c r="AM45" i="273"/>
  <c r="F4" i="273"/>
  <c r="G3" i="273"/>
  <c r="AN23" i="273"/>
  <c r="AP23" i="273"/>
  <c r="AO8" i="273"/>
  <c r="AM8" i="273"/>
  <c r="AL8" i="273"/>
  <c r="AO42" i="273"/>
  <c r="AM42" i="273"/>
  <c r="AL42" i="273"/>
  <c r="AO31" i="273"/>
  <c r="AL31" i="273"/>
  <c r="AP31" i="273" s="1"/>
  <c r="AO51" i="273"/>
  <c r="AM51" i="273"/>
  <c r="AL51" i="273"/>
  <c r="AL17" i="273"/>
  <c r="AM17" i="273"/>
  <c r="AO17" i="273"/>
  <c r="AP35" i="273"/>
  <c r="AN35" i="273"/>
  <c r="AL20" i="273"/>
  <c r="AO20" i="273"/>
  <c r="AM20" i="273"/>
  <c r="AO56" i="273"/>
  <c r="AM56" i="273"/>
  <c r="AL56" i="273"/>
  <c r="AO23" i="273"/>
  <c r="AM35" i="273"/>
  <c r="AK5" i="273"/>
  <c r="AM23" i="273"/>
  <c r="AO35" i="273"/>
  <c r="AO53" i="273"/>
  <c r="AL53" i="273"/>
  <c r="AP53" i="275" l="1"/>
  <c r="AN53" i="275"/>
  <c r="AP56" i="275"/>
  <c r="AN56" i="275"/>
  <c r="AN23" i="275"/>
  <c r="AP23" i="275"/>
  <c r="AP51" i="275"/>
  <c r="AN51" i="275"/>
  <c r="AP8" i="275"/>
  <c r="AN8" i="275"/>
  <c r="AP17" i="275"/>
  <c r="AN17" i="275"/>
  <c r="AP39" i="275"/>
  <c r="AN39" i="275"/>
  <c r="H3" i="275"/>
  <c r="G4" i="275"/>
  <c r="AP28" i="275"/>
  <c r="AN28" i="275"/>
  <c r="AP20" i="275"/>
  <c r="AN20" i="275"/>
  <c r="AM5" i="275"/>
  <c r="AL5" i="275"/>
  <c r="AK62" i="275"/>
  <c r="AO5" i="275"/>
  <c r="AP35" i="275"/>
  <c r="AN35" i="275"/>
  <c r="AP42" i="275"/>
  <c r="AN42" i="275"/>
  <c r="AP45" i="275"/>
  <c r="AN45" i="275"/>
  <c r="AN51" i="273"/>
  <c r="AP51" i="273"/>
  <c r="AP39" i="273"/>
  <c r="AN39" i="273"/>
  <c r="AN17" i="273"/>
  <c r="AP17" i="273"/>
  <c r="AP11" i="273"/>
  <c r="AN11" i="273"/>
  <c r="AP45" i="273"/>
  <c r="AN45" i="273"/>
  <c r="AP53" i="273"/>
  <c r="AN53" i="273"/>
  <c r="AP42" i="273"/>
  <c r="AN42" i="273"/>
  <c r="AK62" i="273"/>
  <c r="AO5" i="273"/>
  <c r="AM5" i="273"/>
  <c r="AL5" i="273"/>
  <c r="AN28" i="273"/>
  <c r="AP28" i="273"/>
  <c r="AP8" i="273"/>
  <c r="AN8" i="273"/>
  <c r="AN56" i="273"/>
  <c r="AP56" i="273"/>
  <c r="G4" i="273"/>
  <c r="H3" i="273"/>
  <c r="AP20" i="273"/>
  <c r="AN20" i="273"/>
  <c r="I3" i="275" l="1"/>
  <c r="H4" i="275"/>
  <c r="AO62" i="275"/>
  <c r="AM62" i="275"/>
  <c r="AP5" i="275"/>
  <c r="AN5" i="275"/>
  <c r="H4" i="273"/>
  <c r="I3" i="273"/>
  <c r="AP5" i="273"/>
  <c r="AN5" i="273"/>
  <c r="AO62" i="273"/>
  <c r="AM62" i="273"/>
  <c r="J3" i="275" l="1"/>
  <c r="I4" i="275"/>
  <c r="J3" i="273"/>
  <c r="I4" i="273"/>
  <c r="J4" i="275" l="1"/>
  <c r="K3" i="275"/>
  <c r="K3" i="273"/>
  <c r="J4" i="273"/>
  <c r="K4" i="275" l="1"/>
  <c r="L3" i="275"/>
  <c r="L3" i="273"/>
  <c r="K4" i="273"/>
  <c r="L4" i="275" l="1"/>
  <c r="M3" i="275"/>
  <c r="M3" i="273"/>
  <c r="L4" i="273"/>
  <c r="M4" i="275" l="1"/>
  <c r="N3" i="275"/>
  <c r="M4" i="273"/>
  <c r="N3" i="273"/>
  <c r="N4" i="275" l="1"/>
  <c r="O3" i="275"/>
  <c r="O3" i="273"/>
  <c r="N4" i="273"/>
  <c r="P3" i="275" l="1"/>
  <c r="O4" i="275"/>
  <c r="O4" i="273"/>
  <c r="P3" i="273"/>
  <c r="P4" i="275" l="1"/>
  <c r="Q3" i="275"/>
  <c r="P4" i="273"/>
  <c r="Q3" i="273"/>
  <c r="Q4" i="275" l="1"/>
  <c r="R3" i="275"/>
  <c r="Q4" i="273"/>
  <c r="R3" i="273"/>
  <c r="R4" i="275" l="1"/>
  <c r="S3" i="275"/>
  <c r="S3" i="273"/>
  <c r="R4" i="273"/>
  <c r="S4" i="275" l="1"/>
  <c r="T3" i="275"/>
  <c r="S4" i="273"/>
  <c r="T3" i="273"/>
  <c r="U3" i="275" l="1"/>
  <c r="T4" i="275"/>
  <c r="T4" i="273"/>
  <c r="U3" i="273"/>
  <c r="V3" i="275" l="1"/>
  <c r="U4" i="275"/>
  <c r="V3" i="273"/>
  <c r="U4" i="273"/>
  <c r="W3" i="275" l="1"/>
  <c r="V4" i="275"/>
  <c r="V4" i="273"/>
  <c r="W3" i="273"/>
  <c r="X3" i="275" l="1"/>
  <c r="W4" i="275"/>
  <c r="X3" i="273"/>
  <c r="W4" i="273"/>
  <c r="X4" i="275" l="1"/>
  <c r="Y3" i="275"/>
  <c r="X4" i="273"/>
  <c r="Y3" i="273"/>
  <c r="Y4" i="275" l="1"/>
  <c r="Z3" i="275"/>
  <c r="Z3" i="273"/>
  <c r="Y4" i="273"/>
  <c r="AA3" i="275" l="1"/>
  <c r="Z4" i="275"/>
  <c r="Z4" i="273"/>
  <c r="AA3" i="273"/>
  <c r="AB3" i="275" l="1"/>
  <c r="AA4" i="275"/>
  <c r="AB3" i="273"/>
  <c r="AA4" i="273"/>
  <c r="AC3" i="275" l="1"/>
  <c r="AB4" i="275"/>
  <c r="AB4" i="273"/>
  <c r="AC3" i="273"/>
  <c r="AD3" i="275" l="1"/>
  <c r="AC4" i="275"/>
  <c r="AC4" i="273"/>
  <c r="AD3" i="273"/>
  <c r="AD4" i="275" l="1"/>
  <c r="AE3" i="275"/>
  <c r="AE3" i="273"/>
  <c r="AD4" i="273"/>
  <c r="AE4" i="275" l="1"/>
  <c r="AF3" i="275"/>
  <c r="AF3" i="273"/>
  <c r="AE4" i="273"/>
  <c r="AF4" i="275" l="1"/>
  <c r="AG3" i="275"/>
  <c r="AG3" i="273"/>
  <c r="AF4" i="273"/>
  <c r="AG4" i="275" l="1"/>
  <c r="AH3" i="275"/>
  <c r="AG4" i="273"/>
  <c r="AH3" i="273"/>
  <c r="AI3" i="275" l="1"/>
  <c r="AI4" i="275" s="1"/>
  <c r="AH4" i="275"/>
  <c r="AI3" i="273"/>
  <c r="AI4" i="273" s="1"/>
  <c r="AH4" i="273"/>
  <c r="R29" i="266" l="1"/>
  <c r="R28" i="266"/>
  <c r="R27" i="266"/>
  <c r="R26" i="266"/>
  <c r="R23" i="266"/>
  <c r="R22" i="266"/>
  <c r="R21" i="266"/>
  <c r="R19" i="266"/>
  <c r="R16" i="266"/>
  <c r="R17" i="266"/>
  <c r="R15" i="266"/>
  <c r="R13" i="266"/>
  <c r="R12" i="266"/>
  <c r="R11" i="266"/>
  <c r="Q29" i="266"/>
  <c r="Q28" i="266"/>
  <c r="Q27" i="266"/>
  <c r="Q26" i="266"/>
  <c r="Q23" i="266"/>
  <c r="Q22" i="266"/>
  <c r="Q21" i="266"/>
  <c r="Q19" i="266"/>
  <c r="Q17" i="266"/>
  <c r="Q16" i="266"/>
  <c r="Q15" i="266"/>
  <c r="Q13" i="266"/>
  <c r="Q12" i="266"/>
  <c r="Q11" i="266"/>
  <c r="AI62" i="271"/>
  <c r="AH62" i="271"/>
  <c r="AG62" i="271"/>
  <c r="AF62" i="271"/>
  <c r="AE62" i="271"/>
  <c r="AD62" i="271"/>
  <c r="AC62" i="271"/>
  <c r="AB62" i="271"/>
  <c r="AA62" i="271"/>
  <c r="Z62" i="271"/>
  <c r="Y62" i="271"/>
  <c r="X62" i="271"/>
  <c r="W62" i="271"/>
  <c r="V62" i="271"/>
  <c r="U62" i="271"/>
  <c r="T62" i="271"/>
  <c r="S62" i="271"/>
  <c r="R62" i="271"/>
  <c r="Q62" i="271"/>
  <c r="P62" i="271"/>
  <c r="O62" i="271"/>
  <c r="N62" i="271"/>
  <c r="M62" i="271"/>
  <c r="L62" i="271"/>
  <c r="K62" i="271"/>
  <c r="J62" i="271"/>
  <c r="I62" i="271"/>
  <c r="H62" i="271"/>
  <c r="G62" i="271"/>
  <c r="F62" i="271"/>
  <c r="E62" i="271"/>
  <c r="D62" i="271"/>
  <c r="C62" i="271"/>
  <c r="AJ61" i="271"/>
  <c r="AK61" i="271" s="1"/>
  <c r="AK60" i="271"/>
  <c r="AJ60" i="271"/>
  <c r="AJ59" i="271"/>
  <c r="AK59" i="271" s="1"/>
  <c r="AJ58" i="271"/>
  <c r="AK58" i="271" s="1"/>
  <c r="AJ57" i="271"/>
  <c r="AK57" i="271" s="1"/>
  <c r="AJ56" i="271"/>
  <c r="AK56" i="271" s="1"/>
  <c r="AJ55" i="271"/>
  <c r="AK55" i="271" s="1"/>
  <c r="AK54" i="271"/>
  <c r="AJ54" i="271"/>
  <c r="AJ53" i="271"/>
  <c r="AK53" i="271" s="1"/>
  <c r="AJ52" i="271"/>
  <c r="AK52" i="271" s="1"/>
  <c r="AJ51" i="271"/>
  <c r="AK51" i="271" s="1"/>
  <c r="AJ50" i="271"/>
  <c r="AK50" i="271" s="1"/>
  <c r="AO50" i="271" s="1"/>
  <c r="AJ49" i="271"/>
  <c r="AK49" i="271" s="1"/>
  <c r="AO49" i="271" s="1"/>
  <c r="AK48" i="271"/>
  <c r="AJ48" i="271"/>
  <c r="AJ47" i="271"/>
  <c r="AK47" i="271" s="1"/>
  <c r="AO47" i="271" s="1"/>
  <c r="AJ46" i="271"/>
  <c r="AK46" i="271" s="1"/>
  <c r="AO46" i="271" s="1"/>
  <c r="AJ45" i="271"/>
  <c r="AK45" i="271" s="1"/>
  <c r="AK44" i="271"/>
  <c r="AJ44" i="271"/>
  <c r="AK43" i="271"/>
  <c r="AO43" i="271" s="1"/>
  <c r="AJ43" i="271"/>
  <c r="AJ42" i="271"/>
  <c r="AK42" i="271" s="1"/>
  <c r="AJ41" i="271"/>
  <c r="AK41" i="271" s="1"/>
  <c r="AJ40" i="271"/>
  <c r="AK40" i="271" s="1"/>
  <c r="AO40" i="271" s="1"/>
  <c r="AJ39" i="271"/>
  <c r="AK39" i="271" s="1"/>
  <c r="AJ38" i="271"/>
  <c r="AK38" i="271" s="1"/>
  <c r="AK37" i="271"/>
  <c r="AO37" i="271" s="1"/>
  <c r="AJ37" i="271"/>
  <c r="AJ36" i="271"/>
  <c r="AK36" i="271" s="1"/>
  <c r="AO36" i="271" s="1"/>
  <c r="AJ35" i="271"/>
  <c r="AK35" i="271" s="1"/>
  <c r="AO34" i="271"/>
  <c r="AK34" i="271"/>
  <c r="AJ34" i="271"/>
  <c r="AK33" i="271"/>
  <c r="AO33" i="271" s="1"/>
  <c r="AJ33" i="271"/>
  <c r="AJ32" i="271"/>
  <c r="AK32" i="271" s="1"/>
  <c r="AO32" i="271" s="1"/>
  <c r="AJ31" i="271"/>
  <c r="AK31" i="271" s="1"/>
  <c r="AJ30" i="271"/>
  <c r="AK30" i="271" s="1"/>
  <c r="AJ29" i="271"/>
  <c r="AK29" i="271" s="1"/>
  <c r="AO29" i="271" s="1"/>
  <c r="AO28" i="271"/>
  <c r="AK28" i="271"/>
  <c r="AM28" i="271" s="1"/>
  <c r="AJ28" i="271"/>
  <c r="AJ27" i="271"/>
  <c r="AK27" i="271" s="1"/>
  <c r="AK26" i="271"/>
  <c r="AJ26" i="271"/>
  <c r="AK25" i="271"/>
  <c r="AJ25" i="271"/>
  <c r="AJ24" i="271"/>
  <c r="AK24" i="271" s="1"/>
  <c r="AO24" i="271" s="1"/>
  <c r="AK23" i="271"/>
  <c r="AM23" i="271" s="1"/>
  <c r="AJ23" i="271"/>
  <c r="AJ22" i="271"/>
  <c r="AK22" i="271" s="1"/>
  <c r="AJ21" i="271"/>
  <c r="AK21" i="271" s="1"/>
  <c r="AO21" i="271" s="1"/>
  <c r="AJ20" i="271"/>
  <c r="AK20" i="271" s="1"/>
  <c r="AJ19" i="271"/>
  <c r="AK19" i="271" s="1"/>
  <c r="AJ18" i="271"/>
  <c r="AK18" i="271" s="1"/>
  <c r="AO18" i="271" s="1"/>
  <c r="AO17" i="271"/>
  <c r="AK17" i="271"/>
  <c r="AM17" i="271" s="1"/>
  <c r="AJ17" i="271"/>
  <c r="AJ16" i="271"/>
  <c r="AK16" i="271" s="1"/>
  <c r="AO16" i="271" s="1"/>
  <c r="AK15" i="271"/>
  <c r="AO15" i="271" s="1"/>
  <c r="AJ15" i="271"/>
  <c r="AJ14" i="271"/>
  <c r="AK14" i="271" s="1"/>
  <c r="AJ13" i="271"/>
  <c r="AJ12" i="271"/>
  <c r="AK12" i="271" s="1"/>
  <c r="AO12" i="271" s="1"/>
  <c r="AJ11" i="271"/>
  <c r="AK11" i="271" s="1"/>
  <c r="AJ10" i="271"/>
  <c r="AK10" i="271" s="1"/>
  <c r="AK9" i="271"/>
  <c r="AO9" i="271" s="1"/>
  <c r="AJ9" i="271"/>
  <c r="AJ8" i="271"/>
  <c r="AK8" i="271" s="1"/>
  <c r="AJ7" i="271"/>
  <c r="AK7" i="271" s="1"/>
  <c r="AO6" i="271"/>
  <c r="AM6" i="271"/>
  <c r="AK6" i="271"/>
  <c r="AJ6" i="271"/>
  <c r="AK5" i="271"/>
  <c r="AJ5" i="271"/>
  <c r="E4" i="271"/>
  <c r="E3" i="271"/>
  <c r="F3" i="271" s="1"/>
  <c r="AJ62" i="271" l="1"/>
  <c r="G3" i="271"/>
  <c r="F4" i="271"/>
  <c r="AO31" i="271"/>
  <c r="AL31" i="271"/>
  <c r="AP31" i="271" s="1"/>
  <c r="AL45" i="271"/>
  <c r="R24" i="266" s="1"/>
  <c r="AO45" i="271"/>
  <c r="AM45" i="271"/>
  <c r="AK62" i="271"/>
  <c r="R30" i="266" s="1"/>
  <c r="AO20" i="271"/>
  <c r="AM20" i="271"/>
  <c r="AL20" i="271"/>
  <c r="AO59" i="271"/>
  <c r="AM59" i="271"/>
  <c r="AO53" i="271"/>
  <c r="AM53" i="271"/>
  <c r="AL53" i="271"/>
  <c r="AO42" i="271"/>
  <c r="AM42" i="271"/>
  <c r="AL42" i="271"/>
  <c r="AL51" i="271"/>
  <c r="AO51" i="271"/>
  <c r="AM51" i="271"/>
  <c r="AM56" i="271"/>
  <c r="AL56" i="271"/>
  <c r="AO56" i="271"/>
  <c r="AM35" i="271"/>
  <c r="AO35" i="271"/>
  <c r="AL35" i="271"/>
  <c r="AM8" i="271"/>
  <c r="AO8" i="271"/>
  <c r="AL8" i="271"/>
  <c r="AL11" i="271"/>
  <c r="AO11" i="271"/>
  <c r="AM11" i="271"/>
  <c r="AL39" i="271"/>
  <c r="AM39" i="271"/>
  <c r="AO39" i="271"/>
  <c r="AO23" i="271"/>
  <c r="AM47" i="271"/>
  <c r="AM5" i="271"/>
  <c r="AL23" i="271"/>
  <c r="AL5" i="271"/>
  <c r="AO5" i="271"/>
  <c r="AL17" i="271"/>
  <c r="AL28" i="271"/>
  <c r="AM43" i="271"/>
  <c r="AN51" i="271" l="1"/>
  <c r="AP51" i="271"/>
  <c r="AP42" i="271"/>
  <c r="AN42" i="271"/>
  <c r="AP53" i="271"/>
  <c r="AN53" i="271"/>
  <c r="AN39" i="271"/>
  <c r="AP39" i="271"/>
  <c r="AN11" i="271"/>
  <c r="AP11" i="271"/>
  <c r="AP8" i="271"/>
  <c r="AN8" i="271"/>
  <c r="AP20" i="271"/>
  <c r="AN20" i="271"/>
  <c r="AN35" i="271"/>
  <c r="AP35" i="271"/>
  <c r="AO62" i="271"/>
  <c r="Q30" i="266" s="1"/>
  <c r="AM62" i="271"/>
  <c r="AP28" i="271"/>
  <c r="AN28" i="271"/>
  <c r="AN45" i="271"/>
  <c r="AP45" i="271"/>
  <c r="Q24" i="266" s="1"/>
  <c r="AP17" i="271"/>
  <c r="AN17" i="271"/>
  <c r="AN56" i="271"/>
  <c r="AP56" i="271"/>
  <c r="AP5" i="271"/>
  <c r="AN5" i="271"/>
  <c r="AN23" i="271"/>
  <c r="AP23" i="271"/>
  <c r="H3" i="271"/>
  <c r="G4" i="271"/>
  <c r="I3" i="271" l="1"/>
  <c r="H4" i="271"/>
  <c r="I4" i="271" l="1"/>
  <c r="J3" i="271"/>
  <c r="K3" i="271" l="1"/>
  <c r="J4" i="271"/>
  <c r="L3" i="271" l="1"/>
  <c r="K4" i="271"/>
  <c r="M3" i="271" l="1"/>
  <c r="L4" i="271"/>
  <c r="N3" i="271" l="1"/>
  <c r="M4" i="271"/>
  <c r="N4" i="271" l="1"/>
  <c r="O3" i="271"/>
  <c r="P3" i="271" l="1"/>
  <c r="O4" i="271"/>
  <c r="P4" i="271" l="1"/>
  <c r="Q3" i="271"/>
  <c r="Q4" i="271" l="1"/>
  <c r="R3" i="271"/>
  <c r="R4" i="271" l="1"/>
  <c r="S3" i="271"/>
  <c r="S4" i="271" l="1"/>
  <c r="T3" i="271"/>
  <c r="T4" i="271" l="1"/>
  <c r="U3" i="271"/>
  <c r="U4" i="271" l="1"/>
  <c r="V3" i="271"/>
  <c r="V4" i="271" l="1"/>
  <c r="W3" i="271"/>
  <c r="W4" i="271" l="1"/>
  <c r="X3" i="271"/>
  <c r="Y3" i="271" l="1"/>
  <c r="X4" i="271"/>
  <c r="Y4" i="271" l="1"/>
  <c r="Z3" i="271"/>
  <c r="Z4" i="271" l="1"/>
  <c r="AA3" i="271"/>
  <c r="AB3" i="271" l="1"/>
  <c r="AA4" i="271"/>
  <c r="AB4" i="271" l="1"/>
  <c r="AC3" i="271"/>
  <c r="AC4" i="271" l="1"/>
  <c r="AD3" i="271"/>
  <c r="AE3" i="271" l="1"/>
  <c r="AD4" i="271"/>
  <c r="AE4" i="271" l="1"/>
  <c r="AF3" i="271"/>
  <c r="AG3" i="271" l="1"/>
  <c r="AF4" i="271"/>
  <c r="AH3" i="271" l="1"/>
  <c r="AG4" i="271"/>
  <c r="AH4" i="271" l="1"/>
  <c r="AI3" i="271"/>
  <c r="AI4" i="271" s="1"/>
  <c r="AI62" i="270" l="1"/>
  <c r="AH62" i="270"/>
  <c r="AG62" i="270"/>
  <c r="AF62" i="270"/>
  <c r="AE62" i="270"/>
  <c r="AD62" i="270"/>
  <c r="AC62" i="270"/>
  <c r="AB62" i="270"/>
  <c r="AA62" i="270"/>
  <c r="Z62" i="270"/>
  <c r="Y62" i="270"/>
  <c r="X62" i="270"/>
  <c r="W62" i="270"/>
  <c r="V62" i="270"/>
  <c r="U62" i="270"/>
  <c r="T62" i="270"/>
  <c r="S62" i="270"/>
  <c r="R62" i="270"/>
  <c r="Q62" i="270"/>
  <c r="P62" i="270"/>
  <c r="O62" i="270"/>
  <c r="N62" i="270"/>
  <c r="M62" i="270"/>
  <c r="L62" i="270"/>
  <c r="K62" i="270"/>
  <c r="J62" i="270"/>
  <c r="I62" i="270"/>
  <c r="H62" i="270"/>
  <c r="G62" i="270"/>
  <c r="F62" i="270"/>
  <c r="E62" i="270"/>
  <c r="D62" i="270"/>
  <c r="C62" i="270"/>
  <c r="AJ61" i="270"/>
  <c r="AK61" i="270" s="1"/>
  <c r="AK60" i="270"/>
  <c r="AJ60" i="270"/>
  <c r="AK59" i="270"/>
  <c r="AO59" i="270" s="1"/>
  <c r="AJ59" i="270"/>
  <c r="AK58" i="270"/>
  <c r="AJ58" i="270"/>
  <c r="AJ57" i="270"/>
  <c r="AK57" i="270" s="1"/>
  <c r="AJ56" i="270"/>
  <c r="AK56" i="270" s="1"/>
  <c r="AJ55" i="270"/>
  <c r="AK55" i="270" s="1"/>
  <c r="AJ54" i="270"/>
  <c r="AK54" i="270" s="1"/>
  <c r="AK53" i="270"/>
  <c r="AO53" i="270" s="1"/>
  <c r="AJ53" i="270"/>
  <c r="AJ52" i="270"/>
  <c r="AK52" i="270" s="1"/>
  <c r="AJ51" i="270"/>
  <c r="AK51" i="270" s="1"/>
  <c r="AJ50" i="270"/>
  <c r="AK50" i="270" s="1"/>
  <c r="AO50" i="270" s="1"/>
  <c r="AJ49" i="270"/>
  <c r="AK49" i="270" s="1"/>
  <c r="AO49" i="270" s="1"/>
  <c r="AJ48" i="270"/>
  <c r="AK48" i="270" s="1"/>
  <c r="AJ47" i="270"/>
  <c r="AK47" i="270" s="1"/>
  <c r="AJ46" i="270"/>
  <c r="AK46" i="270" s="1"/>
  <c r="AO46" i="270" s="1"/>
  <c r="AJ45" i="270"/>
  <c r="AK45" i="270" s="1"/>
  <c r="AJ44" i="270"/>
  <c r="AK44" i="270" s="1"/>
  <c r="AJ43" i="270"/>
  <c r="AK43" i="270" s="1"/>
  <c r="AJ42" i="270"/>
  <c r="AK42" i="270" s="1"/>
  <c r="AJ41" i="270"/>
  <c r="AK41" i="270" s="1"/>
  <c r="AJ40" i="270"/>
  <c r="AK40" i="270" s="1"/>
  <c r="AO40" i="270" s="1"/>
  <c r="AM39" i="270"/>
  <c r="AJ39" i="270"/>
  <c r="AK39" i="270" s="1"/>
  <c r="AK38" i="270"/>
  <c r="AJ38" i="270"/>
  <c r="AJ37" i="270"/>
  <c r="AK37" i="270" s="1"/>
  <c r="AO37" i="270" s="1"/>
  <c r="AJ36" i="270"/>
  <c r="AK36" i="270" s="1"/>
  <c r="AO36" i="270" s="1"/>
  <c r="AJ35" i="270"/>
  <c r="AK35" i="270" s="1"/>
  <c r="AK34" i="270"/>
  <c r="AO34" i="270" s="1"/>
  <c r="AJ34" i="270"/>
  <c r="AJ33" i="270"/>
  <c r="AK33" i="270" s="1"/>
  <c r="AO33" i="270" s="1"/>
  <c r="AK32" i="270"/>
  <c r="AO32" i="270" s="1"/>
  <c r="AJ32" i="270"/>
  <c r="AJ31" i="270"/>
  <c r="AK31" i="270" s="1"/>
  <c r="AJ30" i="270"/>
  <c r="AK30" i="270" s="1"/>
  <c r="AJ29" i="270"/>
  <c r="AK29" i="270" s="1"/>
  <c r="AO29" i="270" s="1"/>
  <c r="AJ28" i="270"/>
  <c r="AK28" i="270" s="1"/>
  <c r="AJ27" i="270"/>
  <c r="AK27" i="270" s="1"/>
  <c r="AJ26" i="270"/>
  <c r="AK26" i="270" s="1"/>
  <c r="AJ25" i="270"/>
  <c r="AK25" i="270" s="1"/>
  <c r="AJ24" i="270"/>
  <c r="AK24" i="270" s="1"/>
  <c r="AO24" i="270" s="1"/>
  <c r="AJ23" i="270"/>
  <c r="AK23" i="270" s="1"/>
  <c r="AJ22" i="270"/>
  <c r="AK22" i="270" s="1"/>
  <c r="AK21" i="270"/>
  <c r="AO21" i="270" s="1"/>
  <c r="AJ21" i="270"/>
  <c r="AJ20" i="270"/>
  <c r="AK20" i="270" s="1"/>
  <c r="AJ19" i="270"/>
  <c r="AK19" i="270" s="1"/>
  <c r="AJ18" i="270"/>
  <c r="AK18" i="270" s="1"/>
  <c r="AO18" i="270" s="1"/>
  <c r="AJ17" i="270"/>
  <c r="AK17" i="270" s="1"/>
  <c r="AK16" i="270"/>
  <c r="AO16" i="270" s="1"/>
  <c r="AJ16" i="270"/>
  <c r="AJ15" i="270"/>
  <c r="AK15" i="270" s="1"/>
  <c r="AO15" i="270" s="1"/>
  <c r="AJ14" i="270"/>
  <c r="AK14" i="270" s="1"/>
  <c r="AJ13" i="270"/>
  <c r="AJ12" i="270"/>
  <c r="AK12" i="270" s="1"/>
  <c r="AO12" i="270" s="1"/>
  <c r="AJ11" i="270"/>
  <c r="AK11" i="270" s="1"/>
  <c r="AK10" i="270"/>
  <c r="AJ10" i="270"/>
  <c r="AJ9" i="270"/>
  <c r="AK9" i="270" s="1"/>
  <c r="AO9" i="270" s="1"/>
  <c r="AJ8" i="270"/>
  <c r="AJ62" i="270" s="1"/>
  <c r="AJ7" i="270"/>
  <c r="AK7" i="270" s="1"/>
  <c r="AK6" i="270"/>
  <c r="AJ6" i="270"/>
  <c r="AJ5" i="270"/>
  <c r="AK5" i="270" s="1"/>
  <c r="E4" i="270"/>
  <c r="E3" i="270"/>
  <c r="F3" i="270" s="1"/>
  <c r="AL11" i="270" l="1"/>
  <c r="AO11" i="270"/>
  <c r="AO43" i="270"/>
  <c r="AM43" i="270"/>
  <c r="AO45" i="270"/>
  <c r="AM45" i="270"/>
  <c r="AL45" i="270"/>
  <c r="AM35" i="270"/>
  <c r="AL35" i="270"/>
  <c r="AO35" i="270"/>
  <c r="AO42" i="270"/>
  <c r="AM42" i="270"/>
  <c r="AL42" i="270"/>
  <c r="AM28" i="270"/>
  <c r="AL28" i="270"/>
  <c r="AO28" i="270"/>
  <c r="AO31" i="270"/>
  <c r="AL31" i="270"/>
  <c r="AP31" i="270" s="1"/>
  <c r="F4" i="270"/>
  <c r="G3" i="270"/>
  <c r="AM51" i="270"/>
  <c r="AO51" i="270"/>
  <c r="AL51" i="270"/>
  <c r="AO5" i="270"/>
  <c r="AL5" i="270"/>
  <c r="AM5" i="270"/>
  <c r="AO20" i="270"/>
  <c r="AM20" i="270"/>
  <c r="AL20" i="270"/>
  <c r="AO6" i="270"/>
  <c r="AM6" i="270"/>
  <c r="AO23" i="270"/>
  <c r="AL23" i="270"/>
  <c r="AM23" i="270"/>
  <c r="AL39" i="270"/>
  <c r="AO39" i="270"/>
  <c r="AM56" i="270"/>
  <c r="AO56" i="270"/>
  <c r="AL56" i="270"/>
  <c r="AM11" i="270"/>
  <c r="AM47" i="270"/>
  <c r="AO47" i="270"/>
  <c r="AM17" i="270"/>
  <c r="AL17" i="270"/>
  <c r="AO17" i="270"/>
  <c r="AK8" i="270"/>
  <c r="AL53" i="270"/>
  <c r="AM53" i="270"/>
  <c r="AM59" i="270"/>
  <c r="AN56" i="270" l="1"/>
  <c r="AP56" i="270"/>
  <c r="AP39" i="270"/>
  <c r="AN39" i="270"/>
  <c r="AO8" i="270"/>
  <c r="AM8" i="270"/>
  <c r="AL8" i="270"/>
  <c r="AP5" i="270"/>
  <c r="AN5" i="270"/>
  <c r="AK62" i="270"/>
  <c r="AP51" i="270"/>
  <c r="AN51" i="270"/>
  <c r="G4" i="270"/>
  <c r="H3" i="270"/>
  <c r="AP28" i="270"/>
  <c r="AN28" i="270"/>
  <c r="AP23" i="270"/>
  <c r="AN23" i="270"/>
  <c r="AP42" i="270"/>
  <c r="AN42" i="270"/>
  <c r="AP20" i="270"/>
  <c r="AN20" i="270"/>
  <c r="AP35" i="270"/>
  <c r="AN35" i="270"/>
  <c r="AP53" i="270"/>
  <c r="AN53" i="270"/>
  <c r="AP45" i="270"/>
  <c r="AN45" i="270"/>
  <c r="AP17" i="270"/>
  <c r="AN17" i="270"/>
  <c r="AP11" i="270"/>
  <c r="AN11" i="270"/>
  <c r="I3" i="270" l="1"/>
  <c r="H4" i="270"/>
  <c r="AO62" i="270"/>
  <c r="AM62" i="270"/>
  <c r="AP8" i="270"/>
  <c r="AN8" i="270"/>
  <c r="I4" i="270" l="1"/>
  <c r="J3" i="270"/>
  <c r="K3" i="270" l="1"/>
  <c r="J4" i="270"/>
  <c r="L3" i="270" l="1"/>
  <c r="K4" i="270"/>
  <c r="M3" i="270" l="1"/>
  <c r="L4" i="270"/>
  <c r="N3" i="270" l="1"/>
  <c r="M4" i="270"/>
  <c r="N4" i="270" l="1"/>
  <c r="O3" i="270"/>
  <c r="O4" i="270" l="1"/>
  <c r="P3" i="270"/>
  <c r="Q3" i="270" l="1"/>
  <c r="P4" i="270"/>
  <c r="R3" i="270" l="1"/>
  <c r="Q4" i="270"/>
  <c r="R4" i="270" l="1"/>
  <c r="S3" i="270"/>
  <c r="S4" i="270" l="1"/>
  <c r="T3" i="270"/>
  <c r="T4" i="270" l="1"/>
  <c r="U3" i="270"/>
  <c r="U4" i="270" l="1"/>
  <c r="V3" i="270"/>
  <c r="V4" i="270" l="1"/>
  <c r="W3" i="270"/>
  <c r="W4" i="270" l="1"/>
  <c r="X3" i="270"/>
  <c r="Y3" i="270" l="1"/>
  <c r="X4" i="270"/>
  <c r="Y4" i="270" l="1"/>
  <c r="Z3" i="270"/>
  <c r="Z4" i="270" l="1"/>
  <c r="AA3" i="270"/>
  <c r="AA4" i="270" l="1"/>
  <c r="AB3" i="270"/>
  <c r="AC3" i="270" l="1"/>
  <c r="AB4" i="270"/>
  <c r="AD3" i="270" l="1"/>
  <c r="AC4" i="270"/>
  <c r="AE3" i="270" l="1"/>
  <c r="AD4" i="270"/>
  <c r="AF3" i="270" l="1"/>
  <c r="AE4" i="270"/>
  <c r="AG3" i="270" l="1"/>
  <c r="AF4" i="270"/>
  <c r="AH3" i="270" l="1"/>
  <c r="AG4" i="270"/>
  <c r="AH4" i="270" l="1"/>
  <c r="AI3" i="270"/>
  <c r="AI4" i="270" s="1"/>
  <c r="AI62" i="269" l="1"/>
  <c r="AH62" i="269"/>
  <c r="AG62" i="269"/>
  <c r="AF62" i="269"/>
  <c r="AE62" i="269"/>
  <c r="AD62" i="269"/>
  <c r="AC62" i="269"/>
  <c r="AB62" i="269"/>
  <c r="AA62" i="269"/>
  <c r="Z62" i="269"/>
  <c r="Y62" i="269"/>
  <c r="X62" i="269"/>
  <c r="W62" i="269"/>
  <c r="V62" i="269"/>
  <c r="U62" i="269"/>
  <c r="T62" i="269"/>
  <c r="S62" i="269"/>
  <c r="R62" i="269"/>
  <c r="Q62" i="269"/>
  <c r="P62" i="269"/>
  <c r="O62" i="269"/>
  <c r="N62" i="269"/>
  <c r="M62" i="269"/>
  <c r="L62" i="269"/>
  <c r="K62" i="269"/>
  <c r="J62" i="269"/>
  <c r="I62" i="269"/>
  <c r="H62" i="269"/>
  <c r="G62" i="269"/>
  <c r="F62" i="269"/>
  <c r="E62" i="269"/>
  <c r="D62" i="269"/>
  <c r="C62" i="269"/>
  <c r="AJ61" i="269"/>
  <c r="AK61" i="269" s="1"/>
  <c r="AK60" i="269"/>
  <c r="AJ60" i="269"/>
  <c r="AJ59" i="269"/>
  <c r="AK59" i="269" s="1"/>
  <c r="AJ58" i="269"/>
  <c r="AK58" i="269" s="1"/>
  <c r="AJ57" i="269"/>
  <c r="AK57" i="269" s="1"/>
  <c r="AK56" i="269"/>
  <c r="AO56" i="269" s="1"/>
  <c r="AJ56" i="269"/>
  <c r="AJ55" i="269"/>
  <c r="AK55" i="269" s="1"/>
  <c r="AK54" i="269"/>
  <c r="AJ54" i="269"/>
  <c r="AJ53" i="269"/>
  <c r="AK53" i="269" s="1"/>
  <c r="AJ52" i="269"/>
  <c r="AK52" i="269" s="1"/>
  <c r="AK51" i="269"/>
  <c r="AM51" i="269" s="1"/>
  <c r="AJ51" i="269"/>
  <c r="AJ50" i="269"/>
  <c r="AK50" i="269" s="1"/>
  <c r="AO50" i="269" s="1"/>
  <c r="AJ49" i="269"/>
  <c r="AK49" i="269" s="1"/>
  <c r="AO49" i="269" s="1"/>
  <c r="AK47" i="269"/>
  <c r="AO47" i="269" s="1"/>
  <c r="AJ47" i="269"/>
  <c r="AJ46" i="269"/>
  <c r="AK46" i="269" s="1"/>
  <c r="AO46" i="269" s="1"/>
  <c r="AK45" i="269"/>
  <c r="AM45" i="269" s="1"/>
  <c r="AJ45" i="269"/>
  <c r="AJ44" i="269"/>
  <c r="AK44" i="269" s="1"/>
  <c r="AJ43" i="269"/>
  <c r="AK43" i="269" s="1"/>
  <c r="AM43" i="269" s="1"/>
  <c r="AJ42" i="269"/>
  <c r="AK42" i="269" s="1"/>
  <c r="AJ41" i="269"/>
  <c r="AK41" i="269" s="1"/>
  <c r="AJ40" i="269"/>
  <c r="AK40" i="269" s="1"/>
  <c r="AO40" i="269" s="1"/>
  <c r="AK39" i="269"/>
  <c r="AJ39" i="269"/>
  <c r="AJ38" i="269"/>
  <c r="AK38" i="269" s="1"/>
  <c r="AK37" i="269"/>
  <c r="AO37" i="269" s="1"/>
  <c r="AJ37" i="269"/>
  <c r="AJ36" i="269"/>
  <c r="AK36" i="269" s="1"/>
  <c r="AO36" i="269" s="1"/>
  <c r="AK35" i="269"/>
  <c r="AL35" i="269" s="1"/>
  <c r="AJ35" i="269"/>
  <c r="AJ34" i="269"/>
  <c r="AK34" i="269" s="1"/>
  <c r="AO34" i="269" s="1"/>
  <c r="AO33" i="269"/>
  <c r="AJ33" i="269"/>
  <c r="AK33" i="269" s="1"/>
  <c r="AJ32" i="269"/>
  <c r="AK32" i="269" s="1"/>
  <c r="AO32" i="269" s="1"/>
  <c r="AJ31" i="269"/>
  <c r="AK31" i="269" s="1"/>
  <c r="AJ30" i="269"/>
  <c r="AK30" i="269" s="1"/>
  <c r="AJ29" i="269"/>
  <c r="AK29" i="269" s="1"/>
  <c r="AO29" i="269" s="1"/>
  <c r="AL28" i="269"/>
  <c r="AJ28" i="269"/>
  <c r="AK28" i="269" s="1"/>
  <c r="AJ27" i="269"/>
  <c r="AK27" i="269" s="1"/>
  <c r="AK26" i="269"/>
  <c r="AJ26" i="269"/>
  <c r="AK25" i="269"/>
  <c r="AJ25" i="269"/>
  <c r="AJ24" i="269"/>
  <c r="AK24" i="269" s="1"/>
  <c r="AO24" i="269" s="1"/>
  <c r="AJ23" i="269"/>
  <c r="AK23" i="269" s="1"/>
  <c r="AJ22" i="269"/>
  <c r="AK22" i="269" s="1"/>
  <c r="AJ21" i="269"/>
  <c r="AK21" i="269" s="1"/>
  <c r="AO21" i="269" s="1"/>
  <c r="AJ20" i="269"/>
  <c r="AK20" i="269" s="1"/>
  <c r="AJ19" i="269"/>
  <c r="AK19" i="269" s="1"/>
  <c r="AJ18" i="269"/>
  <c r="AK18" i="269" s="1"/>
  <c r="AO18" i="269" s="1"/>
  <c r="AL17" i="269"/>
  <c r="AJ17" i="269"/>
  <c r="AK17" i="269" s="1"/>
  <c r="AJ16" i="269"/>
  <c r="AK16" i="269" s="1"/>
  <c r="AK15" i="269"/>
  <c r="AJ15" i="269"/>
  <c r="AK14" i="269"/>
  <c r="AJ14" i="269"/>
  <c r="AJ13" i="269"/>
  <c r="AJ12" i="269"/>
  <c r="AK12" i="269" s="1"/>
  <c r="AO12" i="269" s="1"/>
  <c r="AJ11" i="269"/>
  <c r="AK11" i="269" s="1"/>
  <c r="AK10" i="269"/>
  <c r="AJ10" i="269"/>
  <c r="AJ9" i="269"/>
  <c r="AK9" i="269" s="1"/>
  <c r="AO9" i="269" s="1"/>
  <c r="AJ8" i="269"/>
  <c r="AK8" i="269" s="1"/>
  <c r="AJ7" i="269"/>
  <c r="AK7" i="269" s="1"/>
  <c r="AJ6" i="269"/>
  <c r="AK6" i="269" s="1"/>
  <c r="AJ5" i="269"/>
  <c r="AK5" i="269" s="1"/>
  <c r="F4" i="269"/>
  <c r="E4" i="269"/>
  <c r="F3" i="269"/>
  <c r="G3" i="269" s="1"/>
  <c r="E3" i="269"/>
  <c r="AI62" i="268"/>
  <c r="AH62" i="268"/>
  <c r="AG62" i="268"/>
  <c r="AF62" i="268"/>
  <c r="AE62" i="268"/>
  <c r="AD62" i="268"/>
  <c r="AC62" i="268"/>
  <c r="AB62" i="268"/>
  <c r="AA62" i="268"/>
  <c r="Z62" i="268"/>
  <c r="Y62" i="268"/>
  <c r="X62" i="268"/>
  <c r="W62" i="268"/>
  <c r="V62" i="268"/>
  <c r="U62" i="268"/>
  <c r="T62" i="268"/>
  <c r="S62" i="268"/>
  <c r="R62" i="268"/>
  <c r="Q62" i="268"/>
  <c r="P62" i="268"/>
  <c r="O62" i="268"/>
  <c r="N62" i="268"/>
  <c r="M62" i="268"/>
  <c r="L62" i="268"/>
  <c r="K62" i="268"/>
  <c r="J62" i="268"/>
  <c r="I62" i="268"/>
  <c r="H62" i="268"/>
  <c r="G62" i="268"/>
  <c r="F62" i="268"/>
  <c r="E62" i="268"/>
  <c r="D62" i="268"/>
  <c r="C62" i="268"/>
  <c r="AJ61" i="268"/>
  <c r="AK61" i="268" s="1"/>
  <c r="AK60" i="268"/>
  <c r="AJ60" i="268"/>
  <c r="AJ59" i="268"/>
  <c r="AK59" i="268" s="1"/>
  <c r="AK58" i="268"/>
  <c r="AJ58" i="268"/>
  <c r="AJ57" i="268"/>
  <c r="AK57" i="268" s="1"/>
  <c r="AK56" i="268"/>
  <c r="AM56" i="268" s="1"/>
  <c r="AJ56" i="268"/>
  <c r="AJ55" i="268"/>
  <c r="AK55" i="268" s="1"/>
  <c r="AJ54" i="268"/>
  <c r="AK54" i="268" s="1"/>
  <c r="AK53" i="268"/>
  <c r="AO53" i="268" s="1"/>
  <c r="AJ53" i="268"/>
  <c r="AJ52" i="268"/>
  <c r="AK52" i="268" s="1"/>
  <c r="AK51" i="268"/>
  <c r="AO51" i="268" s="1"/>
  <c r="AJ51" i="268"/>
  <c r="AJ50" i="268"/>
  <c r="AK50" i="268" s="1"/>
  <c r="AO50" i="268" s="1"/>
  <c r="AJ49" i="268"/>
  <c r="AK49" i="268" s="1"/>
  <c r="AO49" i="268" s="1"/>
  <c r="AJ48" i="268"/>
  <c r="AK48" i="268" s="1"/>
  <c r="AJ47" i="268"/>
  <c r="AK47" i="268" s="1"/>
  <c r="AJ46" i="268"/>
  <c r="AK46" i="268" s="1"/>
  <c r="AO46" i="268" s="1"/>
  <c r="AJ45" i="268"/>
  <c r="AK45" i="268" s="1"/>
  <c r="AJ44" i="268"/>
  <c r="AK44" i="268" s="1"/>
  <c r="AJ43" i="268"/>
  <c r="AK43" i="268" s="1"/>
  <c r="AJ42" i="268"/>
  <c r="AK42" i="268" s="1"/>
  <c r="AJ41" i="268"/>
  <c r="AK41" i="268" s="1"/>
  <c r="AK40" i="268"/>
  <c r="AO40" i="268" s="1"/>
  <c r="AJ40" i="268"/>
  <c r="AO39" i="268"/>
  <c r="AM39" i="268"/>
  <c r="AK39" i="268"/>
  <c r="AL39" i="268" s="1"/>
  <c r="AJ39" i="268"/>
  <c r="AJ38" i="268"/>
  <c r="AK38" i="268" s="1"/>
  <c r="AJ37" i="268"/>
  <c r="AK37" i="268" s="1"/>
  <c r="AO37" i="268" s="1"/>
  <c r="AJ36" i="268"/>
  <c r="AK36" i="268" s="1"/>
  <c r="AO36" i="268" s="1"/>
  <c r="AJ35" i="268"/>
  <c r="AK35" i="268" s="1"/>
  <c r="AK34" i="268"/>
  <c r="AO34" i="268" s="1"/>
  <c r="AJ34" i="268"/>
  <c r="AJ33" i="268"/>
  <c r="AK33" i="268" s="1"/>
  <c r="AO33" i="268" s="1"/>
  <c r="AK32" i="268"/>
  <c r="AO32" i="268" s="1"/>
  <c r="AJ32" i="268"/>
  <c r="AK31" i="268"/>
  <c r="AO31" i="268" s="1"/>
  <c r="AJ31" i="268"/>
  <c r="AJ30" i="268"/>
  <c r="AK30" i="268" s="1"/>
  <c r="AJ29" i="268"/>
  <c r="AK29" i="268" s="1"/>
  <c r="AO29" i="268" s="1"/>
  <c r="AJ28" i="268"/>
  <c r="AK28" i="268" s="1"/>
  <c r="AJ27" i="268"/>
  <c r="AK27" i="268" s="1"/>
  <c r="AJ26" i="268"/>
  <c r="AK26" i="268" s="1"/>
  <c r="AJ25" i="268"/>
  <c r="AK25" i="268" s="1"/>
  <c r="AJ24" i="268"/>
  <c r="AK24" i="268" s="1"/>
  <c r="AO24" i="268" s="1"/>
  <c r="AJ23" i="268"/>
  <c r="AK23" i="268" s="1"/>
  <c r="AJ22" i="268"/>
  <c r="AK22" i="268" s="1"/>
  <c r="AJ21" i="268"/>
  <c r="AK21" i="268" s="1"/>
  <c r="AO21" i="268" s="1"/>
  <c r="AK20" i="268"/>
  <c r="AO20" i="268" s="1"/>
  <c r="AJ20" i="268"/>
  <c r="AJ19" i="268"/>
  <c r="AK19" i="268" s="1"/>
  <c r="AJ18" i="268"/>
  <c r="AK18" i="268" s="1"/>
  <c r="AO18" i="268" s="1"/>
  <c r="AJ17" i="268"/>
  <c r="AK17" i="268" s="1"/>
  <c r="AJ16" i="268"/>
  <c r="AK16" i="268" s="1"/>
  <c r="AJ15" i="268"/>
  <c r="AK15" i="268" s="1"/>
  <c r="AJ14" i="268"/>
  <c r="AK14" i="268" s="1"/>
  <c r="AJ13" i="268"/>
  <c r="AJ12" i="268"/>
  <c r="AK12" i="268" s="1"/>
  <c r="AO12" i="268" s="1"/>
  <c r="AK11" i="268"/>
  <c r="AM11" i="268" s="1"/>
  <c r="AJ11" i="268"/>
  <c r="AK10" i="268"/>
  <c r="AJ10" i="268"/>
  <c r="AJ9" i="268"/>
  <c r="AK9" i="268" s="1"/>
  <c r="AO9" i="268" s="1"/>
  <c r="AJ8" i="268"/>
  <c r="AK8" i="268" s="1"/>
  <c r="AJ7" i="268"/>
  <c r="AK7" i="268" s="1"/>
  <c r="AJ6" i="268"/>
  <c r="AK6" i="268" s="1"/>
  <c r="AJ5" i="268"/>
  <c r="AK5" i="268" s="1"/>
  <c r="E4" i="268"/>
  <c r="E3" i="268"/>
  <c r="F3" i="268" s="1"/>
  <c r="H3" i="269" l="1"/>
  <c r="G4" i="269"/>
  <c r="AO31" i="269"/>
  <c r="AL31" i="269"/>
  <c r="AP31" i="269" s="1"/>
  <c r="AO59" i="269"/>
  <c r="AM59" i="269"/>
  <c r="AO43" i="269"/>
  <c r="AM17" i="269"/>
  <c r="AO17" i="269"/>
  <c r="AM5" i="269"/>
  <c r="AL5" i="269"/>
  <c r="AK62" i="269"/>
  <c r="AO5" i="269"/>
  <c r="AO20" i="269"/>
  <c r="AM20" i="269"/>
  <c r="AL20" i="269"/>
  <c r="AP35" i="269"/>
  <c r="AN35" i="269"/>
  <c r="AM23" i="269"/>
  <c r="AO23" i="269"/>
  <c r="AL23" i="269"/>
  <c r="AN28" i="269"/>
  <c r="AP28" i="269"/>
  <c r="AO8" i="269"/>
  <c r="AM8" i="269"/>
  <c r="AL8" i="269"/>
  <c r="AM39" i="269"/>
  <c r="AO39" i="269"/>
  <c r="AO53" i="269"/>
  <c r="AM53" i="269"/>
  <c r="AL53" i="269"/>
  <c r="AL39" i="269"/>
  <c r="AN17" i="269"/>
  <c r="AP17" i="269"/>
  <c r="AO11" i="269"/>
  <c r="AM11" i="269"/>
  <c r="AL11" i="269"/>
  <c r="AO6" i="269"/>
  <c r="AM6" i="269"/>
  <c r="AM28" i="269"/>
  <c r="AO28" i="269"/>
  <c r="AO42" i="269"/>
  <c r="AM42" i="269"/>
  <c r="AL42" i="269"/>
  <c r="AM56" i="269"/>
  <c r="AL56" i="269"/>
  <c r="AM35" i="269"/>
  <c r="AO35" i="269"/>
  <c r="AO45" i="269"/>
  <c r="AO51" i="269"/>
  <c r="AL51" i="269"/>
  <c r="AL45" i="269"/>
  <c r="AM47" i="269"/>
  <c r="AJ62" i="269"/>
  <c r="AM28" i="268"/>
  <c r="AO28" i="268"/>
  <c r="AL28" i="268"/>
  <c r="AO42" i="268"/>
  <c r="AM42" i="268"/>
  <c r="AL42" i="268"/>
  <c r="AO43" i="268"/>
  <c r="AM43" i="268"/>
  <c r="AO59" i="268"/>
  <c r="AM59" i="268"/>
  <c r="AO47" i="268"/>
  <c r="AM47" i="268"/>
  <c r="AM35" i="268"/>
  <c r="AO35" i="268"/>
  <c r="AL35" i="268"/>
  <c r="AO45" i="268"/>
  <c r="AM45" i="268"/>
  <c r="AL45" i="268"/>
  <c r="G3" i="268"/>
  <c r="F4" i="268"/>
  <c r="AO5" i="268"/>
  <c r="AK62" i="268"/>
  <c r="AM5" i="268"/>
  <c r="AL5" i="268"/>
  <c r="AM17" i="268"/>
  <c r="AL17" i="268"/>
  <c r="AO17" i="268"/>
  <c r="AN39" i="268"/>
  <c r="AP39" i="268"/>
  <c r="AM6" i="268"/>
  <c r="AO6" i="268"/>
  <c r="AL23" i="268"/>
  <c r="AM23" i="268"/>
  <c r="AO23" i="268"/>
  <c r="AO8" i="268"/>
  <c r="AM8" i="268"/>
  <c r="AL8" i="268"/>
  <c r="AO11" i="268"/>
  <c r="AM51" i="268"/>
  <c r="AL20" i="268"/>
  <c r="AL31" i="268"/>
  <c r="AP31" i="268" s="1"/>
  <c r="AM20" i="268"/>
  <c r="AO56" i="268"/>
  <c r="AL56" i="268"/>
  <c r="AL53" i="268"/>
  <c r="AM53" i="268"/>
  <c r="AJ62" i="268"/>
  <c r="AL51" i="268"/>
  <c r="AL11" i="268"/>
  <c r="I30" i="266" a="1"/>
  <c r="I30" i="266" s="1"/>
  <c r="E30" i="266" a="1"/>
  <c r="E30" i="266" s="1"/>
  <c r="J30" i="266" a="1"/>
  <c r="J30" i="266" s="1"/>
  <c r="H30" i="266" a="1"/>
  <c r="H30" i="266" s="1"/>
  <c r="G30" i="266" a="1"/>
  <c r="G30" i="266" s="1"/>
  <c r="F30" i="266" a="1"/>
  <c r="F30" i="266" s="1"/>
  <c r="D30" i="266" a="1"/>
  <c r="D30" i="266" s="1"/>
  <c r="C30" i="266" a="1"/>
  <c r="C30" i="266" s="1"/>
  <c r="B30" i="266" a="1"/>
  <c r="B30" i="266" s="1"/>
  <c r="I29" i="266" a="1"/>
  <c r="I29" i="266" s="1"/>
  <c r="E29" i="266" a="1"/>
  <c r="E29" i="266" s="1"/>
  <c r="J29" i="266" a="1"/>
  <c r="J29" i="266" s="1"/>
  <c r="H29" i="266" a="1"/>
  <c r="H29" i="266" s="1"/>
  <c r="G29" i="266" a="1"/>
  <c r="G29" i="266" s="1"/>
  <c r="F29" i="266" a="1"/>
  <c r="F29" i="266" s="1"/>
  <c r="D29" i="266" a="1"/>
  <c r="D29" i="266" s="1"/>
  <c r="C29" i="266" a="1"/>
  <c r="C29" i="266" s="1"/>
  <c r="B29" i="266" a="1"/>
  <c r="B29" i="266" s="1"/>
  <c r="I28" i="266" a="1"/>
  <c r="I28" i="266" s="1"/>
  <c r="E28" i="266" a="1"/>
  <c r="E28" i="266" s="1"/>
  <c r="J28" i="266" a="1"/>
  <c r="J28" i="266" s="1"/>
  <c r="H28" i="266" a="1"/>
  <c r="H28" i="266" s="1"/>
  <c r="G28" i="266" a="1"/>
  <c r="G28" i="266" s="1"/>
  <c r="F28" i="266" a="1"/>
  <c r="F28" i="266" s="1"/>
  <c r="D28" i="266" a="1"/>
  <c r="D28" i="266" s="1"/>
  <c r="C28" i="266" a="1"/>
  <c r="C28" i="266" s="1"/>
  <c r="B28" i="266" a="1"/>
  <c r="B28" i="266" s="1"/>
  <c r="I27" i="266" a="1"/>
  <c r="I27" i="266" s="1"/>
  <c r="E27" i="266" a="1"/>
  <c r="E27" i="266" s="1"/>
  <c r="J27" i="266" a="1"/>
  <c r="J27" i="266" s="1"/>
  <c r="H27" i="266" a="1"/>
  <c r="H27" i="266" s="1"/>
  <c r="G27" i="266" a="1"/>
  <c r="G27" i="266" s="1"/>
  <c r="F27" i="266" a="1"/>
  <c r="F27" i="266" s="1"/>
  <c r="D27" i="266" a="1"/>
  <c r="D27" i="266" s="1"/>
  <c r="C27" i="266" a="1"/>
  <c r="C27" i="266" s="1"/>
  <c r="B27" i="266" a="1"/>
  <c r="B27" i="266" s="1"/>
  <c r="I26" i="266" a="1"/>
  <c r="I26" i="266" s="1"/>
  <c r="E26" i="266" a="1"/>
  <c r="E26" i="266" s="1"/>
  <c r="J26" i="266" a="1"/>
  <c r="J26" i="266" s="1"/>
  <c r="H26" i="266" a="1"/>
  <c r="H26" i="266" s="1"/>
  <c r="G26" i="266" a="1"/>
  <c r="G26" i="266" s="1"/>
  <c r="F26" i="266" a="1"/>
  <c r="F26" i="266" s="1"/>
  <c r="D26" i="266" a="1"/>
  <c r="D26" i="266" s="1"/>
  <c r="C26" i="266" a="1"/>
  <c r="C26" i="266" s="1"/>
  <c r="B26" i="266" a="1"/>
  <c r="B26" i="266" s="1"/>
  <c r="R25" i="266"/>
  <c r="Q25" i="266"/>
  <c r="J25" i="266" a="1"/>
  <c r="J25" i="266" s="1"/>
  <c r="H25" i="266" a="1"/>
  <c r="H25" i="266" s="1"/>
  <c r="G25" i="266" a="1"/>
  <c r="G25" i="266" s="1"/>
  <c r="F25" i="266" a="1"/>
  <c r="F25" i="266" s="1"/>
  <c r="D25" i="266" a="1"/>
  <c r="D25" i="266" s="1"/>
  <c r="C25" i="266" a="1"/>
  <c r="C25" i="266" s="1"/>
  <c r="B25" i="266" a="1"/>
  <c r="B25" i="266" s="1"/>
  <c r="J24" i="266" a="1"/>
  <c r="J24" i="266" s="1"/>
  <c r="I24" i="266" a="1"/>
  <c r="I24" i="266" s="1"/>
  <c r="H24" i="266" a="1"/>
  <c r="H24" i="266" s="1"/>
  <c r="G24" i="266" a="1"/>
  <c r="G24" i="266" s="1"/>
  <c r="F24" i="266" a="1"/>
  <c r="F24" i="266" s="1"/>
  <c r="E24" i="266" a="1"/>
  <c r="E24" i="266" s="1"/>
  <c r="D24" i="266" a="1"/>
  <c r="D24" i="266" s="1"/>
  <c r="C24" i="266" a="1"/>
  <c r="C24" i="266" s="1"/>
  <c r="B24" i="266" a="1"/>
  <c r="B24" i="266" s="1"/>
  <c r="J23" i="266" a="1"/>
  <c r="J23" i="266" s="1"/>
  <c r="I23" i="266" a="1"/>
  <c r="I23" i="266" s="1"/>
  <c r="H23" i="266" a="1"/>
  <c r="H23" i="266" s="1"/>
  <c r="G23" i="266" a="1"/>
  <c r="G23" i="266" s="1"/>
  <c r="F23" i="266" a="1"/>
  <c r="F23" i="266" s="1"/>
  <c r="E23" i="266" a="1"/>
  <c r="E23" i="266" s="1"/>
  <c r="D23" i="266" a="1"/>
  <c r="D23" i="266" s="1"/>
  <c r="C23" i="266" a="1"/>
  <c r="C23" i="266" s="1"/>
  <c r="B23" i="266" a="1"/>
  <c r="B23" i="266" s="1"/>
  <c r="J22" i="266" a="1"/>
  <c r="J22" i="266" s="1"/>
  <c r="I22" i="266" a="1"/>
  <c r="I22" i="266" s="1"/>
  <c r="H22" i="266" a="1"/>
  <c r="H22" i="266" s="1"/>
  <c r="G22" i="266" a="1"/>
  <c r="G22" i="266" s="1"/>
  <c r="F22" i="266" a="1"/>
  <c r="F22" i="266" s="1"/>
  <c r="E22" i="266" a="1"/>
  <c r="E22" i="266" s="1"/>
  <c r="D22" i="266" a="1"/>
  <c r="D22" i="266" s="1"/>
  <c r="C22" i="266" a="1"/>
  <c r="C22" i="266" s="1"/>
  <c r="B22" i="266" a="1"/>
  <c r="B22" i="266" s="1"/>
  <c r="J21" i="266" a="1"/>
  <c r="J21" i="266" s="1"/>
  <c r="I21" i="266" a="1"/>
  <c r="I21" i="266" s="1"/>
  <c r="H21" i="266" a="1"/>
  <c r="H21" i="266" s="1"/>
  <c r="G21" i="266" a="1"/>
  <c r="G21" i="266" s="1"/>
  <c r="F21" i="266" a="1"/>
  <c r="F21" i="266" s="1"/>
  <c r="E21" i="266" a="1"/>
  <c r="E21" i="266" s="1"/>
  <c r="D21" i="266" a="1"/>
  <c r="D21" i="266" s="1"/>
  <c r="C21" i="266" a="1"/>
  <c r="C21" i="266" s="1"/>
  <c r="B21" i="266" a="1"/>
  <c r="B21" i="266" s="1"/>
  <c r="R20" i="266"/>
  <c r="Q20" i="266"/>
  <c r="J20" i="266" a="1"/>
  <c r="J20" i="266" s="1"/>
  <c r="H20" i="266" a="1"/>
  <c r="H20" i="266" s="1"/>
  <c r="G20" i="266" a="1"/>
  <c r="G20" i="266" s="1"/>
  <c r="F20" i="266" a="1"/>
  <c r="F20" i="266" s="1"/>
  <c r="D20" i="266" a="1"/>
  <c r="D20" i="266" s="1"/>
  <c r="C20" i="266" a="1"/>
  <c r="C20" i="266" s="1"/>
  <c r="B20" i="266" a="1"/>
  <c r="B20" i="266" s="1"/>
  <c r="J19" i="266" a="1"/>
  <c r="J19" i="266" s="1"/>
  <c r="I19" i="266" a="1"/>
  <c r="I19" i="266" s="1"/>
  <c r="H19" i="266" a="1"/>
  <c r="H19" i="266" s="1"/>
  <c r="G19" i="266" a="1"/>
  <c r="G19" i="266" s="1"/>
  <c r="F19" i="266" a="1"/>
  <c r="F19" i="266" s="1"/>
  <c r="E19" i="266" a="1"/>
  <c r="E19" i="266" s="1"/>
  <c r="D19" i="266" a="1"/>
  <c r="D19" i="266" s="1"/>
  <c r="C19" i="266" a="1"/>
  <c r="C19" i="266" s="1"/>
  <c r="B19" i="266" a="1"/>
  <c r="B19" i="266" s="1"/>
  <c r="R18" i="266"/>
  <c r="Q18" i="266"/>
  <c r="J18" i="266" a="1"/>
  <c r="J18" i="266" s="1"/>
  <c r="H18" i="266" a="1"/>
  <c r="H18" i="266" s="1"/>
  <c r="G18" i="266" a="1"/>
  <c r="G18" i="266" s="1"/>
  <c r="F18" i="266" a="1"/>
  <c r="F18" i="266" s="1"/>
  <c r="D18" i="266" a="1"/>
  <c r="D18" i="266" s="1"/>
  <c r="C18" i="266" a="1"/>
  <c r="C18" i="266" s="1"/>
  <c r="B18" i="266" a="1"/>
  <c r="B18" i="266" s="1"/>
  <c r="E17" i="266" a="1"/>
  <c r="E17" i="266" s="1"/>
  <c r="J17" i="266" a="1"/>
  <c r="J17" i="266" s="1"/>
  <c r="I17" i="266" a="1"/>
  <c r="I17" i="266" s="1"/>
  <c r="H17" i="266" a="1"/>
  <c r="H17" i="266" s="1"/>
  <c r="G17" i="266" a="1"/>
  <c r="G17" i="266" s="1"/>
  <c r="F17" i="266" a="1"/>
  <c r="F17" i="266" s="1"/>
  <c r="D17" i="266" a="1"/>
  <c r="D17" i="266" s="1"/>
  <c r="C17" i="266" a="1"/>
  <c r="C17" i="266" s="1"/>
  <c r="B17" i="266" a="1"/>
  <c r="B17" i="266" s="1"/>
  <c r="E16" i="266" a="1"/>
  <c r="E16" i="266" s="1"/>
  <c r="J16" i="266" a="1"/>
  <c r="J16" i="266" s="1"/>
  <c r="I16" i="266" a="1"/>
  <c r="I16" i="266" s="1"/>
  <c r="H16" i="266" a="1"/>
  <c r="H16" i="266" s="1"/>
  <c r="G16" i="266" a="1"/>
  <c r="G16" i="266" s="1"/>
  <c r="F16" i="266" a="1"/>
  <c r="F16" i="266" s="1"/>
  <c r="D16" i="266" a="1"/>
  <c r="D16" i="266" s="1"/>
  <c r="C16" i="266" a="1"/>
  <c r="C16" i="266" s="1"/>
  <c r="B16" i="266" a="1"/>
  <c r="B16" i="266" s="1"/>
  <c r="E15" i="266" a="1"/>
  <c r="E15" i="266" s="1"/>
  <c r="J15" i="266" a="1"/>
  <c r="J15" i="266" s="1"/>
  <c r="I15" i="266" a="1"/>
  <c r="I15" i="266" s="1"/>
  <c r="H15" i="266" a="1"/>
  <c r="H15" i="266" s="1"/>
  <c r="G15" i="266" a="1"/>
  <c r="G15" i="266" s="1"/>
  <c r="F15" i="266" a="1"/>
  <c r="F15" i="266" s="1"/>
  <c r="D15" i="266" a="1"/>
  <c r="D15" i="266" s="1"/>
  <c r="C15" i="266" a="1"/>
  <c r="C15" i="266" s="1"/>
  <c r="B15" i="266" a="1"/>
  <c r="B15" i="266" s="1"/>
  <c r="R14" i="266"/>
  <c r="Q14" i="266"/>
  <c r="J14" i="266" a="1"/>
  <c r="J14" i="266" s="1"/>
  <c r="H14" i="266" a="1"/>
  <c r="H14" i="266" s="1"/>
  <c r="G14" i="266" a="1"/>
  <c r="G14" i="266" s="1"/>
  <c r="F14" i="266" a="1"/>
  <c r="F14" i="266" s="1"/>
  <c r="D14" i="266" a="1"/>
  <c r="D14" i="266" s="1"/>
  <c r="C14" i="266" a="1"/>
  <c r="C14" i="266" s="1"/>
  <c r="B14" i="266" a="1"/>
  <c r="B14" i="266" s="1"/>
  <c r="E13" i="266" a="1"/>
  <c r="E13" i="266" s="1"/>
  <c r="J13" i="266" a="1"/>
  <c r="J13" i="266" s="1"/>
  <c r="I13" i="266" a="1"/>
  <c r="I13" i="266" s="1"/>
  <c r="H13" i="266" a="1"/>
  <c r="H13" i="266" s="1"/>
  <c r="G13" i="266" a="1"/>
  <c r="G13" i="266" s="1"/>
  <c r="F13" i="266" a="1"/>
  <c r="F13" i="266" s="1"/>
  <c r="D13" i="266" a="1"/>
  <c r="D13" i="266" s="1"/>
  <c r="C13" i="266" a="1"/>
  <c r="C13" i="266" s="1"/>
  <c r="B13" i="266" a="1"/>
  <c r="B13" i="266" s="1"/>
  <c r="E12" i="266" a="1"/>
  <c r="E12" i="266" s="1"/>
  <c r="J12" i="266" a="1"/>
  <c r="J12" i="266" s="1"/>
  <c r="I12" i="266" a="1"/>
  <c r="I12" i="266" s="1"/>
  <c r="H12" i="266" a="1"/>
  <c r="H12" i="266" s="1"/>
  <c r="G12" i="266" a="1"/>
  <c r="G12" i="266" s="1"/>
  <c r="F12" i="266" a="1"/>
  <c r="F12" i="266" s="1"/>
  <c r="D12" i="266" a="1"/>
  <c r="D12" i="266" s="1"/>
  <c r="C12" i="266" a="1"/>
  <c r="C12" i="266" s="1"/>
  <c r="B12" i="266" a="1"/>
  <c r="B12" i="266" s="1"/>
  <c r="E11" i="266" a="1"/>
  <c r="E11" i="266" s="1"/>
  <c r="J11" i="266" a="1"/>
  <c r="J11" i="266" s="1"/>
  <c r="I11" i="266" a="1"/>
  <c r="I11" i="266" s="1"/>
  <c r="H11" i="266" a="1"/>
  <c r="H11" i="266" s="1"/>
  <c r="G11" i="266" a="1"/>
  <c r="G11" i="266" s="1"/>
  <c r="F11" i="266" a="1"/>
  <c r="F11" i="266" s="1"/>
  <c r="D11" i="266" a="1"/>
  <c r="D11" i="266" s="1"/>
  <c r="C11" i="266" a="1"/>
  <c r="C11" i="266" s="1"/>
  <c r="B11" i="266" a="1"/>
  <c r="B11" i="266" s="1"/>
  <c r="H30" i="265" a="1"/>
  <c r="H30" i="265" s="1"/>
  <c r="G30" i="265" a="1"/>
  <c r="G30" i="265" s="1"/>
  <c r="F30" i="265" a="1"/>
  <c r="F30" i="265" s="1"/>
  <c r="E30" i="265" a="1"/>
  <c r="E30" i="265" s="1"/>
  <c r="D30" i="265" a="1"/>
  <c r="D30" i="265" s="1"/>
  <c r="C30" i="265" a="1"/>
  <c r="C30" i="265" s="1"/>
  <c r="B30" i="265" a="1"/>
  <c r="B30" i="265" s="1"/>
  <c r="H29" i="265" a="1"/>
  <c r="H29" i="265" s="1"/>
  <c r="G29" i="265" a="1"/>
  <c r="G29" i="265" s="1"/>
  <c r="F29" i="265" a="1"/>
  <c r="F29" i="265" s="1"/>
  <c r="E29" i="265" a="1"/>
  <c r="E29" i="265" s="1"/>
  <c r="D29" i="265" a="1"/>
  <c r="D29" i="265" s="1"/>
  <c r="C29" i="265" a="1"/>
  <c r="C29" i="265" s="1"/>
  <c r="B29" i="265" a="1"/>
  <c r="B29" i="265" s="1"/>
  <c r="H28" i="265" a="1"/>
  <c r="H28" i="265" s="1"/>
  <c r="G28" i="265" a="1"/>
  <c r="G28" i="265" s="1"/>
  <c r="F28" i="265" a="1"/>
  <c r="F28" i="265" s="1"/>
  <c r="E28" i="265" a="1"/>
  <c r="E28" i="265" s="1"/>
  <c r="D28" i="265" a="1"/>
  <c r="D28" i="265" s="1"/>
  <c r="C28" i="265" a="1"/>
  <c r="C28" i="265" s="1"/>
  <c r="B28" i="265" a="1"/>
  <c r="B28" i="265" s="1"/>
  <c r="H27" i="265" a="1"/>
  <c r="H27" i="265" s="1"/>
  <c r="G27" i="265" a="1"/>
  <c r="G27" i="265" s="1"/>
  <c r="F27" i="265" a="1"/>
  <c r="F27" i="265" s="1"/>
  <c r="E27" i="265" a="1"/>
  <c r="E27" i="265" s="1"/>
  <c r="D27" i="265" a="1"/>
  <c r="D27" i="265" s="1"/>
  <c r="C27" i="265" a="1"/>
  <c r="C27" i="265" s="1"/>
  <c r="B27" i="265" a="1"/>
  <c r="B27" i="265" s="1"/>
  <c r="H26" i="265" a="1"/>
  <c r="H26" i="265" s="1"/>
  <c r="G26" i="265" a="1"/>
  <c r="G26" i="265" s="1"/>
  <c r="F26" i="265" a="1"/>
  <c r="F26" i="265" s="1"/>
  <c r="E26" i="265" a="1"/>
  <c r="E26" i="265" s="1"/>
  <c r="D26" i="265" a="1"/>
  <c r="D26" i="265" s="1"/>
  <c r="C26" i="265" a="1"/>
  <c r="C26" i="265" s="1"/>
  <c r="B26" i="265" a="1"/>
  <c r="B26" i="265" s="1"/>
  <c r="H25" i="265" a="1"/>
  <c r="H25" i="265" s="1"/>
  <c r="G25" i="265" a="1"/>
  <c r="G25" i="265" s="1"/>
  <c r="F25" i="265" a="1"/>
  <c r="F25" i="265" s="1"/>
  <c r="E25" i="265" a="1"/>
  <c r="E25" i="265" s="1"/>
  <c r="D25" i="265" a="1"/>
  <c r="D25" i="265" s="1"/>
  <c r="C25" i="265" a="1"/>
  <c r="C25" i="265" s="1"/>
  <c r="B25" i="265" a="1"/>
  <c r="B25" i="265" s="1"/>
  <c r="H24" i="265" a="1"/>
  <c r="H24" i="265" s="1"/>
  <c r="G24" i="265" a="1"/>
  <c r="G24" i="265" s="1"/>
  <c r="F24" i="265" a="1"/>
  <c r="F24" i="265" s="1"/>
  <c r="E24" i="265" a="1"/>
  <c r="E24" i="265" s="1"/>
  <c r="D24" i="265" a="1"/>
  <c r="D24" i="265" s="1"/>
  <c r="C24" i="265" a="1"/>
  <c r="C24" i="265" s="1"/>
  <c r="B24" i="265" a="1"/>
  <c r="B24" i="265" s="1"/>
  <c r="H23" i="265" a="1"/>
  <c r="H23" i="265" s="1"/>
  <c r="G23" i="265" a="1"/>
  <c r="G23" i="265" s="1"/>
  <c r="F23" i="265" a="1"/>
  <c r="F23" i="265" s="1"/>
  <c r="E23" i="265" a="1"/>
  <c r="E23" i="265" s="1"/>
  <c r="D23" i="265" a="1"/>
  <c r="D23" i="265" s="1"/>
  <c r="C23" i="265" a="1"/>
  <c r="C23" i="265" s="1"/>
  <c r="B23" i="265" a="1"/>
  <c r="B23" i="265" s="1"/>
  <c r="H22" i="265" a="1"/>
  <c r="H22" i="265" s="1"/>
  <c r="G22" i="265" a="1"/>
  <c r="G22" i="265" s="1"/>
  <c r="F22" i="265" a="1"/>
  <c r="F22" i="265" s="1"/>
  <c r="E22" i="265" a="1"/>
  <c r="E22" i="265" s="1"/>
  <c r="D22" i="265" a="1"/>
  <c r="D22" i="265" s="1"/>
  <c r="C22" i="265" a="1"/>
  <c r="C22" i="265" s="1"/>
  <c r="B22" i="265" a="1"/>
  <c r="B22" i="265" s="1"/>
  <c r="H21" i="265" a="1"/>
  <c r="H21" i="265" s="1"/>
  <c r="G21" i="265" a="1"/>
  <c r="G21" i="265" s="1"/>
  <c r="F21" i="265" a="1"/>
  <c r="F21" i="265" s="1"/>
  <c r="E21" i="265" a="1"/>
  <c r="E21" i="265" s="1"/>
  <c r="D21" i="265" a="1"/>
  <c r="D21" i="265" s="1"/>
  <c r="C21" i="265" a="1"/>
  <c r="C21" i="265" s="1"/>
  <c r="B21" i="265" a="1"/>
  <c r="B21" i="265" s="1"/>
  <c r="H20" i="265" a="1"/>
  <c r="H20" i="265" s="1"/>
  <c r="G20" i="265" a="1"/>
  <c r="G20" i="265" s="1"/>
  <c r="F20" i="265" a="1"/>
  <c r="F20" i="265" s="1"/>
  <c r="E20" i="265" a="1"/>
  <c r="E20" i="265" s="1"/>
  <c r="D20" i="265" a="1"/>
  <c r="D20" i="265" s="1"/>
  <c r="C20" i="265" a="1"/>
  <c r="C20" i="265" s="1"/>
  <c r="B20" i="265" a="1"/>
  <c r="B20" i="265" s="1"/>
  <c r="H19" i="265" a="1"/>
  <c r="H19" i="265" s="1"/>
  <c r="G19" i="265" a="1"/>
  <c r="G19" i="265" s="1"/>
  <c r="F19" i="265" a="1"/>
  <c r="F19" i="265" s="1"/>
  <c r="E19" i="265" a="1"/>
  <c r="E19" i="265" s="1"/>
  <c r="D19" i="265" a="1"/>
  <c r="D19" i="265" s="1"/>
  <c r="C19" i="265" a="1"/>
  <c r="C19" i="265" s="1"/>
  <c r="B19" i="265" a="1"/>
  <c r="B19" i="265" s="1"/>
  <c r="H18" i="265" a="1"/>
  <c r="H18" i="265" s="1"/>
  <c r="G18" i="265" a="1"/>
  <c r="G18" i="265" s="1"/>
  <c r="F18" i="265" a="1"/>
  <c r="F18" i="265" s="1"/>
  <c r="E18" i="265" a="1"/>
  <c r="E18" i="265" s="1"/>
  <c r="D18" i="265" a="1"/>
  <c r="D18" i="265" s="1"/>
  <c r="C18" i="265" a="1"/>
  <c r="C18" i="265" s="1"/>
  <c r="B18" i="265" a="1"/>
  <c r="B18" i="265" s="1"/>
  <c r="H17" i="265" a="1"/>
  <c r="H17" i="265" s="1"/>
  <c r="G17" i="265" a="1"/>
  <c r="G17" i="265" s="1"/>
  <c r="F17" i="265" a="1"/>
  <c r="F17" i="265" s="1"/>
  <c r="E17" i="265" a="1"/>
  <c r="E17" i="265" s="1"/>
  <c r="D17" i="265" a="1"/>
  <c r="D17" i="265" s="1"/>
  <c r="C17" i="265" a="1"/>
  <c r="C17" i="265" s="1"/>
  <c r="B17" i="265" a="1"/>
  <c r="B17" i="265" s="1"/>
  <c r="H16" i="265" a="1"/>
  <c r="H16" i="265" s="1"/>
  <c r="G16" i="265" a="1"/>
  <c r="G16" i="265" s="1"/>
  <c r="F16" i="265" a="1"/>
  <c r="F16" i="265" s="1"/>
  <c r="E16" i="265" a="1"/>
  <c r="E16" i="265" s="1"/>
  <c r="D16" i="265" a="1"/>
  <c r="D16" i="265" s="1"/>
  <c r="C16" i="265" a="1"/>
  <c r="C16" i="265" s="1"/>
  <c r="B16" i="265" a="1"/>
  <c r="B16" i="265" s="1"/>
  <c r="H15" i="265" a="1"/>
  <c r="H15" i="265" s="1"/>
  <c r="G15" i="265" a="1"/>
  <c r="G15" i="265" s="1"/>
  <c r="F15" i="265" a="1"/>
  <c r="F15" i="265" s="1"/>
  <c r="E15" i="265" a="1"/>
  <c r="E15" i="265" s="1"/>
  <c r="D15" i="265" a="1"/>
  <c r="D15" i="265" s="1"/>
  <c r="C15" i="265" a="1"/>
  <c r="C15" i="265" s="1"/>
  <c r="B15" i="265" a="1"/>
  <c r="B15" i="265" s="1"/>
  <c r="H14" i="265" a="1"/>
  <c r="H14" i="265" s="1"/>
  <c r="G14" i="265" a="1"/>
  <c r="G14" i="265" s="1"/>
  <c r="F14" i="265" a="1"/>
  <c r="F14" i="265" s="1"/>
  <c r="E14" i="265" a="1"/>
  <c r="E14" i="265" s="1"/>
  <c r="D14" i="265" a="1"/>
  <c r="D14" i="265" s="1"/>
  <c r="C14" i="265" a="1"/>
  <c r="C14" i="265" s="1"/>
  <c r="B14" i="265" a="1"/>
  <c r="B14" i="265" s="1"/>
  <c r="H13" i="265" a="1"/>
  <c r="H13" i="265" s="1"/>
  <c r="G13" i="265" a="1"/>
  <c r="G13" i="265" s="1"/>
  <c r="F13" i="265" a="1"/>
  <c r="F13" i="265" s="1"/>
  <c r="E13" i="265" a="1"/>
  <c r="E13" i="265" s="1"/>
  <c r="D13" i="265" a="1"/>
  <c r="D13" i="265" s="1"/>
  <c r="C13" i="265" a="1"/>
  <c r="C13" i="265" s="1"/>
  <c r="B13" i="265" a="1"/>
  <c r="B13" i="265" s="1"/>
  <c r="H12" i="265" a="1"/>
  <c r="H12" i="265" s="1"/>
  <c r="G12" i="265" a="1"/>
  <c r="G12" i="265" s="1"/>
  <c r="F12" i="265" a="1"/>
  <c r="F12" i="265" s="1"/>
  <c r="E12" i="265" a="1"/>
  <c r="E12" i="265" s="1"/>
  <c r="D12" i="265" a="1"/>
  <c r="D12" i="265" s="1"/>
  <c r="C12" i="265" a="1"/>
  <c r="C12" i="265" s="1"/>
  <c r="B12" i="265" a="1"/>
  <c r="B12" i="265" s="1"/>
  <c r="H11" i="265" a="1"/>
  <c r="H11" i="265" s="1"/>
  <c r="G11" i="265" a="1"/>
  <c r="G11" i="265" s="1"/>
  <c r="F11" i="265" a="1"/>
  <c r="F11" i="265" s="1"/>
  <c r="E11" i="265" a="1"/>
  <c r="E11" i="265" s="1"/>
  <c r="D11" i="265" a="1"/>
  <c r="D11" i="265" s="1"/>
  <c r="C11" i="265" a="1"/>
  <c r="C11" i="265" s="1"/>
  <c r="B11" i="265" a="1"/>
  <c r="B11" i="265" s="1"/>
  <c r="H30" i="264" a="1"/>
  <c r="H30" i="264" s="1"/>
  <c r="G30" i="264" a="1"/>
  <c r="G30" i="264" s="1"/>
  <c r="F30" i="264" a="1"/>
  <c r="F30" i="264" s="1"/>
  <c r="E30" i="264" a="1"/>
  <c r="E30" i="264" s="1"/>
  <c r="D30" i="264" a="1"/>
  <c r="D30" i="264" s="1"/>
  <c r="C30" i="264" a="1"/>
  <c r="C30" i="264" s="1"/>
  <c r="B30" i="264" a="1"/>
  <c r="B30" i="264" s="1"/>
  <c r="H29" i="264" a="1"/>
  <c r="H29" i="264" s="1"/>
  <c r="G29" i="264" a="1"/>
  <c r="G29" i="264" s="1"/>
  <c r="F29" i="264" a="1"/>
  <c r="F29" i="264" s="1"/>
  <c r="E29" i="264" a="1"/>
  <c r="E29" i="264" s="1"/>
  <c r="D29" i="264" a="1"/>
  <c r="D29" i="264" s="1"/>
  <c r="C29" i="264" a="1"/>
  <c r="C29" i="264" s="1"/>
  <c r="B29" i="264" a="1"/>
  <c r="B29" i="264" s="1"/>
  <c r="H28" i="264" a="1"/>
  <c r="H28" i="264" s="1"/>
  <c r="G28" i="264" a="1"/>
  <c r="G28" i="264" s="1"/>
  <c r="F28" i="264" a="1"/>
  <c r="F28" i="264" s="1"/>
  <c r="E28" i="264" a="1"/>
  <c r="E28" i="264" s="1"/>
  <c r="D28" i="264" a="1"/>
  <c r="D28" i="264" s="1"/>
  <c r="C28" i="264" a="1"/>
  <c r="C28" i="264" s="1"/>
  <c r="B28" i="264" a="1"/>
  <c r="B28" i="264" s="1"/>
  <c r="H27" i="264" a="1"/>
  <c r="H27" i="264" s="1"/>
  <c r="G27" i="264" a="1"/>
  <c r="G27" i="264" s="1"/>
  <c r="F27" i="264" a="1"/>
  <c r="F27" i="264" s="1"/>
  <c r="E27" i="264" a="1"/>
  <c r="E27" i="264" s="1"/>
  <c r="D27" i="264" a="1"/>
  <c r="D27" i="264" s="1"/>
  <c r="C27" i="264" a="1"/>
  <c r="C27" i="264" s="1"/>
  <c r="B27" i="264" a="1"/>
  <c r="B27" i="264" s="1"/>
  <c r="H26" i="264" a="1"/>
  <c r="H26" i="264" s="1"/>
  <c r="G26" i="264" a="1"/>
  <c r="G26" i="264" s="1"/>
  <c r="F26" i="264" a="1"/>
  <c r="F26" i="264" s="1"/>
  <c r="E26" i="264" a="1"/>
  <c r="E26" i="264" s="1"/>
  <c r="D26" i="264" a="1"/>
  <c r="D26" i="264" s="1"/>
  <c r="C26" i="264" a="1"/>
  <c r="C26" i="264" s="1"/>
  <c r="B26" i="264" a="1"/>
  <c r="B26" i="264" s="1"/>
  <c r="H25" i="264" a="1"/>
  <c r="H25" i="264" s="1"/>
  <c r="G25" i="264" a="1"/>
  <c r="G25" i="264" s="1"/>
  <c r="F25" i="264" a="1"/>
  <c r="F25" i="264" s="1"/>
  <c r="E25" i="264" a="1"/>
  <c r="E25" i="264" s="1"/>
  <c r="D25" i="264" a="1"/>
  <c r="D25" i="264" s="1"/>
  <c r="C25" i="264" a="1"/>
  <c r="C25" i="264" s="1"/>
  <c r="B25" i="264" a="1"/>
  <c r="B25" i="264" s="1"/>
  <c r="H24" i="264" a="1"/>
  <c r="H24" i="264" s="1"/>
  <c r="G24" i="264" a="1"/>
  <c r="G24" i="264" s="1"/>
  <c r="F24" i="264" a="1"/>
  <c r="F24" i="264" s="1"/>
  <c r="E24" i="264" a="1"/>
  <c r="E24" i="264" s="1"/>
  <c r="D24" i="264" a="1"/>
  <c r="D24" i="264" s="1"/>
  <c r="C24" i="264" a="1"/>
  <c r="C24" i="264" s="1"/>
  <c r="B24" i="264" a="1"/>
  <c r="B24" i="264" s="1"/>
  <c r="H23" i="264" a="1"/>
  <c r="H23" i="264" s="1"/>
  <c r="G23" i="264" a="1"/>
  <c r="G23" i="264" s="1"/>
  <c r="F23" i="264" a="1"/>
  <c r="F23" i="264" s="1"/>
  <c r="E23" i="264" a="1"/>
  <c r="E23" i="264" s="1"/>
  <c r="D23" i="264" a="1"/>
  <c r="D23" i="264" s="1"/>
  <c r="C23" i="264" a="1"/>
  <c r="C23" i="264" s="1"/>
  <c r="B23" i="264" a="1"/>
  <c r="B23" i="264" s="1"/>
  <c r="H22" i="264" a="1"/>
  <c r="H22" i="264" s="1"/>
  <c r="G22" i="264" a="1"/>
  <c r="G22" i="264" s="1"/>
  <c r="F22" i="264" a="1"/>
  <c r="F22" i="264" s="1"/>
  <c r="E22" i="264" a="1"/>
  <c r="E22" i="264" s="1"/>
  <c r="D22" i="264" a="1"/>
  <c r="D22" i="264" s="1"/>
  <c r="C22" i="264" a="1"/>
  <c r="C22" i="264" s="1"/>
  <c r="B22" i="264" a="1"/>
  <c r="B22" i="264" s="1"/>
  <c r="H21" i="264" a="1"/>
  <c r="H21" i="264" s="1"/>
  <c r="G21" i="264" a="1"/>
  <c r="G21" i="264" s="1"/>
  <c r="F21" i="264" a="1"/>
  <c r="F21" i="264" s="1"/>
  <c r="E21" i="264" a="1"/>
  <c r="E21" i="264" s="1"/>
  <c r="D21" i="264" a="1"/>
  <c r="D21" i="264" s="1"/>
  <c r="C21" i="264" a="1"/>
  <c r="C21" i="264" s="1"/>
  <c r="B21" i="264" a="1"/>
  <c r="B21" i="264" s="1"/>
  <c r="H20" i="264" a="1"/>
  <c r="H20" i="264" s="1"/>
  <c r="G20" i="264" a="1"/>
  <c r="G20" i="264" s="1"/>
  <c r="F20" i="264" a="1"/>
  <c r="F20" i="264" s="1"/>
  <c r="E20" i="264" a="1"/>
  <c r="E20" i="264" s="1"/>
  <c r="D20" i="264" a="1"/>
  <c r="D20" i="264" s="1"/>
  <c r="C20" i="264" a="1"/>
  <c r="C20" i="264" s="1"/>
  <c r="B20" i="264" a="1"/>
  <c r="B20" i="264" s="1"/>
  <c r="H19" i="264" a="1"/>
  <c r="H19" i="264" s="1"/>
  <c r="G19" i="264" a="1"/>
  <c r="G19" i="264" s="1"/>
  <c r="F19" i="264" a="1"/>
  <c r="F19" i="264" s="1"/>
  <c r="E19" i="264" a="1"/>
  <c r="E19" i="264" s="1"/>
  <c r="D19" i="264" a="1"/>
  <c r="D19" i="264" s="1"/>
  <c r="C19" i="264" a="1"/>
  <c r="C19" i="264" s="1"/>
  <c r="B19" i="264" a="1"/>
  <c r="B19" i="264" s="1"/>
  <c r="H18" i="264" a="1"/>
  <c r="H18" i="264" s="1"/>
  <c r="G18" i="264" a="1"/>
  <c r="G18" i="264" s="1"/>
  <c r="F18" i="264" a="1"/>
  <c r="F18" i="264" s="1"/>
  <c r="E18" i="264" a="1"/>
  <c r="E18" i="264" s="1"/>
  <c r="D18" i="264" a="1"/>
  <c r="D18" i="264" s="1"/>
  <c r="C18" i="264" a="1"/>
  <c r="C18" i="264" s="1"/>
  <c r="B18" i="264" a="1"/>
  <c r="B18" i="264" s="1"/>
  <c r="H17" i="264" a="1"/>
  <c r="H17" i="264" s="1"/>
  <c r="G17" i="264" a="1"/>
  <c r="G17" i="264" s="1"/>
  <c r="F17" i="264" a="1"/>
  <c r="F17" i="264" s="1"/>
  <c r="E17" i="264" a="1"/>
  <c r="E17" i="264" s="1"/>
  <c r="D17" i="264" a="1"/>
  <c r="D17" i="264" s="1"/>
  <c r="C17" i="264" a="1"/>
  <c r="C17" i="264" s="1"/>
  <c r="B17" i="264" a="1"/>
  <c r="B17" i="264" s="1"/>
  <c r="H16" i="264" a="1"/>
  <c r="H16" i="264" s="1"/>
  <c r="G16" i="264" a="1"/>
  <c r="G16" i="264" s="1"/>
  <c r="F16" i="264" a="1"/>
  <c r="F16" i="264" s="1"/>
  <c r="E16" i="264" a="1"/>
  <c r="E16" i="264" s="1"/>
  <c r="D16" i="264" a="1"/>
  <c r="D16" i="264" s="1"/>
  <c r="C16" i="264" a="1"/>
  <c r="C16" i="264" s="1"/>
  <c r="B16" i="264" a="1"/>
  <c r="B16" i="264" s="1"/>
  <c r="H15" i="264" a="1"/>
  <c r="H15" i="264" s="1"/>
  <c r="G15" i="264" a="1"/>
  <c r="G15" i="264" s="1"/>
  <c r="F15" i="264" a="1"/>
  <c r="F15" i="264" s="1"/>
  <c r="E15" i="264" a="1"/>
  <c r="E15" i="264" s="1"/>
  <c r="D15" i="264" a="1"/>
  <c r="D15" i="264" s="1"/>
  <c r="C15" i="264" a="1"/>
  <c r="C15" i="264" s="1"/>
  <c r="B15" i="264" a="1"/>
  <c r="B15" i="264" s="1"/>
  <c r="H14" i="264" a="1"/>
  <c r="H14" i="264" s="1"/>
  <c r="G14" i="264" a="1"/>
  <c r="G14" i="264" s="1"/>
  <c r="F14" i="264" a="1"/>
  <c r="F14" i="264" s="1"/>
  <c r="E14" i="264" a="1"/>
  <c r="E14" i="264" s="1"/>
  <c r="D14" i="264" a="1"/>
  <c r="D14" i="264" s="1"/>
  <c r="C14" i="264" a="1"/>
  <c r="C14" i="264" s="1"/>
  <c r="B14" i="264" a="1"/>
  <c r="B14" i="264" s="1"/>
  <c r="H13" i="264" a="1"/>
  <c r="H13" i="264" s="1"/>
  <c r="G13" i="264" a="1"/>
  <c r="G13" i="264" s="1"/>
  <c r="F13" i="264" a="1"/>
  <c r="F13" i="264" s="1"/>
  <c r="E13" i="264" a="1"/>
  <c r="E13" i="264" s="1"/>
  <c r="D13" i="264" a="1"/>
  <c r="D13" i="264" s="1"/>
  <c r="C13" i="264" a="1"/>
  <c r="C13" i="264" s="1"/>
  <c r="B13" i="264" a="1"/>
  <c r="B13" i="264" s="1"/>
  <c r="H12" i="264" a="1"/>
  <c r="H12" i="264" s="1"/>
  <c r="G12" i="264" a="1"/>
  <c r="G12" i="264" s="1"/>
  <c r="F12" i="264" a="1"/>
  <c r="F12" i="264" s="1"/>
  <c r="E12" i="264" a="1"/>
  <c r="E12" i="264" s="1"/>
  <c r="D12" i="264" a="1"/>
  <c r="D12" i="264" s="1"/>
  <c r="C12" i="264" a="1"/>
  <c r="C12" i="264" s="1"/>
  <c r="B12" i="264" a="1"/>
  <c r="B12" i="264" s="1"/>
  <c r="H11" i="264" a="1"/>
  <c r="H11" i="264" s="1"/>
  <c r="G11" i="264" a="1"/>
  <c r="G11" i="264" s="1"/>
  <c r="F11" i="264" a="1"/>
  <c r="F11" i="264" s="1"/>
  <c r="E11" i="264" a="1"/>
  <c r="E11" i="264" s="1"/>
  <c r="D11" i="264" a="1"/>
  <c r="D11" i="264" s="1"/>
  <c r="C11" i="264" a="1"/>
  <c r="C11" i="264" s="1"/>
  <c r="B11" i="264" a="1"/>
  <c r="B11" i="264" s="1"/>
  <c r="R30" i="263"/>
  <c r="I30" i="263" s="1" a="1"/>
  <c r="I30" i="263" s="1"/>
  <c r="Q30" i="263"/>
  <c r="E30" i="263" s="1" a="1"/>
  <c r="E30" i="263" s="1"/>
  <c r="J30" i="263" a="1"/>
  <c r="J30" i="263" s="1"/>
  <c r="H30" i="263" a="1"/>
  <c r="H30" i="263" s="1"/>
  <c r="G30" i="263" a="1"/>
  <c r="G30" i="263" s="1"/>
  <c r="F30" i="263" a="1"/>
  <c r="F30" i="263" s="1"/>
  <c r="D30" i="263" a="1"/>
  <c r="D30" i="263" s="1"/>
  <c r="C30" i="263" a="1"/>
  <c r="C30" i="263" s="1"/>
  <c r="B30" i="263" a="1"/>
  <c r="B30" i="263" s="1"/>
  <c r="R29" i="263"/>
  <c r="I29" i="263" s="1" a="1"/>
  <c r="I29" i="263" s="1"/>
  <c r="Q29" i="263"/>
  <c r="E29" i="263" s="1" a="1"/>
  <c r="E29" i="263" s="1"/>
  <c r="J29" i="263" a="1"/>
  <c r="J29" i="263" s="1"/>
  <c r="H29" i="263" a="1"/>
  <c r="H29" i="263" s="1"/>
  <c r="G29" i="263" a="1"/>
  <c r="G29" i="263" s="1"/>
  <c r="F29" i="263" a="1"/>
  <c r="F29" i="263" s="1"/>
  <c r="D29" i="263" a="1"/>
  <c r="D29" i="263" s="1"/>
  <c r="C29" i="263" a="1"/>
  <c r="C29" i="263" s="1"/>
  <c r="B29" i="263" a="1"/>
  <c r="B29" i="263" s="1"/>
  <c r="R28" i="263"/>
  <c r="I28" i="263" s="1" a="1"/>
  <c r="I28" i="263" s="1"/>
  <c r="Q28" i="263"/>
  <c r="E28" i="263" s="1" a="1"/>
  <c r="E28" i="263" s="1"/>
  <c r="J28" i="263" a="1"/>
  <c r="J28" i="263" s="1"/>
  <c r="H28" i="263" a="1"/>
  <c r="H28" i="263" s="1"/>
  <c r="G28" i="263" a="1"/>
  <c r="G28" i="263" s="1"/>
  <c r="F28" i="263" a="1"/>
  <c r="F28" i="263" s="1"/>
  <c r="D28" i="263" a="1"/>
  <c r="D28" i="263" s="1"/>
  <c r="C28" i="263" a="1"/>
  <c r="C28" i="263" s="1"/>
  <c r="B28" i="263" a="1"/>
  <c r="B28" i="263" s="1"/>
  <c r="R27" i="263"/>
  <c r="I27" i="263" s="1" a="1"/>
  <c r="I27" i="263" s="1"/>
  <c r="Q27" i="263"/>
  <c r="E27" i="263" s="1" a="1"/>
  <c r="E27" i="263" s="1"/>
  <c r="J27" i="263" a="1"/>
  <c r="J27" i="263" s="1"/>
  <c r="H27" i="263" a="1"/>
  <c r="H27" i="263" s="1"/>
  <c r="G27" i="263" a="1"/>
  <c r="G27" i="263" s="1"/>
  <c r="F27" i="263" a="1"/>
  <c r="F27" i="263" s="1"/>
  <c r="D27" i="263" a="1"/>
  <c r="D27" i="263" s="1"/>
  <c r="C27" i="263" a="1"/>
  <c r="C27" i="263" s="1"/>
  <c r="B27" i="263" a="1"/>
  <c r="B27" i="263" s="1"/>
  <c r="R26" i="263"/>
  <c r="I26" i="263" s="1" a="1"/>
  <c r="I26" i="263" s="1"/>
  <c r="Q26" i="263"/>
  <c r="E26" i="263" s="1" a="1"/>
  <c r="E26" i="263" s="1"/>
  <c r="J26" i="263" a="1"/>
  <c r="J26" i="263" s="1"/>
  <c r="H26" i="263" a="1"/>
  <c r="H26" i="263" s="1"/>
  <c r="G26" i="263" a="1"/>
  <c r="G26" i="263" s="1"/>
  <c r="F26" i="263" a="1"/>
  <c r="F26" i="263" s="1"/>
  <c r="D26" i="263" a="1"/>
  <c r="D26" i="263" s="1"/>
  <c r="C26" i="263" a="1"/>
  <c r="C26" i="263" s="1"/>
  <c r="B26" i="263" a="1"/>
  <c r="B26" i="263" s="1"/>
  <c r="R25" i="263"/>
  <c r="Q25" i="263"/>
  <c r="J25" i="263" a="1"/>
  <c r="J25" i="263" s="1"/>
  <c r="H25" i="263" a="1"/>
  <c r="H25" i="263" s="1"/>
  <c r="G25" i="263" a="1"/>
  <c r="G25" i="263" s="1"/>
  <c r="F25" i="263" a="1"/>
  <c r="F25" i="263" s="1"/>
  <c r="D25" i="263" a="1"/>
  <c r="D25" i="263" s="1"/>
  <c r="C25" i="263" a="1"/>
  <c r="C25" i="263" s="1"/>
  <c r="B25" i="263" a="1"/>
  <c r="B25" i="263" s="1"/>
  <c r="R24" i="263"/>
  <c r="Q24" i="263"/>
  <c r="J24" i="263" a="1"/>
  <c r="J24" i="263" s="1"/>
  <c r="I24" i="263"/>
  <c r="I24" i="263" a="1"/>
  <c r="H24" i="263" a="1"/>
  <c r="H24" i="263" s="1"/>
  <c r="G24" i="263" a="1"/>
  <c r="G24" i="263" s="1"/>
  <c r="F24" i="263" a="1"/>
  <c r="F24" i="263" s="1"/>
  <c r="E24" i="263" a="1"/>
  <c r="E24" i="263" s="1"/>
  <c r="D24" i="263" a="1"/>
  <c r="D24" i="263" s="1"/>
  <c r="C24" i="263" a="1"/>
  <c r="C24" i="263" s="1"/>
  <c r="B24" i="263" a="1"/>
  <c r="B24" i="263" s="1"/>
  <c r="R23" i="263"/>
  <c r="Q23" i="263"/>
  <c r="J23" i="263" a="1"/>
  <c r="J23" i="263" s="1"/>
  <c r="I23" i="263"/>
  <c r="I23" i="263" a="1"/>
  <c r="H23" i="263" a="1"/>
  <c r="H23" i="263" s="1"/>
  <c r="G23" i="263" a="1"/>
  <c r="G23" i="263" s="1"/>
  <c r="F23" i="263" a="1"/>
  <c r="F23" i="263" s="1"/>
  <c r="E23" i="263" a="1"/>
  <c r="E23" i="263" s="1"/>
  <c r="D23" i="263" a="1"/>
  <c r="D23" i="263" s="1"/>
  <c r="C23" i="263" a="1"/>
  <c r="C23" i="263" s="1"/>
  <c r="B23" i="263" a="1"/>
  <c r="B23" i="263" s="1"/>
  <c r="R22" i="263"/>
  <c r="Q22" i="263"/>
  <c r="J22" i="263" a="1"/>
  <c r="J22" i="263" s="1"/>
  <c r="I22" i="263"/>
  <c r="I22" i="263" a="1"/>
  <c r="H22" i="263" a="1"/>
  <c r="H22" i="263" s="1"/>
  <c r="G22" i="263" a="1"/>
  <c r="G22" i="263" s="1"/>
  <c r="F22" i="263" a="1"/>
  <c r="F22" i="263" s="1"/>
  <c r="E22" i="263" a="1"/>
  <c r="E22" i="263" s="1"/>
  <c r="D22" i="263" a="1"/>
  <c r="D22" i="263" s="1"/>
  <c r="C22" i="263" a="1"/>
  <c r="C22" i="263" s="1"/>
  <c r="B22" i="263" a="1"/>
  <c r="B22" i="263" s="1"/>
  <c r="R21" i="263"/>
  <c r="Q21" i="263"/>
  <c r="J21" i="263" a="1"/>
  <c r="J21" i="263" s="1"/>
  <c r="I21" i="263"/>
  <c r="I21" i="263" a="1"/>
  <c r="H21" i="263" a="1"/>
  <c r="H21" i="263" s="1"/>
  <c r="G21" i="263" a="1"/>
  <c r="G21" i="263" s="1"/>
  <c r="F21" i="263" a="1"/>
  <c r="F21" i="263" s="1"/>
  <c r="E21" i="263" a="1"/>
  <c r="E21" i="263" s="1"/>
  <c r="D21" i="263" a="1"/>
  <c r="D21" i="263" s="1"/>
  <c r="C21" i="263" a="1"/>
  <c r="C21" i="263" s="1"/>
  <c r="B21" i="263" a="1"/>
  <c r="B21" i="263" s="1"/>
  <c r="R20" i="263"/>
  <c r="Q20" i="263"/>
  <c r="J20" i="263" a="1"/>
  <c r="J20" i="263" s="1"/>
  <c r="H20" i="263" a="1"/>
  <c r="H20" i="263" s="1"/>
  <c r="G20" i="263" a="1"/>
  <c r="G20" i="263" s="1"/>
  <c r="F20" i="263" a="1"/>
  <c r="F20" i="263" s="1"/>
  <c r="D20" i="263" a="1"/>
  <c r="D20" i="263" s="1"/>
  <c r="C20" i="263" a="1"/>
  <c r="C20" i="263" s="1"/>
  <c r="B20" i="263" a="1"/>
  <c r="B20" i="263" s="1"/>
  <c r="R19" i="263"/>
  <c r="Q19" i="263"/>
  <c r="J19" i="263" a="1"/>
  <c r="J19" i="263" s="1"/>
  <c r="I19" i="263" a="1"/>
  <c r="I19" i="263" s="1"/>
  <c r="H19" i="263" a="1"/>
  <c r="H19" i="263" s="1"/>
  <c r="G19" i="263" a="1"/>
  <c r="G19" i="263" s="1"/>
  <c r="F19" i="263" a="1"/>
  <c r="F19" i="263" s="1"/>
  <c r="E19" i="263" a="1"/>
  <c r="E19" i="263" s="1"/>
  <c r="D19" i="263" a="1"/>
  <c r="D19" i="263" s="1"/>
  <c r="C19" i="263" a="1"/>
  <c r="C19" i="263" s="1"/>
  <c r="B19" i="263" a="1"/>
  <c r="B19" i="263" s="1"/>
  <c r="R18" i="263"/>
  <c r="Q18" i="263"/>
  <c r="J18" i="263" a="1"/>
  <c r="J18" i="263" s="1"/>
  <c r="H18" i="263" a="1"/>
  <c r="H18" i="263" s="1"/>
  <c r="G18" i="263" a="1"/>
  <c r="G18" i="263" s="1"/>
  <c r="F18" i="263" a="1"/>
  <c r="F18" i="263" s="1"/>
  <c r="D18" i="263" a="1"/>
  <c r="D18" i="263" s="1"/>
  <c r="C18" i="263" a="1"/>
  <c r="C18" i="263" s="1"/>
  <c r="B18" i="263" a="1"/>
  <c r="B18" i="263" s="1"/>
  <c r="R17" i="263"/>
  <c r="Q17" i="263"/>
  <c r="E17" i="263" s="1" a="1"/>
  <c r="E17" i="263" s="1"/>
  <c r="J17" i="263" a="1"/>
  <c r="J17" i="263" s="1"/>
  <c r="I17" i="263" a="1"/>
  <c r="I17" i="263" s="1"/>
  <c r="H17" i="263" a="1"/>
  <c r="H17" i="263" s="1"/>
  <c r="G17" i="263" a="1"/>
  <c r="G17" i="263" s="1"/>
  <c r="F17" i="263" a="1"/>
  <c r="F17" i="263" s="1"/>
  <c r="D17" i="263" a="1"/>
  <c r="D17" i="263" s="1"/>
  <c r="C17" i="263" a="1"/>
  <c r="C17" i="263" s="1"/>
  <c r="B17" i="263" a="1"/>
  <c r="B17" i="263" s="1"/>
  <c r="R16" i="263"/>
  <c r="Q16" i="263"/>
  <c r="E16" i="263" s="1" a="1"/>
  <c r="E16" i="263" s="1"/>
  <c r="J16" i="263" a="1"/>
  <c r="J16" i="263" s="1"/>
  <c r="I16" i="263" a="1"/>
  <c r="I16" i="263" s="1"/>
  <c r="H16" i="263" a="1"/>
  <c r="H16" i="263" s="1"/>
  <c r="G16" i="263" a="1"/>
  <c r="G16" i="263" s="1"/>
  <c r="F16" i="263" a="1"/>
  <c r="F16" i="263" s="1"/>
  <c r="D16" i="263" a="1"/>
  <c r="D16" i="263" s="1"/>
  <c r="C16" i="263" a="1"/>
  <c r="C16" i="263" s="1"/>
  <c r="B16" i="263" a="1"/>
  <c r="B16" i="263" s="1"/>
  <c r="R15" i="263"/>
  <c r="Q15" i="263"/>
  <c r="E15" i="263" s="1" a="1"/>
  <c r="E15" i="263" s="1"/>
  <c r="J15" i="263" a="1"/>
  <c r="J15" i="263" s="1"/>
  <c r="I15" i="263" a="1"/>
  <c r="I15" i="263" s="1"/>
  <c r="H15" i="263" a="1"/>
  <c r="H15" i="263" s="1"/>
  <c r="G15" i="263" a="1"/>
  <c r="G15" i="263" s="1"/>
  <c r="F15" i="263" a="1"/>
  <c r="F15" i="263" s="1"/>
  <c r="D15" i="263" a="1"/>
  <c r="D15" i="263" s="1"/>
  <c r="C15" i="263" a="1"/>
  <c r="C15" i="263" s="1"/>
  <c r="B15" i="263" a="1"/>
  <c r="B15" i="263" s="1"/>
  <c r="R14" i="263"/>
  <c r="Q14" i="263"/>
  <c r="J14" i="263" a="1"/>
  <c r="J14" i="263" s="1"/>
  <c r="H14" i="263" a="1"/>
  <c r="H14" i="263" s="1"/>
  <c r="G14" i="263" a="1"/>
  <c r="G14" i="263" s="1"/>
  <c r="F14" i="263" a="1"/>
  <c r="F14" i="263" s="1"/>
  <c r="D14" i="263" a="1"/>
  <c r="D14" i="263" s="1"/>
  <c r="C14" i="263" a="1"/>
  <c r="C14" i="263" s="1"/>
  <c r="B14" i="263" a="1"/>
  <c r="B14" i="263" s="1"/>
  <c r="R13" i="263"/>
  <c r="Q13" i="263"/>
  <c r="E13" i="263" s="1" a="1"/>
  <c r="E13" i="263" s="1"/>
  <c r="J13" i="263" a="1"/>
  <c r="J13" i="263" s="1"/>
  <c r="I13" i="263" a="1"/>
  <c r="I13" i="263" s="1"/>
  <c r="H13" i="263" a="1"/>
  <c r="H13" i="263" s="1"/>
  <c r="G13" i="263" a="1"/>
  <c r="G13" i="263" s="1"/>
  <c r="F13" i="263" a="1"/>
  <c r="F13" i="263" s="1"/>
  <c r="D13" i="263" a="1"/>
  <c r="D13" i="263" s="1"/>
  <c r="C13" i="263" a="1"/>
  <c r="C13" i="263" s="1"/>
  <c r="B13" i="263" a="1"/>
  <c r="B13" i="263" s="1"/>
  <c r="R12" i="263"/>
  <c r="Q12" i="263"/>
  <c r="E12" i="263" s="1" a="1"/>
  <c r="E12" i="263" s="1"/>
  <c r="J12" i="263" a="1"/>
  <c r="J12" i="263" s="1"/>
  <c r="I12" i="263" a="1"/>
  <c r="I12" i="263" s="1"/>
  <c r="H12" i="263" a="1"/>
  <c r="H12" i="263" s="1"/>
  <c r="G12" i="263" a="1"/>
  <c r="G12" i="263" s="1"/>
  <c r="F12" i="263" a="1"/>
  <c r="F12" i="263" s="1"/>
  <c r="D12" i="263" a="1"/>
  <c r="D12" i="263" s="1"/>
  <c r="C12" i="263" a="1"/>
  <c r="C12" i="263" s="1"/>
  <c r="B12" i="263" a="1"/>
  <c r="B12" i="263" s="1"/>
  <c r="R11" i="263"/>
  <c r="Q11" i="263"/>
  <c r="E11" i="263" s="1" a="1"/>
  <c r="E11" i="263" s="1"/>
  <c r="J11" i="263" a="1"/>
  <c r="J11" i="263" s="1"/>
  <c r="I11" i="263" a="1"/>
  <c r="I11" i="263" s="1"/>
  <c r="H11" i="263" a="1"/>
  <c r="H11" i="263" s="1"/>
  <c r="G11" i="263" a="1"/>
  <c r="G11" i="263" s="1"/>
  <c r="F11" i="263" a="1"/>
  <c r="F11" i="263" s="1"/>
  <c r="D11" i="263" a="1"/>
  <c r="D11" i="263" s="1"/>
  <c r="C11" i="263" a="1"/>
  <c r="C11" i="263" s="1"/>
  <c r="B11" i="263" a="1"/>
  <c r="B11" i="263" s="1"/>
  <c r="R30" i="261"/>
  <c r="I30" i="261" s="1" a="1"/>
  <c r="I30" i="261" s="1"/>
  <c r="R23" i="261"/>
  <c r="I23" i="261" a="1"/>
  <c r="I23" i="261" s="1"/>
  <c r="R29" i="261"/>
  <c r="R28" i="261"/>
  <c r="I28" i="261" s="1" a="1"/>
  <c r="I28" i="261" s="1"/>
  <c r="R27" i="261"/>
  <c r="I27" i="261" s="1" a="1"/>
  <c r="I27" i="261" s="1"/>
  <c r="R26" i="261"/>
  <c r="R24" i="261"/>
  <c r="I24" i="261" s="1" a="1"/>
  <c r="I24" i="261" s="1"/>
  <c r="R22" i="261"/>
  <c r="R21" i="261"/>
  <c r="I21" i="261" s="1" a="1"/>
  <c r="I21" i="261" s="1"/>
  <c r="R19" i="261"/>
  <c r="I19" i="261" s="1" a="1"/>
  <c r="I19" i="261" s="1"/>
  <c r="R17" i="261"/>
  <c r="I17" i="261" s="1" a="1"/>
  <c r="I17" i="261" s="1"/>
  <c r="R16" i="261"/>
  <c r="R15" i="261"/>
  <c r="I15" i="261" s="1" a="1"/>
  <c r="I15" i="261" s="1"/>
  <c r="R13" i="261"/>
  <c r="I13" i="261" s="1" a="1"/>
  <c r="I13" i="261" s="1"/>
  <c r="R12" i="261"/>
  <c r="I12" i="261" s="1" a="1"/>
  <c r="I12" i="261" s="1"/>
  <c r="R11" i="261"/>
  <c r="I11" i="261" a="1"/>
  <c r="I11" i="261" s="1"/>
  <c r="Q30" i="261"/>
  <c r="Q29" i="261"/>
  <c r="E29" i="261" s="1" a="1"/>
  <c r="E29" i="261" s="1"/>
  <c r="Q28" i="261"/>
  <c r="Q27" i="261"/>
  <c r="E27" i="261" s="1" a="1"/>
  <c r="E27" i="261" s="1"/>
  <c r="Q26" i="261"/>
  <c r="Q24" i="261"/>
  <c r="E24" i="261" a="1"/>
  <c r="E24" i="261" s="1"/>
  <c r="Q23" i="261"/>
  <c r="E23" i="261" s="1" a="1"/>
  <c r="E23" i="261" s="1"/>
  <c r="Q22" i="261"/>
  <c r="E22" i="261" s="1" a="1"/>
  <c r="E22" i="261" s="1"/>
  <c r="Q21" i="261"/>
  <c r="Q19" i="261"/>
  <c r="E19" i="261" s="1" a="1"/>
  <c r="E19" i="261" s="1"/>
  <c r="Q17" i="261"/>
  <c r="E17" i="261" a="1"/>
  <c r="E17" i="261" s="1"/>
  <c r="Q16" i="261"/>
  <c r="E16" i="261" s="1" a="1"/>
  <c r="E16" i="261" s="1"/>
  <c r="Q15" i="261"/>
  <c r="Q13" i="261"/>
  <c r="Q12" i="261"/>
  <c r="Q11" i="261"/>
  <c r="E11" i="261" s="1" a="1"/>
  <c r="E11" i="261" s="1"/>
  <c r="E12" i="261" a="1"/>
  <c r="E12" i="261" s="1"/>
  <c r="H30" i="262" a="1"/>
  <c r="H30" i="262" s="1"/>
  <c r="G30" i="262" a="1"/>
  <c r="G30" i="262" s="1"/>
  <c r="F30" i="262" a="1"/>
  <c r="F30" i="262" s="1"/>
  <c r="E30" i="262" a="1"/>
  <c r="E30" i="262" s="1"/>
  <c r="D30" i="262" a="1"/>
  <c r="D30" i="262" s="1"/>
  <c r="C30" i="262" a="1"/>
  <c r="C30" i="262" s="1"/>
  <c r="B30" i="262" a="1"/>
  <c r="B30" i="262" s="1"/>
  <c r="H29" i="262" a="1"/>
  <c r="H29" i="262" s="1"/>
  <c r="G29" i="262" a="1"/>
  <c r="G29" i="262" s="1"/>
  <c r="F29" i="262" a="1"/>
  <c r="F29" i="262" s="1"/>
  <c r="E29" i="262" a="1"/>
  <c r="E29" i="262" s="1"/>
  <c r="D29" i="262" a="1"/>
  <c r="D29" i="262" s="1"/>
  <c r="C29" i="262" a="1"/>
  <c r="C29" i="262" s="1"/>
  <c r="B29" i="262" a="1"/>
  <c r="B29" i="262" s="1"/>
  <c r="H28" i="262" a="1"/>
  <c r="H28" i="262" s="1"/>
  <c r="G28" i="262" a="1"/>
  <c r="G28" i="262" s="1"/>
  <c r="F28" i="262" a="1"/>
  <c r="F28" i="262" s="1"/>
  <c r="E28" i="262" a="1"/>
  <c r="E28" i="262" s="1"/>
  <c r="D28" i="262" a="1"/>
  <c r="D28" i="262" s="1"/>
  <c r="C28" i="262" a="1"/>
  <c r="C28" i="262" s="1"/>
  <c r="B28" i="262" a="1"/>
  <c r="B28" i="262" s="1"/>
  <c r="H27" i="262" a="1"/>
  <c r="H27" i="262" s="1"/>
  <c r="G27" i="262" a="1"/>
  <c r="G27" i="262" s="1"/>
  <c r="F27" i="262" a="1"/>
  <c r="F27" i="262" s="1"/>
  <c r="E27" i="262" a="1"/>
  <c r="E27" i="262" s="1"/>
  <c r="D27" i="262" a="1"/>
  <c r="D27" i="262" s="1"/>
  <c r="C27" i="262" a="1"/>
  <c r="C27" i="262" s="1"/>
  <c r="B27" i="262" a="1"/>
  <c r="B27" i="262" s="1"/>
  <c r="H26" i="262" a="1"/>
  <c r="H26" i="262" s="1"/>
  <c r="G26" i="262" a="1"/>
  <c r="G26" i="262" s="1"/>
  <c r="F26" i="262" a="1"/>
  <c r="F26" i="262" s="1"/>
  <c r="E26" i="262" a="1"/>
  <c r="E26" i="262" s="1"/>
  <c r="D26" i="262" a="1"/>
  <c r="D26" i="262" s="1"/>
  <c r="C26" i="262" a="1"/>
  <c r="C26" i="262" s="1"/>
  <c r="B26" i="262" a="1"/>
  <c r="B26" i="262" s="1"/>
  <c r="H25" i="262" a="1"/>
  <c r="H25" i="262" s="1"/>
  <c r="G25" i="262" a="1"/>
  <c r="G25" i="262" s="1"/>
  <c r="F25" i="262" a="1"/>
  <c r="F25" i="262" s="1"/>
  <c r="E25" i="262" a="1"/>
  <c r="E25" i="262" s="1"/>
  <c r="D25" i="262" a="1"/>
  <c r="D25" i="262" s="1"/>
  <c r="C25" i="262" a="1"/>
  <c r="C25" i="262" s="1"/>
  <c r="B25" i="262" a="1"/>
  <c r="B25" i="262" s="1"/>
  <c r="H24" i="262" a="1"/>
  <c r="H24" i="262" s="1"/>
  <c r="G24" i="262" a="1"/>
  <c r="G24" i="262" s="1"/>
  <c r="F24" i="262" a="1"/>
  <c r="F24" i="262" s="1"/>
  <c r="E24" i="262" a="1"/>
  <c r="E24" i="262" s="1"/>
  <c r="D24" i="262" a="1"/>
  <c r="D24" i="262" s="1"/>
  <c r="C24" i="262" a="1"/>
  <c r="C24" i="262" s="1"/>
  <c r="B24" i="262" a="1"/>
  <c r="B24" i="262" s="1"/>
  <c r="H23" i="262" a="1"/>
  <c r="H23" i="262" s="1"/>
  <c r="G23" i="262" a="1"/>
  <c r="G23" i="262" s="1"/>
  <c r="F23" i="262" a="1"/>
  <c r="F23" i="262" s="1"/>
  <c r="E23" i="262" a="1"/>
  <c r="E23" i="262" s="1"/>
  <c r="D23" i="262" a="1"/>
  <c r="D23" i="262" s="1"/>
  <c r="C23" i="262" a="1"/>
  <c r="C23" i="262" s="1"/>
  <c r="B23" i="262" a="1"/>
  <c r="B23" i="262" s="1"/>
  <c r="H22" i="262" a="1"/>
  <c r="H22" i="262" s="1"/>
  <c r="G22" i="262" a="1"/>
  <c r="G22" i="262" s="1"/>
  <c r="F22" i="262" a="1"/>
  <c r="F22" i="262" s="1"/>
  <c r="E22" i="262" a="1"/>
  <c r="E22" i="262" s="1"/>
  <c r="D22" i="262" a="1"/>
  <c r="D22" i="262" s="1"/>
  <c r="C22" i="262" a="1"/>
  <c r="C22" i="262" s="1"/>
  <c r="B22" i="262" a="1"/>
  <c r="B22" i="262" s="1"/>
  <c r="H21" i="262" a="1"/>
  <c r="H21" i="262" s="1"/>
  <c r="G21" i="262" a="1"/>
  <c r="G21" i="262" s="1"/>
  <c r="F21" i="262" a="1"/>
  <c r="F21" i="262" s="1"/>
  <c r="E21" i="262" a="1"/>
  <c r="E21" i="262" s="1"/>
  <c r="D21" i="262" a="1"/>
  <c r="D21" i="262" s="1"/>
  <c r="C21" i="262" a="1"/>
  <c r="C21" i="262" s="1"/>
  <c r="B21" i="262" a="1"/>
  <c r="B21" i="262" s="1"/>
  <c r="H20" i="262" a="1"/>
  <c r="H20" i="262" s="1"/>
  <c r="G20" i="262" a="1"/>
  <c r="G20" i="262" s="1"/>
  <c r="F20" i="262" a="1"/>
  <c r="F20" i="262" s="1"/>
  <c r="E20" i="262" a="1"/>
  <c r="E20" i="262" s="1"/>
  <c r="D20" i="262" a="1"/>
  <c r="D20" i="262" s="1"/>
  <c r="C20" i="262" a="1"/>
  <c r="C20" i="262" s="1"/>
  <c r="B20" i="262" a="1"/>
  <c r="B20" i="262" s="1"/>
  <c r="H19" i="262" a="1"/>
  <c r="H19" i="262" s="1"/>
  <c r="G19" i="262" a="1"/>
  <c r="G19" i="262" s="1"/>
  <c r="F19" i="262" a="1"/>
  <c r="F19" i="262" s="1"/>
  <c r="E19" i="262" a="1"/>
  <c r="E19" i="262" s="1"/>
  <c r="D19" i="262" a="1"/>
  <c r="D19" i="262" s="1"/>
  <c r="C19" i="262" a="1"/>
  <c r="C19" i="262" s="1"/>
  <c r="B19" i="262" a="1"/>
  <c r="B19" i="262" s="1"/>
  <c r="H18" i="262" a="1"/>
  <c r="H18" i="262" s="1"/>
  <c r="G18" i="262" a="1"/>
  <c r="G18" i="262" s="1"/>
  <c r="F18" i="262" a="1"/>
  <c r="F18" i="262" s="1"/>
  <c r="E18" i="262" a="1"/>
  <c r="E18" i="262" s="1"/>
  <c r="D18" i="262" a="1"/>
  <c r="D18" i="262" s="1"/>
  <c r="C18" i="262" a="1"/>
  <c r="C18" i="262" s="1"/>
  <c r="B18" i="262" a="1"/>
  <c r="B18" i="262" s="1"/>
  <c r="H17" i="262" a="1"/>
  <c r="H17" i="262" s="1"/>
  <c r="G17" i="262" a="1"/>
  <c r="G17" i="262" s="1"/>
  <c r="F17" i="262" a="1"/>
  <c r="F17" i="262" s="1"/>
  <c r="E17" i="262" a="1"/>
  <c r="E17" i="262" s="1"/>
  <c r="D17" i="262" a="1"/>
  <c r="D17" i="262" s="1"/>
  <c r="C17" i="262" a="1"/>
  <c r="C17" i="262" s="1"/>
  <c r="B17" i="262" a="1"/>
  <c r="B17" i="262" s="1"/>
  <c r="H16" i="262" a="1"/>
  <c r="H16" i="262" s="1"/>
  <c r="G16" i="262" a="1"/>
  <c r="G16" i="262" s="1"/>
  <c r="F16" i="262" a="1"/>
  <c r="F16" i="262" s="1"/>
  <c r="E16" i="262" a="1"/>
  <c r="E16" i="262" s="1"/>
  <c r="D16" i="262" a="1"/>
  <c r="D16" i="262" s="1"/>
  <c r="C16" i="262" a="1"/>
  <c r="C16" i="262" s="1"/>
  <c r="B16" i="262" a="1"/>
  <c r="B16" i="262" s="1"/>
  <c r="H15" i="262" a="1"/>
  <c r="H15" i="262" s="1"/>
  <c r="G15" i="262" a="1"/>
  <c r="G15" i="262" s="1"/>
  <c r="F15" i="262" a="1"/>
  <c r="F15" i="262" s="1"/>
  <c r="E15" i="262" a="1"/>
  <c r="E15" i="262" s="1"/>
  <c r="D15" i="262" a="1"/>
  <c r="D15" i="262" s="1"/>
  <c r="C15" i="262" a="1"/>
  <c r="C15" i="262" s="1"/>
  <c r="B15" i="262" a="1"/>
  <c r="B15" i="262" s="1"/>
  <c r="H14" i="262" a="1"/>
  <c r="H14" i="262" s="1"/>
  <c r="G14" i="262" a="1"/>
  <c r="G14" i="262" s="1"/>
  <c r="F14" i="262" a="1"/>
  <c r="F14" i="262" s="1"/>
  <c r="E14" i="262" a="1"/>
  <c r="E14" i="262" s="1"/>
  <c r="D14" i="262" a="1"/>
  <c r="D14" i="262" s="1"/>
  <c r="C14" i="262" a="1"/>
  <c r="C14" i="262" s="1"/>
  <c r="B14" i="262" a="1"/>
  <c r="B14" i="262" s="1"/>
  <c r="H13" i="262" a="1"/>
  <c r="H13" i="262" s="1"/>
  <c r="G13" i="262" a="1"/>
  <c r="G13" i="262" s="1"/>
  <c r="F13" i="262" a="1"/>
  <c r="F13" i="262" s="1"/>
  <c r="E13" i="262" a="1"/>
  <c r="E13" i="262" s="1"/>
  <c r="D13" i="262" a="1"/>
  <c r="D13" i="262" s="1"/>
  <c r="C13" i="262" a="1"/>
  <c r="C13" i="262" s="1"/>
  <c r="B13" i="262" a="1"/>
  <c r="B13" i="262" s="1"/>
  <c r="H12" i="262" a="1"/>
  <c r="H12" i="262" s="1"/>
  <c r="G12" i="262" a="1"/>
  <c r="G12" i="262" s="1"/>
  <c r="F12" i="262" a="1"/>
  <c r="F12" i="262" s="1"/>
  <c r="E12" i="262" a="1"/>
  <c r="E12" i="262" s="1"/>
  <c r="D12" i="262" a="1"/>
  <c r="D12" i="262" s="1"/>
  <c r="C12" i="262" a="1"/>
  <c r="C12" i="262" s="1"/>
  <c r="B12" i="262" a="1"/>
  <c r="B12" i="262" s="1"/>
  <c r="H11" i="262" a="1"/>
  <c r="H11" i="262" s="1"/>
  <c r="G11" i="262" a="1"/>
  <c r="G11" i="262" s="1"/>
  <c r="F11" i="262" a="1"/>
  <c r="F11" i="262" s="1"/>
  <c r="E11" i="262" a="1"/>
  <c r="E11" i="262" s="1"/>
  <c r="D11" i="262" a="1"/>
  <c r="D11" i="262" s="1"/>
  <c r="C11" i="262" a="1"/>
  <c r="C11" i="262" s="1"/>
  <c r="B11" i="262" a="1"/>
  <c r="B11" i="262" s="1"/>
  <c r="E30" i="261" a="1"/>
  <c r="E30" i="261" s="1"/>
  <c r="J30" i="261" a="1"/>
  <c r="J30" i="261" s="1"/>
  <c r="H30" i="261" a="1"/>
  <c r="H30" i="261" s="1"/>
  <c r="G30" i="261" a="1"/>
  <c r="G30" i="261" s="1"/>
  <c r="F30" i="261" a="1"/>
  <c r="F30" i="261" s="1"/>
  <c r="D30" i="261" a="1"/>
  <c r="D30" i="261" s="1"/>
  <c r="C30" i="261" a="1"/>
  <c r="C30" i="261" s="1"/>
  <c r="B30" i="261" a="1"/>
  <c r="B30" i="261" s="1"/>
  <c r="I29" i="261" a="1"/>
  <c r="I29" i="261" s="1"/>
  <c r="J29" i="261" a="1"/>
  <c r="J29" i="261" s="1"/>
  <c r="H29" i="261" a="1"/>
  <c r="H29" i="261" s="1"/>
  <c r="G29" i="261" a="1"/>
  <c r="G29" i="261" s="1"/>
  <c r="F29" i="261" a="1"/>
  <c r="F29" i="261" s="1"/>
  <c r="D29" i="261" a="1"/>
  <c r="D29" i="261" s="1"/>
  <c r="C29" i="261" a="1"/>
  <c r="C29" i="261" s="1"/>
  <c r="B29" i="261" a="1"/>
  <c r="B29" i="261" s="1"/>
  <c r="E28" i="261" a="1"/>
  <c r="E28" i="261" s="1"/>
  <c r="J28" i="261" a="1"/>
  <c r="J28" i="261" s="1"/>
  <c r="H28" i="261" a="1"/>
  <c r="H28" i="261" s="1"/>
  <c r="G28" i="261" a="1"/>
  <c r="G28" i="261" s="1"/>
  <c r="F28" i="261" a="1"/>
  <c r="F28" i="261" s="1"/>
  <c r="D28" i="261" a="1"/>
  <c r="D28" i="261" s="1"/>
  <c r="C28" i="261" a="1"/>
  <c r="C28" i="261" s="1"/>
  <c r="B28" i="261" a="1"/>
  <c r="B28" i="261" s="1"/>
  <c r="J27" i="261" a="1"/>
  <c r="J27" i="261" s="1"/>
  <c r="H27" i="261" a="1"/>
  <c r="H27" i="261" s="1"/>
  <c r="G27" i="261" a="1"/>
  <c r="G27" i="261" s="1"/>
  <c r="F27" i="261" a="1"/>
  <c r="F27" i="261" s="1"/>
  <c r="D27" i="261" a="1"/>
  <c r="D27" i="261" s="1"/>
  <c r="C27" i="261" a="1"/>
  <c r="C27" i="261" s="1"/>
  <c r="B27" i="261" a="1"/>
  <c r="B27" i="261" s="1"/>
  <c r="I26" i="261" a="1"/>
  <c r="I26" i="261" s="1"/>
  <c r="E26" i="261" a="1"/>
  <c r="E26" i="261" s="1"/>
  <c r="J26" i="261" a="1"/>
  <c r="J26" i="261" s="1"/>
  <c r="H26" i="261" a="1"/>
  <c r="H26" i="261" s="1"/>
  <c r="G26" i="261" a="1"/>
  <c r="G26" i="261" s="1"/>
  <c r="F26" i="261" a="1"/>
  <c r="F26" i="261" s="1"/>
  <c r="D26" i="261" a="1"/>
  <c r="D26" i="261" s="1"/>
  <c r="C26" i="261" a="1"/>
  <c r="C26" i="261" s="1"/>
  <c r="B26" i="261" a="1"/>
  <c r="B26" i="261" s="1"/>
  <c r="R25" i="261"/>
  <c r="Q25" i="261"/>
  <c r="J25" i="261" a="1"/>
  <c r="J25" i="261" s="1"/>
  <c r="H25" i="261" a="1"/>
  <c r="H25" i="261" s="1"/>
  <c r="G25" i="261" a="1"/>
  <c r="G25" i="261" s="1"/>
  <c r="F25" i="261" a="1"/>
  <c r="F25" i="261" s="1"/>
  <c r="D25" i="261" a="1"/>
  <c r="D25" i="261" s="1"/>
  <c r="C25" i="261" a="1"/>
  <c r="C25" i="261" s="1"/>
  <c r="B25" i="261" a="1"/>
  <c r="B25" i="261" s="1"/>
  <c r="J24" i="261" a="1"/>
  <c r="J24" i="261" s="1"/>
  <c r="H24" i="261" a="1"/>
  <c r="H24" i="261" s="1"/>
  <c r="G24" i="261" a="1"/>
  <c r="G24" i="261" s="1"/>
  <c r="F24" i="261" a="1"/>
  <c r="F24" i="261" s="1"/>
  <c r="D24" i="261" a="1"/>
  <c r="D24" i="261" s="1"/>
  <c r="C24" i="261" a="1"/>
  <c r="C24" i="261" s="1"/>
  <c r="B24" i="261" a="1"/>
  <c r="B24" i="261" s="1"/>
  <c r="J23" i="261" a="1"/>
  <c r="J23" i="261" s="1"/>
  <c r="H23" i="261" a="1"/>
  <c r="H23" i="261" s="1"/>
  <c r="G23" i="261" a="1"/>
  <c r="G23" i="261" s="1"/>
  <c r="F23" i="261" a="1"/>
  <c r="F23" i="261" s="1"/>
  <c r="D23" i="261" a="1"/>
  <c r="D23" i="261" s="1"/>
  <c r="C23" i="261" a="1"/>
  <c r="C23" i="261" s="1"/>
  <c r="B23" i="261" a="1"/>
  <c r="B23" i="261" s="1"/>
  <c r="J22" i="261" a="1"/>
  <c r="J22" i="261" s="1"/>
  <c r="I22" i="261" a="1"/>
  <c r="I22" i="261" s="1"/>
  <c r="H22" i="261" a="1"/>
  <c r="H22" i="261" s="1"/>
  <c r="G22" i="261" a="1"/>
  <c r="G22" i="261" s="1"/>
  <c r="F22" i="261" a="1"/>
  <c r="F22" i="261" s="1"/>
  <c r="D22" i="261" a="1"/>
  <c r="D22" i="261" s="1"/>
  <c r="C22" i="261" a="1"/>
  <c r="C22" i="261" s="1"/>
  <c r="B22" i="261" a="1"/>
  <c r="B22" i="261" s="1"/>
  <c r="J21" i="261" a="1"/>
  <c r="J21" i="261" s="1"/>
  <c r="H21" i="261" a="1"/>
  <c r="H21" i="261" s="1"/>
  <c r="G21" i="261" a="1"/>
  <c r="G21" i="261" s="1"/>
  <c r="F21" i="261" a="1"/>
  <c r="F21" i="261" s="1"/>
  <c r="E21" i="261" a="1"/>
  <c r="E21" i="261" s="1"/>
  <c r="D21" i="261" a="1"/>
  <c r="D21" i="261" s="1"/>
  <c r="C21" i="261" a="1"/>
  <c r="C21" i="261" s="1"/>
  <c r="B21" i="261" a="1"/>
  <c r="B21" i="261" s="1"/>
  <c r="R20" i="261"/>
  <c r="Q20" i="261"/>
  <c r="J20" i="261" a="1"/>
  <c r="J20" i="261" s="1"/>
  <c r="H20" i="261" a="1"/>
  <c r="H20" i="261" s="1"/>
  <c r="G20" i="261" a="1"/>
  <c r="G20" i="261" s="1"/>
  <c r="F20" i="261" a="1"/>
  <c r="F20" i="261" s="1"/>
  <c r="D20" i="261" a="1"/>
  <c r="D20" i="261" s="1"/>
  <c r="C20" i="261" a="1"/>
  <c r="C20" i="261" s="1"/>
  <c r="B20" i="261" a="1"/>
  <c r="B20" i="261" s="1"/>
  <c r="J19" i="261" a="1"/>
  <c r="J19" i="261" s="1"/>
  <c r="H19" i="261" a="1"/>
  <c r="H19" i="261" s="1"/>
  <c r="G19" i="261" a="1"/>
  <c r="G19" i="261" s="1"/>
  <c r="F19" i="261" a="1"/>
  <c r="F19" i="261" s="1"/>
  <c r="D19" i="261" a="1"/>
  <c r="D19" i="261" s="1"/>
  <c r="C19" i="261" a="1"/>
  <c r="C19" i="261" s="1"/>
  <c r="B19" i="261" a="1"/>
  <c r="B19" i="261" s="1"/>
  <c r="R18" i="261"/>
  <c r="Q18" i="261"/>
  <c r="J18" i="261" a="1"/>
  <c r="J18" i="261" s="1"/>
  <c r="H18" i="261" a="1"/>
  <c r="H18" i="261" s="1"/>
  <c r="G18" i="261" a="1"/>
  <c r="G18" i="261" s="1"/>
  <c r="F18" i="261" a="1"/>
  <c r="F18" i="261" s="1"/>
  <c r="D18" i="261" a="1"/>
  <c r="D18" i="261" s="1"/>
  <c r="C18" i="261" a="1"/>
  <c r="C18" i="261" s="1"/>
  <c r="B18" i="261" a="1"/>
  <c r="B18" i="261" s="1"/>
  <c r="J17" i="261" a="1"/>
  <c r="J17" i="261" s="1"/>
  <c r="H17" i="261" a="1"/>
  <c r="H17" i="261" s="1"/>
  <c r="G17" i="261" a="1"/>
  <c r="G17" i="261" s="1"/>
  <c r="F17" i="261" a="1"/>
  <c r="F17" i="261" s="1"/>
  <c r="D17" i="261" a="1"/>
  <c r="D17" i="261" s="1"/>
  <c r="C17" i="261" a="1"/>
  <c r="C17" i="261" s="1"/>
  <c r="B17" i="261" a="1"/>
  <c r="B17" i="261" s="1"/>
  <c r="J16" i="261" a="1"/>
  <c r="J16" i="261" s="1"/>
  <c r="I16" i="261" a="1"/>
  <c r="I16" i="261" s="1"/>
  <c r="H16" i="261" a="1"/>
  <c r="H16" i="261" s="1"/>
  <c r="G16" i="261" a="1"/>
  <c r="G16" i="261" s="1"/>
  <c r="F16" i="261" a="1"/>
  <c r="F16" i="261" s="1"/>
  <c r="D16" i="261" a="1"/>
  <c r="D16" i="261" s="1"/>
  <c r="C16" i="261" a="1"/>
  <c r="C16" i="261" s="1"/>
  <c r="B16" i="261" a="1"/>
  <c r="B16" i="261" s="1"/>
  <c r="E15" i="261" a="1"/>
  <c r="E15" i="261" s="1"/>
  <c r="J15" i="261" a="1"/>
  <c r="J15" i="261" s="1"/>
  <c r="H15" i="261" a="1"/>
  <c r="H15" i="261" s="1"/>
  <c r="G15" i="261" a="1"/>
  <c r="G15" i="261" s="1"/>
  <c r="F15" i="261" a="1"/>
  <c r="F15" i="261" s="1"/>
  <c r="D15" i="261" a="1"/>
  <c r="D15" i="261" s="1"/>
  <c r="C15" i="261" a="1"/>
  <c r="C15" i="261" s="1"/>
  <c r="B15" i="261" a="1"/>
  <c r="B15" i="261" s="1"/>
  <c r="R14" i="261"/>
  <c r="Q14" i="261"/>
  <c r="J14" i="261" a="1"/>
  <c r="J14" i="261" s="1"/>
  <c r="H14" i="261" a="1"/>
  <c r="H14" i="261" s="1"/>
  <c r="G14" i="261" a="1"/>
  <c r="G14" i="261" s="1"/>
  <c r="F14" i="261" a="1"/>
  <c r="F14" i="261" s="1"/>
  <c r="D14" i="261" a="1"/>
  <c r="D14" i="261" s="1"/>
  <c r="C14" i="261" a="1"/>
  <c r="C14" i="261" s="1"/>
  <c r="B14" i="261" a="1"/>
  <c r="B14" i="261" s="1"/>
  <c r="E13" i="261" a="1"/>
  <c r="E13" i="261" s="1"/>
  <c r="J13" i="261" a="1"/>
  <c r="J13" i="261" s="1"/>
  <c r="H13" i="261" a="1"/>
  <c r="H13" i="261" s="1"/>
  <c r="G13" i="261" a="1"/>
  <c r="G13" i="261" s="1"/>
  <c r="F13" i="261" a="1"/>
  <c r="F13" i="261" s="1"/>
  <c r="D13" i="261" a="1"/>
  <c r="D13" i="261" s="1"/>
  <c r="C13" i="261" a="1"/>
  <c r="C13" i="261" s="1"/>
  <c r="B13" i="261" a="1"/>
  <c r="B13" i="261" s="1"/>
  <c r="J12" i="261" a="1"/>
  <c r="J12" i="261" s="1"/>
  <c r="H12" i="261" a="1"/>
  <c r="H12" i="261" s="1"/>
  <c r="G12" i="261" a="1"/>
  <c r="G12" i="261" s="1"/>
  <c r="F12" i="261" a="1"/>
  <c r="F12" i="261" s="1"/>
  <c r="D12" i="261" a="1"/>
  <c r="D12" i="261" s="1"/>
  <c r="C12" i="261" a="1"/>
  <c r="C12" i="261" s="1"/>
  <c r="B12" i="261" a="1"/>
  <c r="B12" i="261" s="1"/>
  <c r="J11" i="261" a="1"/>
  <c r="J11" i="261" s="1"/>
  <c r="H11" i="261" a="1"/>
  <c r="H11" i="261" s="1"/>
  <c r="G11" i="261" a="1"/>
  <c r="G11" i="261" s="1"/>
  <c r="F11" i="261" a="1"/>
  <c r="F11" i="261" s="1"/>
  <c r="D11" i="261" a="1"/>
  <c r="D11" i="261" s="1"/>
  <c r="C11" i="261" a="1"/>
  <c r="C11" i="261" s="1"/>
  <c r="B11" i="261" a="1"/>
  <c r="B11" i="261" s="1"/>
  <c r="AI62" i="260"/>
  <c r="AH62" i="260"/>
  <c r="AG62" i="260"/>
  <c r="AF62" i="260"/>
  <c r="AE62" i="260"/>
  <c r="AD62" i="260"/>
  <c r="AC62" i="260"/>
  <c r="AB62" i="260"/>
  <c r="AA62" i="260"/>
  <c r="Z62" i="260"/>
  <c r="Y62" i="260"/>
  <c r="X62" i="260"/>
  <c r="W62" i="260"/>
  <c r="V62" i="260"/>
  <c r="U62" i="260"/>
  <c r="T62" i="260"/>
  <c r="S62" i="260"/>
  <c r="R62" i="260"/>
  <c r="Q62" i="260"/>
  <c r="P62" i="260"/>
  <c r="O62" i="260"/>
  <c r="N62" i="260"/>
  <c r="M62" i="260"/>
  <c r="L62" i="260"/>
  <c r="K62" i="260"/>
  <c r="J62" i="260"/>
  <c r="I62" i="260"/>
  <c r="H62" i="260"/>
  <c r="G62" i="260"/>
  <c r="F62" i="260"/>
  <c r="E62" i="260"/>
  <c r="D62" i="260"/>
  <c r="C62" i="260"/>
  <c r="AJ61" i="260"/>
  <c r="AK61" i="260" s="1"/>
  <c r="AK60" i="260"/>
  <c r="AJ60" i="260"/>
  <c r="AK59" i="260"/>
  <c r="AO59" i="260" s="1"/>
  <c r="AJ59" i="260"/>
  <c r="AK58" i="260"/>
  <c r="AJ58" i="260"/>
  <c r="AJ57" i="260"/>
  <c r="AK57" i="260" s="1"/>
  <c r="AJ56" i="260"/>
  <c r="AK56" i="260" s="1"/>
  <c r="AJ55" i="260"/>
  <c r="AK55" i="260" s="1"/>
  <c r="AJ54" i="260"/>
  <c r="AK54" i="260" s="1"/>
  <c r="AK53" i="260"/>
  <c r="AO53" i="260" s="1"/>
  <c r="AJ53" i="260"/>
  <c r="AJ52" i="260"/>
  <c r="AK52" i="260" s="1"/>
  <c r="AJ51" i="260"/>
  <c r="AK51" i="260" s="1"/>
  <c r="AJ50" i="260"/>
  <c r="AK50" i="260" s="1"/>
  <c r="AO50" i="260" s="1"/>
  <c r="AJ49" i="260"/>
  <c r="AK49" i="260" s="1"/>
  <c r="AO49" i="260" s="1"/>
  <c r="AJ48" i="260"/>
  <c r="AK48" i="260" s="1"/>
  <c r="AO47" i="260"/>
  <c r="AM47" i="260"/>
  <c r="AK47" i="260"/>
  <c r="AJ47" i="260"/>
  <c r="AJ46" i="260"/>
  <c r="AK46" i="260" s="1"/>
  <c r="AO46" i="260" s="1"/>
  <c r="AJ45" i="260"/>
  <c r="AK45" i="260" s="1"/>
  <c r="AJ44" i="260"/>
  <c r="AK44" i="260" s="1"/>
  <c r="AJ43" i="260"/>
  <c r="AK43" i="260" s="1"/>
  <c r="AJ42" i="260"/>
  <c r="AK42" i="260" s="1"/>
  <c r="AJ41" i="260"/>
  <c r="AK41" i="260" s="1"/>
  <c r="AJ40" i="260"/>
  <c r="AK40" i="260" s="1"/>
  <c r="AO40" i="260" s="1"/>
  <c r="AJ39" i="260"/>
  <c r="AK39" i="260" s="1"/>
  <c r="AK38" i="260"/>
  <c r="AJ38" i="260"/>
  <c r="AO37" i="260"/>
  <c r="AK37" i="260"/>
  <c r="AJ37" i="260"/>
  <c r="AJ36" i="260"/>
  <c r="AK36" i="260" s="1"/>
  <c r="AO36" i="260" s="1"/>
  <c r="AJ35" i="260"/>
  <c r="AK35" i="260" s="1"/>
  <c r="AK34" i="260"/>
  <c r="AO34" i="260" s="1"/>
  <c r="AJ34" i="260"/>
  <c r="AJ33" i="260"/>
  <c r="AK33" i="260" s="1"/>
  <c r="AO33" i="260" s="1"/>
  <c r="AK32" i="260"/>
  <c r="AO32" i="260" s="1"/>
  <c r="AJ32" i="260"/>
  <c r="AJ31" i="260"/>
  <c r="AK31" i="260" s="1"/>
  <c r="AJ30" i="260"/>
  <c r="AK30" i="260" s="1"/>
  <c r="AJ29" i="260"/>
  <c r="AK29" i="260" s="1"/>
  <c r="AO29" i="260" s="1"/>
  <c r="AJ28" i="260"/>
  <c r="AK28" i="260" s="1"/>
  <c r="AJ27" i="260"/>
  <c r="AK27" i="260" s="1"/>
  <c r="AK26" i="260"/>
  <c r="AJ26" i="260"/>
  <c r="AJ25" i="260"/>
  <c r="AK25" i="260" s="1"/>
  <c r="AJ24" i="260"/>
  <c r="AK24" i="260" s="1"/>
  <c r="AO24" i="260" s="1"/>
  <c r="AJ23" i="260"/>
  <c r="AK23" i="260" s="1"/>
  <c r="AJ22" i="260"/>
  <c r="AK22" i="260" s="1"/>
  <c r="AK21" i="260"/>
  <c r="AO21" i="260" s="1"/>
  <c r="AJ21" i="260"/>
  <c r="AJ20" i="260"/>
  <c r="AK20" i="260" s="1"/>
  <c r="AJ19" i="260"/>
  <c r="AK19" i="260" s="1"/>
  <c r="AJ18" i="260"/>
  <c r="AK18" i="260" s="1"/>
  <c r="AO18" i="260" s="1"/>
  <c r="AJ17" i="260"/>
  <c r="AK17" i="260" s="1"/>
  <c r="AJ16" i="260"/>
  <c r="AK16" i="260" s="1"/>
  <c r="AK15" i="260"/>
  <c r="AJ15" i="260"/>
  <c r="AJ14" i="260"/>
  <c r="AK14" i="260" s="1"/>
  <c r="AJ13" i="260"/>
  <c r="AJ12" i="260"/>
  <c r="AK12" i="260" s="1"/>
  <c r="AO12" i="260" s="1"/>
  <c r="AK11" i="260"/>
  <c r="AL11" i="260" s="1"/>
  <c r="AJ11" i="260"/>
  <c r="AJ10" i="260"/>
  <c r="AK10" i="260" s="1"/>
  <c r="AJ9" i="260"/>
  <c r="AK9" i="260" s="1"/>
  <c r="AO9" i="260" s="1"/>
  <c r="AJ8" i="260"/>
  <c r="AK8" i="260" s="1"/>
  <c r="AJ7" i="260"/>
  <c r="AK7" i="260" s="1"/>
  <c r="AJ6" i="260"/>
  <c r="AK6" i="260" s="1"/>
  <c r="AJ5" i="260"/>
  <c r="AJ62" i="260" s="1"/>
  <c r="G4" i="260"/>
  <c r="F4" i="260"/>
  <c r="E4" i="260"/>
  <c r="G3" i="260"/>
  <c r="H3" i="260" s="1"/>
  <c r="F3" i="260"/>
  <c r="E3" i="260"/>
  <c r="AH62" i="259"/>
  <c r="AG62" i="259"/>
  <c r="AF62" i="259"/>
  <c r="AE62" i="259"/>
  <c r="AD62" i="259"/>
  <c r="AC62" i="259"/>
  <c r="AB62" i="259"/>
  <c r="AA62" i="259"/>
  <c r="Z62" i="259"/>
  <c r="Y62" i="259"/>
  <c r="X62" i="259"/>
  <c r="W62" i="259"/>
  <c r="V62" i="259"/>
  <c r="U62" i="259"/>
  <c r="T62" i="259"/>
  <c r="S62" i="259"/>
  <c r="R62" i="259"/>
  <c r="Q62" i="259"/>
  <c r="P62" i="259"/>
  <c r="O62" i="259"/>
  <c r="N62" i="259"/>
  <c r="M62" i="259"/>
  <c r="L62" i="259"/>
  <c r="K62" i="259"/>
  <c r="J62" i="259"/>
  <c r="I62" i="259"/>
  <c r="H62" i="259"/>
  <c r="G62" i="259"/>
  <c r="F62" i="259"/>
  <c r="E62" i="259"/>
  <c r="D62" i="259"/>
  <c r="C62" i="259"/>
  <c r="AI61" i="259"/>
  <c r="AJ61" i="259" s="1"/>
  <c r="AI60" i="259"/>
  <c r="AJ60" i="259" s="1"/>
  <c r="AI59" i="259"/>
  <c r="AJ59" i="259" s="1"/>
  <c r="AJ58" i="259"/>
  <c r="AI58" i="259"/>
  <c r="AI57" i="259"/>
  <c r="AJ57" i="259" s="1"/>
  <c r="AI56" i="259"/>
  <c r="AJ56" i="259" s="1"/>
  <c r="AI55" i="259"/>
  <c r="AJ55" i="259" s="1"/>
  <c r="AI54" i="259"/>
  <c r="AJ54" i="259" s="1"/>
  <c r="AJ53" i="259"/>
  <c r="AN53" i="259" s="1"/>
  <c r="AI53" i="259"/>
  <c r="AI52" i="259"/>
  <c r="AJ52" i="259" s="1"/>
  <c r="AI51" i="259"/>
  <c r="AJ51" i="259" s="1"/>
  <c r="AI50" i="259"/>
  <c r="AJ50" i="259" s="1"/>
  <c r="AN50" i="259" s="1"/>
  <c r="AJ49" i="259"/>
  <c r="AN49" i="259" s="1"/>
  <c r="AI49" i="259"/>
  <c r="AJ48" i="259"/>
  <c r="AI48" i="259"/>
  <c r="AI47" i="259"/>
  <c r="AJ47" i="259" s="1"/>
  <c r="AI46" i="259"/>
  <c r="AJ46" i="259" s="1"/>
  <c r="AN46" i="259" s="1"/>
  <c r="AI45" i="259"/>
  <c r="AJ45" i="259" s="1"/>
  <c r="AI44" i="259"/>
  <c r="AJ44" i="259" s="1"/>
  <c r="AJ43" i="259"/>
  <c r="AL43" i="259" s="1"/>
  <c r="AI43" i="259"/>
  <c r="AI42" i="259"/>
  <c r="AJ42" i="259" s="1"/>
  <c r="AI41" i="259"/>
  <c r="AJ41" i="259" s="1"/>
  <c r="AI40" i="259"/>
  <c r="AJ40" i="259" s="1"/>
  <c r="AN40" i="259" s="1"/>
  <c r="AI39" i="259"/>
  <c r="AJ39" i="259" s="1"/>
  <c r="AI38" i="259"/>
  <c r="AJ38" i="259" s="1"/>
  <c r="AI37" i="259"/>
  <c r="AJ37" i="259" s="1"/>
  <c r="AN37" i="259" s="1"/>
  <c r="AI36" i="259"/>
  <c r="AJ36" i="259" s="1"/>
  <c r="AN36" i="259" s="1"/>
  <c r="AI35" i="259"/>
  <c r="AJ35" i="259" s="1"/>
  <c r="AI34" i="259"/>
  <c r="AJ34" i="259" s="1"/>
  <c r="AN34" i="259" s="1"/>
  <c r="AJ33" i="259"/>
  <c r="AN33" i="259" s="1"/>
  <c r="AI33" i="259"/>
  <c r="AJ32" i="259"/>
  <c r="AN32" i="259" s="1"/>
  <c r="AI32" i="259"/>
  <c r="AJ31" i="259"/>
  <c r="AN31" i="259" s="1"/>
  <c r="AI31" i="259"/>
  <c r="AI30" i="259"/>
  <c r="AJ30" i="259" s="1"/>
  <c r="AI29" i="259"/>
  <c r="AJ29" i="259" s="1"/>
  <c r="AN29" i="259" s="1"/>
  <c r="AJ28" i="259"/>
  <c r="AI28" i="259"/>
  <c r="AI27" i="259"/>
  <c r="AJ27" i="259" s="1"/>
  <c r="AI26" i="259"/>
  <c r="AJ26" i="259" s="1"/>
  <c r="AI25" i="259"/>
  <c r="AJ25" i="259" s="1"/>
  <c r="AI24" i="259"/>
  <c r="AJ24" i="259" s="1"/>
  <c r="AN24" i="259" s="1"/>
  <c r="AI23" i="259"/>
  <c r="AJ23" i="259" s="1"/>
  <c r="AJ22" i="259"/>
  <c r="AI22" i="259"/>
  <c r="AI21" i="259"/>
  <c r="AJ21" i="259" s="1"/>
  <c r="AN21" i="259" s="1"/>
  <c r="AJ20" i="259"/>
  <c r="AN20" i="259" s="1"/>
  <c r="AI20" i="259"/>
  <c r="AI19" i="259"/>
  <c r="AJ19" i="259" s="1"/>
  <c r="AI18" i="259"/>
  <c r="AJ18" i="259" s="1"/>
  <c r="AN18" i="259" s="1"/>
  <c r="AJ17" i="259"/>
  <c r="AI17" i="259"/>
  <c r="AJ16" i="259"/>
  <c r="AN16" i="259" s="1"/>
  <c r="AI16" i="259"/>
  <c r="AI15" i="259"/>
  <c r="AJ15" i="259" s="1"/>
  <c r="AN15" i="259" s="1"/>
  <c r="AJ14" i="259"/>
  <c r="AI14" i="259"/>
  <c r="AI13" i="259"/>
  <c r="AI12" i="259"/>
  <c r="AJ12" i="259" s="1"/>
  <c r="AN12" i="259" s="1"/>
  <c r="AK11" i="259"/>
  <c r="AI11" i="259"/>
  <c r="AJ11" i="259" s="1"/>
  <c r="AI10" i="259"/>
  <c r="AJ10" i="259" s="1"/>
  <c r="AI9" i="259"/>
  <c r="AJ9" i="259" s="1"/>
  <c r="AN9" i="259" s="1"/>
  <c r="AI8" i="259"/>
  <c r="AJ8" i="259" s="1"/>
  <c r="AI7" i="259"/>
  <c r="AJ7" i="259" s="1"/>
  <c r="AI6" i="259"/>
  <c r="AJ6" i="259" s="1"/>
  <c r="AI5" i="259"/>
  <c r="E3" i="259"/>
  <c r="F3" i="259" s="1"/>
  <c r="F4" i="259" s="1"/>
  <c r="R30" i="257"/>
  <c r="I30" i="257" s="1" a="1"/>
  <c r="I30" i="257" s="1"/>
  <c r="R29" i="257"/>
  <c r="I29" i="257" s="1" a="1"/>
  <c r="I29" i="257" s="1"/>
  <c r="R12" i="257"/>
  <c r="R13" i="257"/>
  <c r="I13" i="257" s="1" a="1"/>
  <c r="I13" i="257" s="1"/>
  <c r="R14" i="257"/>
  <c r="R15" i="257"/>
  <c r="I15" i="257" s="1" a="1"/>
  <c r="I15" i="257" s="1"/>
  <c r="R16" i="257"/>
  <c r="I16" i="257" s="1" a="1"/>
  <c r="I16" i="257" s="1"/>
  <c r="R17" i="257"/>
  <c r="I17" i="257" s="1" a="1"/>
  <c r="I17" i="257" s="1"/>
  <c r="R18" i="257"/>
  <c r="R19" i="257"/>
  <c r="I19" i="257" s="1" a="1"/>
  <c r="I19" i="257" s="1"/>
  <c r="R20" i="257"/>
  <c r="R21" i="257"/>
  <c r="R22" i="257"/>
  <c r="R23" i="257"/>
  <c r="I23" i="257" s="1" a="1"/>
  <c r="I23" i="257" s="1"/>
  <c r="R24" i="257"/>
  <c r="I24" i="257" s="1" a="1"/>
  <c r="I24" i="257" s="1"/>
  <c r="R25" i="257"/>
  <c r="R26" i="257"/>
  <c r="I26" i="257" s="1" a="1"/>
  <c r="I26" i="257" s="1"/>
  <c r="R27" i="257"/>
  <c r="I27" i="257" s="1" a="1"/>
  <c r="I27" i="257" s="1"/>
  <c r="R28" i="257"/>
  <c r="I28" i="257" s="1" a="1"/>
  <c r="I28" i="257" s="1"/>
  <c r="R11" i="257"/>
  <c r="I11" i="257" s="1" a="1"/>
  <c r="I11" i="257" s="1"/>
  <c r="Q12" i="257"/>
  <c r="Q13" i="257"/>
  <c r="Q14" i="257"/>
  <c r="Q15" i="257"/>
  <c r="Q16" i="257"/>
  <c r="E16" i="257" s="1" a="1"/>
  <c r="E16" i="257" s="1"/>
  <c r="Q17" i="257"/>
  <c r="E17" i="257" s="1" a="1"/>
  <c r="E17" i="257" s="1"/>
  <c r="Q18" i="257"/>
  <c r="Q19" i="257"/>
  <c r="E19" i="257" s="1" a="1"/>
  <c r="E19" i="257" s="1"/>
  <c r="Q20" i="257"/>
  <c r="Q21" i="257"/>
  <c r="E21" i="257" s="1" a="1"/>
  <c r="E21" i="257" s="1"/>
  <c r="I21" i="257" a="1"/>
  <c r="I21" i="257" s="1"/>
  <c r="Q22" i="257"/>
  <c r="E22" i="257" s="1" a="1"/>
  <c r="E22" i="257" s="1"/>
  <c r="Q23" i="257"/>
  <c r="E23" i="257" s="1" a="1"/>
  <c r="E23" i="257" s="1"/>
  <c r="Q24" i="257"/>
  <c r="E24" i="257" s="1" a="1"/>
  <c r="E24" i="257" s="1"/>
  <c r="Q25" i="257"/>
  <c r="Q26" i="257"/>
  <c r="E26" i="257" s="1" a="1"/>
  <c r="E26" i="257" s="1"/>
  <c r="Q27" i="257"/>
  <c r="E27" i="257" s="1" a="1"/>
  <c r="E27" i="257" s="1"/>
  <c r="Q28" i="257"/>
  <c r="E28" i="257" s="1" a="1"/>
  <c r="E28" i="257" s="1"/>
  <c r="Q29" i="257"/>
  <c r="Q30" i="257"/>
  <c r="E30" i="257" s="1" a="1"/>
  <c r="E30" i="257" s="1"/>
  <c r="Q11" i="257"/>
  <c r="E11" i="257" s="1" a="1"/>
  <c r="E11" i="257" s="1"/>
  <c r="AP62" i="252"/>
  <c r="AP61" i="252"/>
  <c r="AP60" i="252"/>
  <c r="AP61" i="253"/>
  <c r="AP60" i="253"/>
  <c r="E12" i="257" a="1"/>
  <c r="E12" i="257" s="1"/>
  <c r="E13" i="257" a="1"/>
  <c r="E13" i="257" s="1"/>
  <c r="E15" i="257" a="1"/>
  <c r="E15" i="257" s="1"/>
  <c r="E29" i="257" a="1"/>
  <c r="E29" i="257" s="1"/>
  <c r="I12" i="257" a="1"/>
  <c r="I12" i="257" s="1"/>
  <c r="I22" i="257" a="1"/>
  <c r="I22" i="257" s="1"/>
  <c r="AN11" i="269" l="1"/>
  <c r="AP11" i="269"/>
  <c r="AP20" i="269"/>
  <c r="AN20" i="269"/>
  <c r="AN45" i="269"/>
  <c r="AP45" i="269"/>
  <c r="AP53" i="269"/>
  <c r="AN53" i="269"/>
  <c r="AP39" i="269"/>
  <c r="AN39" i="269"/>
  <c r="AO62" i="269"/>
  <c r="AM62" i="269"/>
  <c r="AP56" i="269"/>
  <c r="AN56" i="269"/>
  <c r="AP8" i="269"/>
  <c r="AN8" i="269"/>
  <c r="AP42" i="269"/>
  <c r="AN42" i="269"/>
  <c r="AP5" i="269"/>
  <c r="AN5" i="269"/>
  <c r="AP51" i="269"/>
  <c r="AN51" i="269"/>
  <c r="AN23" i="269"/>
  <c r="AP23" i="269"/>
  <c r="I3" i="269"/>
  <c r="H4" i="269"/>
  <c r="AN45" i="268"/>
  <c r="AP45" i="268"/>
  <c r="AP8" i="268"/>
  <c r="AN8" i="268"/>
  <c r="AP20" i="268"/>
  <c r="AN20" i="268"/>
  <c r="AP51" i="268"/>
  <c r="AN51" i="268"/>
  <c r="AP23" i="268"/>
  <c r="AN23" i="268"/>
  <c r="G4" i="268"/>
  <c r="H3" i="268"/>
  <c r="AP42" i="268"/>
  <c r="AN42" i="268"/>
  <c r="AP53" i="268"/>
  <c r="AN53" i="268"/>
  <c r="AP56" i="268"/>
  <c r="AN56" i="268"/>
  <c r="AN5" i="268"/>
  <c r="AP5" i="268"/>
  <c r="AP11" i="268"/>
  <c r="AN11" i="268"/>
  <c r="AN17" i="268"/>
  <c r="AP17" i="268"/>
  <c r="AN28" i="268"/>
  <c r="AP28" i="268"/>
  <c r="AN35" i="268"/>
  <c r="AP35" i="268"/>
  <c r="AO62" i="268"/>
  <c r="AM62" i="268"/>
  <c r="AP11" i="260"/>
  <c r="AN11" i="260"/>
  <c r="AM28" i="260"/>
  <c r="AL28" i="260"/>
  <c r="AO28" i="260"/>
  <c r="AO43" i="260"/>
  <c r="AM43" i="260"/>
  <c r="AM45" i="260"/>
  <c r="AL45" i="260"/>
  <c r="AO45" i="260"/>
  <c r="AO42" i="260"/>
  <c r="AM42" i="260"/>
  <c r="AL42" i="260"/>
  <c r="AO31" i="260"/>
  <c r="AL31" i="260"/>
  <c r="AP31" i="260" s="1"/>
  <c r="AM17" i="260"/>
  <c r="AL17" i="260"/>
  <c r="AO17" i="260"/>
  <c r="AO20" i="260"/>
  <c r="AM20" i="260"/>
  <c r="AL20" i="260"/>
  <c r="I3" i="260"/>
  <c r="H4" i="260"/>
  <c r="AM6" i="260"/>
  <c r="AO6" i="260"/>
  <c r="AO23" i="260"/>
  <c r="AM23" i="260"/>
  <c r="AL23" i="260"/>
  <c r="AL35" i="260"/>
  <c r="AO35" i="260"/>
  <c r="AM35" i="260"/>
  <c r="AO8" i="260"/>
  <c r="AM8" i="260"/>
  <c r="AL8" i="260"/>
  <c r="AL39" i="260"/>
  <c r="AO39" i="260"/>
  <c r="AM39" i="260"/>
  <c r="AM51" i="260"/>
  <c r="AL51" i="260"/>
  <c r="AO51" i="260"/>
  <c r="AM56" i="260"/>
  <c r="AO56" i="260"/>
  <c r="AL56" i="260"/>
  <c r="AM11" i="260"/>
  <c r="AO11" i="260"/>
  <c r="AK5" i="260"/>
  <c r="AL53" i="260"/>
  <c r="AM53" i="260"/>
  <c r="AM59" i="260"/>
  <c r="AO11" i="259"/>
  <c r="AM11" i="259"/>
  <c r="AN23" i="259"/>
  <c r="AL23" i="259"/>
  <c r="AK23" i="259"/>
  <c r="AN39" i="259"/>
  <c r="AK39" i="259"/>
  <c r="AL39" i="259"/>
  <c r="AN56" i="259"/>
  <c r="AL56" i="259"/>
  <c r="AK56" i="259"/>
  <c r="AN42" i="259"/>
  <c r="AL42" i="259"/>
  <c r="AK42" i="259"/>
  <c r="AN59" i="259"/>
  <c r="AL59" i="259"/>
  <c r="AK28" i="259"/>
  <c r="AN28" i="259"/>
  <c r="AL28" i="259"/>
  <c r="AN45" i="259"/>
  <c r="AL45" i="259"/>
  <c r="AK45" i="259"/>
  <c r="AI62" i="259"/>
  <c r="AK17" i="259"/>
  <c r="AN17" i="259"/>
  <c r="AN47" i="259"/>
  <c r="AL47" i="259"/>
  <c r="AL17" i="259"/>
  <c r="AN6" i="259"/>
  <c r="AL6" i="259"/>
  <c r="AN8" i="259"/>
  <c r="AL8" i="259"/>
  <c r="AK8" i="259"/>
  <c r="AN51" i="259"/>
  <c r="AL51" i="259"/>
  <c r="AK51" i="259"/>
  <c r="AN35" i="259"/>
  <c r="AL35" i="259"/>
  <c r="AK35" i="259"/>
  <c r="G3" i="259"/>
  <c r="AN11" i="259"/>
  <c r="AL11" i="259"/>
  <c r="AN43" i="259"/>
  <c r="E4" i="259"/>
  <c r="AK20" i="259"/>
  <c r="AK31" i="259"/>
  <c r="AO31" i="259" s="1"/>
  <c r="AL20" i="259"/>
  <c r="AJ5" i="259"/>
  <c r="AK53" i="259"/>
  <c r="AL53" i="259"/>
  <c r="D25" i="258" a="1"/>
  <c r="D25" i="258" s="1"/>
  <c r="D26" i="258" a="1"/>
  <c r="D26" i="258" s="1"/>
  <c r="D27" i="258" a="1"/>
  <c r="D27" i="258" s="1"/>
  <c r="D28" i="258" a="1"/>
  <c r="D28" i="258" s="1"/>
  <c r="D29" i="258" a="1"/>
  <c r="D29" i="258" s="1"/>
  <c r="D30" i="258" a="1"/>
  <c r="D30" i="258" s="1"/>
  <c r="D17" i="258" a="1"/>
  <c r="D17" i="258" s="1"/>
  <c r="D18" i="258" a="1"/>
  <c r="D18" i="258" s="1"/>
  <c r="D19" i="258" a="1"/>
  <c r="D19" i="258" s="1"/>
  <c r="D20" i="258" a="1"/>
  <c r="D20" i="258" s="1"/>
  <c r="D21" i="258" a="1"/>
  <c r="D21" i="258" s="1"/>
  <c r="D22" i="258" a="1"/>
  <c r="D22" i="258" s="1"/>
  <c r="D23" i="258" a="1"/>
  <c r="D23" i="258" s="1"/>
  <c r="D24" i="258" a="1"/>
  <c r="D24" i="258" s="1"/>
  <c r="D12" i="258" a="1"/>
  <c r="D12" i="258" s="1"/>
  <c r="D13" i="258" a="1"/>
  <c r="D13" i="258" s="1"/>
  <c r="D14" i="258" a="1"/>
  <c r="D14" i="258" s="1"/>
  <c r="D15" i="258" a="1"/>
  <c r="D15" i="258" s="1"/>
  <c r="D16" i="258" a="1"/>
  <c r="D16" i="258" s="1"/>
  <c r="D11" i="258" a="1"/>
  <c r="D11" i="258" s="1"/>
  <c r="D12" i="257" a="1"/>
  <c r="D12" i="257" s="1"/>
  <c r="D13" i="257" a="1"/>
  <c r="D13" i="257" s="1"/>
  <c r="D14" i="257" a="1"/>
  <c r="D14" i="257" s="1"/>
  <c r="D15" i="257" a="1"/>
  <c r="D15" i="257" s="1"/>
  <c r="D16" i="257" a="1"/>
  <c r="D16" i="257" s="1"/>
  <c r="D17" i="257" a="1"/>
  <c r="D17" i="257" s="1"/>
  <c r="D18" i="257" a="1"/>
  <c r="D18" i="257" s="1"/>
  <c r="D19" i="257" a="1"/>
  <c r="D19" i="257" s="1"/>
  <c r="D20" i="257" a="1"/>
  <c r="D20" i="257" s="1"/>
  <c r="D21" i="257" a="1"/>
  <c r="D21" i="257" s="1"/>
  <c r="D22" i="257" a="1"/>
  <c r="D22" i="257" s="1"/>
  <c r="D23" i="257" a="1"/>
  <c r="D23" i="257" s="1"/>
  <c r="D24" i="257" a="1"/>
  <c r="D24" i="257" s="1"/>
  <c r="D25" i="257" a="1"/>
  <c r="D25" i="257" s="1"/>
  <c r="D26" i="257" a="1"/>
  <c r="D26" i="257" s="1"/>
  <c r="D27" i="257" a="1"/>
  <c r="D27" i="257" s="1"/>
  <c r="D28" i="257" a="1"/>
  <c r="D28" i="257" s="1"/>
  <c r="D29" i="257" a="1"/>
  <c r="D29" i="257" s="1"/>
  <c r="D30" i="257" a="1"/>
  <c r="D30" i="257" s="1"/>
  <c r="D11" i="257" a="1"/>
  <c r="D11" i="257" s="1"/>
  <c r="G30" i="258" a="1"/>
  <c r="G30" i="258" s="1"/>
  <c r="G24" i="258" a="1"/>
  <c r="G24" i="258" s="1"/>
  <c r="G25" i="258" a="1"/>
  <c r="G25" i="258" s="1"/>
  <c r="G26" i="258" a="1"/>
  <c r="G26" i="258" s="1"/>
  <c r="G27" i="258" a="1"/>
  <c r="G27" i="258" s="1"/>
  <c r="G28" i="258" a="1"/>
  <c r="G28" i="258" s="1"/>
  <c r="G29" i="258" a="1"/>
  <c r="G29" i="258" s="1"/>
  <c r="G20" i="258" a="1"/>
  <c r="G20" i="258" s="1"/>
  <c r="G21" i="258" a="1"/>
  <c r="G21" i="258" s="1"/>
  <c r="G22" i="258" a="1"/>
  <c r="G22" i="258" s="1"/>
  <c r="G23" i="258" a="1"/>
  <c r="G23" i="258" s="1"/>
  <c r="G17" i="258" a="1"/>
  <c r="G17" i="258" s="1"/>
  <c r="G18" i="258" a="1"/>
  <c r="G18" i="258" s="1"/>
  <c r="G19" i="258" a="1"/>
  <c r="G19" i="258" s="1"/>
  <c r="G14" i="258" a="1"/>
  <c r="G14" i="258" s="1"/>
  <c r="G15" i="258" a="1"/>
  <c r="G15" i="258" s="1"/>
  <c r="G16" i="258" a="1"/>
  <c r="G16" i="258" s="1"/>
  <c r="G12" i="258" a="1"/>
  <c r="G12" i="258" s="1"/>
  <c r="G13" i="258" a="1"/>
  <c r="G13" i="258" s="1"/>
  <c r="G11" i="258" a="1"/>
  <c r="G11" i="258" s="1"/>
  <c r="H11" i="257" a="1"/>
  <c r="H11" i="257" s="1"/>
  <c r="H12" i="257" a="1"/>
  <c r="H12" i="257" s="1"/>
  <c r="H13" i="257" a="1"/>
  <c r="H13" i="257" s="1"/>
  <c r="H14" i="257" a="1"/>
  <c r="H14" i="257" s="1"/>
  <c r="H15" i="257" a="1"/>
  <c r="H15" i="257" s="1"/>
  <c r="H16" i="257" a="1"/>
  <c r="H16" i="257" s="1"/>
  <c r="H17" i="257" a="1"/>
  <c r="H17" i="257" s="1"/>
  <c r="H18" i="257" a="1"/>
  <c r="H18" i="257" s="1"/>
  <c r="H19" i="257" a="1"/>
  <c r="H19" i="257" s="1"/>
  <c r="H20" i="257" a="1"/>
  <c r="H20" i="257" s="1"/>
  <c r="H21" i="257" a="1"/>
  <c r="H21" i="257" s="1"/>
  <c r="H22" i="257" a="1"/>
  <c r="H22" i="257" s="1"/>
  <c r="H23" i="257" a="1"/>
  <c r="H23" i="257" s="1"/>
  <c r="H24" i="257" a="1"/>
  <c r="H24" i="257" s="1"/>
  <c r="H25" i="257" a="1"/>
  <c r="H25" i="257" s="1"/>
  <c r="H26" i="257" a="1"/>
  <c r="H26" i="257" s="1"/>
  <c r="H27" i="257" a="1"/>
  <c r="H27" i="257" s="1"/>
  <c r="H28" i="257" a="1"/>
  <c r="H28" i="257" s="1"/>
  <c r="H29" i="257" a="1"/>
  <c r="H29" i="257" s="1"/>
  <c r="H30" i="257" a="1"/>
  <c r="H30" i="257" s="1"/>
  <c r="B11" i="257" a="1"/>
  <c r="B11" i="257" s="1"/>
  <c r="H30" i="258" a="1"/>
  <c r="H30" i="258" s="1"/>
  <c r="F30" i="258" a="1"/>
  <c r="F30" i="258" s="1"/>
  <c r="E30" i="258" a="1"/>
  <c r="E30" i="258" s="1"/>
  <c r="C30" i="258" a="1"/>
  <c r="C30" i="258" s="1"/>
  <c r="B30" i="258" a="1"/>
  <c r="B30" i="258" s="1"/>
  <c r="H29" i="258" a="1"/>
  <c r="H29" i="258" s="1"/>
  <c r="F29" i="258" a="1"/>
  <c r="F29" i="258" s="1"/>
  <c r="E29" i="258" a="1"/>
  <c r="E29" i="258" s="1"/>
  <c r="C29" i="258" a="1"/>
  <c r="C29" i="258" s="1"/>
  <c r="B29" i="258" a="1"/>
  <c r="B29" i="258" s="1"/>
  <c r="H28" i="258" a="1"/>
  <c r="H28" i="258" s="1"/>
  <c r="F28" i="258" a="1"/>
  <c r="F28" i="258" s="1"/>
  <c r="E28" i="258" a="1"/>
  <c r="E28" i="258" s="1"/>
  <c r="C28" i="258" a="1"/>
  <c r="C28" i="258" s="1"/>
  <c r="B28" i="258" a="1"/>
  <c r="B28" i="258" s="1"/>
  <c r="H27" i="258" a="1"/>
  <c r="H27" i="258" s="1"/>
  <c r="F27" i="258" a="1"/>
  <c r="F27" i="258" s="1"/>
  <c r="E27" i="258" a="1"/>
  <c r="E27" i="258" s="1"/>
  <c r="C27" i="258" a="1"/>
  <c r="C27" i="258" s="1"/>
  <c r="B27" i="258" a="1"/>
  <c r="B27" i="258" s="1"/>
  <c r="H26" i="258" a="1"/>
  <c r="H26" i="258" s="1"/>
  <c r="F26" i="258" a="1"/>
  <c r="F26" i="258" s="1"/>
  <c r="E26" i="258" a="1"/>
  <c r="E26" i="258" s="1"/>
  <c r="C26" i="258" a="1"/>
  <c r="C26" i="258" s="1"/>
  <c r="B26" i="258" a="1"/>
  <c r="B26" i="258" s="1"/>
  <c r="H25" i="258" a="1"/>
  <c r="H25" i="258" s="1"/>
  <c r="F25" i="258" a="1"/>
  <c r="F25" i="258" s="1"/>
  <c r="E25" i="258" a="1"/>
  <c r="E25" i="258" s="1"/>
  <c r="C25" i="258" a="1"/>
  <c r="C25" i="258" s="1"/>
  <c r="B25" i="258" a="1"/>
  <c r="B25" i="258" s="1"/>
  <c r="H24" i="258" a="1"/>
  <c r="H24" i="258" s="1"/>
  <c r="F24" i="258" a="1"/>
  <c r="F24" i="258" s="1"/>
  <c r="E24" i="258" a="1"/>
  <c r="E24" i="258" s="1"/>
  <c r="C24" i="258" a="1"/>
  <c r="C24" i="258" s="1"/>
  <c r="B24" i="258" a="1"/>
  <c r="B24" i="258" s="1"/>
  <c r="H23" i="258" a="1"/>
  <c r="H23" i="258" s="1"/>
  <c r="F23" i="258" a="1"/>
  <c r="F23" i="258" s="1"/>
  <c r="E23" i="258" a="1"/>
  <c r="E23" i="258" s="1"/>
  <c r="C23" i="258" a="1"/>
  <c r="C23" i="258" s="1"/>
  <c r="B23" i="258" a="1"/>
  <c r="B23" i="258" s="1"/>
  <c r="H22" i="258" a="1"/>
  <c r="H22" i="258" s="1"/>
  <c r="F22" i="258" a="1"/>
  <c r="F22" i="258" s="1"/>
  <c r="E22" i="258" a="1"/>
  <c r="E22" i="258" s="1"/>
  <c r="C22" i="258" a="1"/>
  <c r="C22" i="258" s="1"/>
  <c r="B22" i="258" a="1"/>
  <c r="B22" i="258" s="1"/>
  <c r="H21" i="258" a="1"/>
  <c r="H21" i="258" s="1"/>
  <c r="F21" i="258" a="1"/>
  <c r="F21" i="258" s="1"/>
  <c r="E21" i="258" a="1"/>
  <c r="E21" i="258" s="1"/>
  <c r="C21" i="258" a="1"/>
  <c r="C21" i="258" s="1"/>
  <c r="B21" i="258" a="1"/>
  <c r="B21" i="258" s="1"/>
  <c r="H20" i="258" a="1"/>
  <c r="H20" i="258" s="1"/>
  <c r="F20" i="258" a="1"/>
  <c r="F20" i="258" s="1"/>
  <c r="E20" i="258" a="1"/>
  <c r="E20" i="258" s="1"/>
  <c r="C20" i="258" a="1"/>
  <c r="C20" i="258" s="1"/>
  <c r="B20" i="258" a="1"/>
  <c r="B20" i="258" s="1"/>
  <c r="H19" i="258" a="1"/>
  <c r="H19" i="258" s="1"/>
  <c r="F19" i="258" a="1"/>
  <c r="F19" i="258" s="1"/>
  <c r="E19" i="258" a="1"/>
  <c r="E19" i="258" s="1"/>
  <c r="C19" i="258" a="1"/>
  <c r="C19" i="258" s="1"/>
  <c r="B19" i="258" a="1"/>
  <c r="B19" i="258" s="1"/>
  <c r="H18" i="258" a="1"/>
  <c r="H18" i="258" s="1"/>
  <c r="F18" i="258" a="1"/>
  <c r="F18" i="258" s="1"/>
  <c r="E18" i="258" a="1"/>
  <c r="E18" i="258" s="1"/>
  <c r="C18" i="258" a="1"/>
  <c r="C18" i="258" s="1"/>
  <c r="B18" i="258" a="1"/>
  <c r="B18" i="258" s="1"/>
  <c r="H17" i="258" a="1"/>
  <c r="H17" i="258" s="1"/>
  <c r="F17" i="258" a="1"/>
  <c r="F17" i="258" s="1"/>
  <c r="E17" i="258" a="1"/>
  <c r="E17" i="258" s="1"/>
  <c r="C17" i="258" a="1"/>
  <c r="C17" i="258" s="1"/>
  <c r="B17" i="258" a="1"/>
  <c r="B17" i="258" s="1"/>
  <c r="H16" i="258" a="1"/>
  <c r="H16" i="258" s="1"/>
  <c r="F16" i="258" a="1"/>
  <c r="F16" i="258" s="1"/>
  <c r="E16" i="258" a="1"/>
  <c r="E16" i="258" s="1"/>
  <c r="C16" i="258" a="1"/>
  <c r="C16" i="258" s="1"/>
  <c r="B16" i="258" a="1"/>
  <c r="B16" i="258" s="1"/>
  <c r="H15" i="258" a="1"/>
  <c r="H15" i="258" s="1"/>
  <c r="F15" i="258" a="1"/>
  <c r="F15" i="258" s="1"/>
  <c r="E15" i="258" a="1"/>
  <c r="E15" i="258" s="1"/>
  <c r="C15" i="258" a="1"/>
  <c r="C15" i="258" s="1"/>
  <c r="B15" i="258" a="1"/>
  <c r="B15" i="258" s="1"/>
  <c r="H14" i="258" a="1"/>
  <c r="H14" i="258" s="1"/>
  <c r="F14" i="258" a="1"/>
  <c r="F14" i="258" s="1"/>
  <c r="E14" i="258" a="1"/>
  <c r="E14" i="258" s="1"/>
  <c r="C14" i="258" a="1"/>
  <c r="C14" i="258" s="1"/>
  <c r="B14" i="258" a="1"/>
  <c r="B14" i="258" s="1"/>
  <c r="H13" i="258" a="1"/>
  <c r="H13" i="258" s="1"/>
  <c r="F13" i="258" a="1"/>
  <c r="F13" i="258" s="1"/>
  <c r="E13" i="258" a="1"/>
  <c r="E13" i="258" s="1"/>
  <c r="C13" i="258" a="1"/>
  <c r="C13" i="258" s="1"/>
  <c r="B13" i="258" a="1"/>
  <c r="B13" i="258" s="1"/>
  <c r="H12" i="258" a="1"/>
  <c r="H12" i="258" s="1"/>
  <c r="F12" i="258" a="1"/>
  <c r="F12" i="258" s="1"/>
  <c r="E12" i="258" a="1"/>
  <c r="E12" i="258" s="1"/>
  <c r="C12" i="258" a="1"/>
  <c r="C12" i="258" s="1"/>
  <c r="B12" i="258" a="1"/>
  <c r="B12" i="258" s="1"/>
  <c r="H11" i="258" a="1"/>
  <c r="H11" i="258" s="1"/>
  <c r="F11" i="258" a="1"/>
  <c r="F11" i="258" s="1"/>
  <c r="E11" i="258" a="1"/>
  <c r="E11" i="258" s="1"/>
  <c r="C11" i="258" a="1"/>
  <c r="C11" i="258" s="1"/>
  <c r="B11" i="258" a="1"/>
  <c r="B11" i="258" s="1"/>
  <c r="J30" i="257" a="1"/>
  <c r="J30" i="257" s="1"/>
  <c r="G30" i="257" a="1"/>
  <c r="G30" i="257" s="1"/>
  <c r="F30" i="257" a="1"/>
  <c r="F30" i="257" s="1"/>
  <c r="C30" i="257" a="1"/>
  <c r="C30" i="257" s="1"/>
  <c r="B30" i="257" a="1"/>
  <c r="B30" i="257" s="1"/>
  <c r="J29" i="257" a="1"/>
  <c r="J29" i="257" s="1"/>
  <c r="G29" i="257" a="1"/>
  <c r="G29" i="257" s="1"/>
  <c r="F29" i="257" a="1"/>
  <c r="F29" i="257" s="1"/>
  <c r="C29" i="257" a="1"/>
  <c r="C29" i="257" s="1"/>
  <c r="B29" i="257" a="1"/>
  <c r="B29" i="257" s="1"/>
  <c r="J28" i="257" a="1"/>
  <c r="J28" i="257" s="1"/>
  <c r="G28" i="257" a="1"/>
  <c r="G28" i="257" s="1"/>
  <c r="F28" i="257" a="1"/>
  <c r="F28" i="257" s="1"/>
  <c r="C28" i="257" a="1"/>
  <c r="C28" i="257" s="1"/>
  <c r="B28" i="257" a="1"/>
  <c r="B28" i="257" s="1"/>
  <c r="J27" i="257" a="1"/>
  <c r="J27" i="257" s="1"/>
  <c r="G27" i="257" a="1"/>
  <c r="G27" i="257" s="1"/>
  <c r="F27" i="257" a="1"/>
  <c r="F27" i="257" s="1"/>
  <c r="C27" i="257" a="1"/>
  <c r="C27" i="257" s="1"/>
  <c r="B27" i="257" a="1"/>
  <c r="B27" i="257" s="1"/>
  <c r="J26" i="257" a="1"/>
  <c r="J26" i="257" s="1"/>
  <c r="G26" i="257" a="1"/>
  <c r="G26" i="257" s="1"/>
  <c r="F26" i="257" a="1"/>
  <c r="F26" i="257" s="1"/>
  <c r="C26" i="257" a="1"/>
  <c r="C26" i="257" s="1"/>
  <c r="B26" i="257" a="1"/>
  <c r="B26" i="257" s="1"/>
  <c r="J25" i="257" a="1"/>
  <c r="J25" i="257" s="1"/>
  <c r="G25" i="257" a="1"/>
  <c r="G25" i="257" s="1"/>
  <c r="F25" i="257" a="1"/>
  <c r="F25" i="257" s="1"/>
  <c r="C25" i="257" a="1"/>
  <c r="C25" i="257" s="1"/>
  <c r="B25" i="257" a="1"/>
  <c r="B25" i="257" s="1"/>
  <c r="J24" i="257" a="1"/>
  <c r="J24" i="257" s="1"/>
  <c r="G24" i="257" a="1"/>
  <c r="G24" i="257" s="1"/>
  <c r="F24" i="257" a="1"/>
  <c r="F24" i="257" s="1"/>
  <c r="C24" i="257" a="1"/>
  <c r="C24" i="257" s="1"/>
  <c r="B24" i="257" a="1"/>
  <c r="B24" i="257" s="1"/>
  <c r="J23" i="257" a="1"/>
  <c r="J23" i="257" s="1"/>
  <c r="G23" i="257" a="1"/>
  <c r="G23" i="257" s="1"/>
  <c r="F23" i="257" a="1"/>
  <c r="F23" i="257" s="1"/>
  <c r="C23" i="257" a="1"/>
  <c r="C23" i="257" s="1"/>
  <c r="B23" i="257" a="1"/>
  <c r="B23" i="257" s="1"/>
  <c r="J22" i="257" a="1"/>
  <c r="J22" i="257" s="1"/>
  <c r="G22" i="257" a="1"/>
  <c r="G22" i="257" s="1"/>
  <c r="F22" i="257" a="1"/>
  <c r="F22" i="257" s="1"/>
  <c r="C22" i="257" a="1"/>
  <c r="C22" i="257" s="1"/>
  <c r="B22" i="257" a="1"/>
  <c r="B22" i="257" s="1"/>
  <c r="J21" i="257" a="1"/>
  <c r="J21" i="257" s="1"/>
  <c r="G21" i="257" a="1"/>
  <c r="G21" i="257" s="1"/>
  <c r="F21" i="257" a="1"/>
  <c r="F21" i="257" s="1"/>
  <c r="C21" i="257" a="1"/>
  <c r="C21" i="257" s="1"/>
  <c r="B21" i="257" a="1"/>
  <c r="B21" i="257" s="1"/>
  <c r="J20" i="257" a="1"/>
  <c r="J20" i="257" s="1"/>
  <c r="G20" i="257" a="1"/>
  <c r="G20" i="257" s="1"/>
  <c r="F20" i="257" a="1"/>
  <c r="F20" i="257" s="1"/>
  <c r="C20" i="257" a="1"/>
  <c r="C20" i="257" s="1"/>
  <c r="B20" i="257" a="1"/>
  <c r="B20" i="257" s="1"/>
  <c r="J19" i="257" a="1"/>
  <c r="J19" i="257" s="1"/>
  <c r="G19" i="257" a="1"/>
  <c r="G19" i="257" s="1"/>
  <c r="F19" i="257" a="1"/>
  <c r="F19" i="257" s="1"/>
  <c r="C19" i="257" a="1"/>
  <c r="C19" i="257" s="1"/>
  <c r="B19" i="257" a="1"/>
  <c r="B19" i="257" s="1"/>
  <c r="J18" i="257" a="1"/>
  <c r="J18" i="257" s="1"/>
  <c r="G18" i="257" a="1"/>
  <c r="G18" i="257" s="1"/>
  <c r="F18" i="257" a="1"/>
  <c r="F18" i="257" s="1"/>
  <c r="C18" i="257" a="1"/>
  <c r="C18" i="257" s="1"/>
  <c r="B18" i="257" a="1"/>
  <c r="B18" i="257" s="1"/>
  <c r="J17" i="257" a="1"/>
  <c r="J17" i="257" s="1"/>
  <c r="G17" i="257" a="1"/>
  <c r="G17" i="257" s="1"/>
  <c r="F17" i="257" a="1"/>
  <c r="F17" i="257" s="1"/>
  <c r="C17" i="257" a="1"/>
  <c r="C17" i="257" s="1"/>
  <c r="B17" i="257" a="1"/>
  <c r="B17" i="257" s="1"/>
  <c r="J16" i="257" a="1"/>
  <c r="J16" i="257" s="1"/>
  <c r="G16" i="257" a="1"/>
  <c r="G16" i="257" s="1"/>
  <c r="F16" i="257" a="1"/>
  <c r="F16" i="257" s="1"/>
  <c r="C16" i="257" a="1"/>
  <c r="C16" i="257" s="1"/>
  <c r="B16" i="257" a="1"/>
  <c r="B16" i="257" s="1"/>
  <c r="J15" i="257" a="1"/>
  <c r="J15" i="257" s="1"/>
  <c r="G15" i="257" a="1"/>
  <c r="G15" i="257" s="1"/>
  <c r="F15" i="257" a="1"/>
  <c r="F15" i="257" s="1"/>
  <c r="C15" i="257" a="1"/>
  <c r="C15" i="257" s="1"/>
  <c r="B15" i="257" a="1"/>
  <c r="B15" i="257" s="1"/>
  <c r="J14" i="257" a="1"/>
  <c r="J14" i="257" s="1"/>
  <c r="G14" i="257" a="1"/>
  <c r="G14" i="257" s="1"/>
  <c r="F14" i="257" a="1"/>
  <c r="F14" i="257" s="1"/>
  <c r="C14" i="257" a="1"/>
  <c r="C14" i="257" s="1"/>
  <c r="B14" i="257" a="1"/>
  <c r="B14" i="257" s="1"/>
  <c r="J13" i="257" a="1"/>
  <c r="J13" i="257" s="1"/>
  <c r="G13" i="257" a="1"/>
  <c r="G13" i="257" s="1"/>
  <c r="F13" i="257" a="1"/>
  <c r="F13" i="257" s="1"/>
  <c r="C13" i="257" a="1"/>
  <c r="C13" i="257" s="1"/>
  <c r="B13" i="257" a="1"/>
  <c r="B13" i="257" s="1"/>
  <c r="J12" i="257" a="1"/>
  <c r="J12" i="257" s="1"/>
  <c r="G12" i="257" a="1"/>
  <c r="G12" i="257" s="1"/>
  <c r="F12" i="257" a="1"/>
  <c r="F12" i="257" s="1"/>
  <c r="C12" i="257" a="1"/>
  <c r="C12" i="257" s="1"/>
  <c r="B12" i="257" a="1"/>
  <c r="B12" i="257" s="1"/>
  <c r="J11" i="257" a="1"/>
  <c r="J11" i="257" s="1"/>
  <c r="G11" i="257" a="1"/>
  <c r="G11" i="257" s="1"/>
  <c r="F11" i="257" a="1"/>
  <c r="F11" i="257" s="1"/>
  <c r="C11" i="257" a="1"/>
  <c r="C11" i="257" s="1"/>
  <c r="J30" i="256" a="1"/>
  <c r="J30" i="256" s="1"/>
  <c r="I30" i="256"/>
  <c r="I30" i="256" a="1"/>
  <c r="H30" i="256" a="1"/>
  <c r="H30" i="256" s="1"/>
  <c r="G30" i="256" a="1"/>
  <c r="G30" i="256" s="1"/>
  <c r="F30" i="256" a="1"/>
  <c r="F30" i="256" s="1"/>
  <c r="E30" i="256" a="1"/>
  <c r="E30" i="256" s="1"/>
  <c r="D30" i="256" a="1"/>
  <c r="D30" i="256" s="1"/>
  <c r="C30" i="256" a="1"/>
  <c r="C30" i="256" s="1"/>
  <c r="B30" i="256" a="1"/>
  <c r="B30" i="256" s="1"/>
  <c r="J29" i="256" a="1"/>
  <c r="J29" i="256" s="1"/>
  <c r="I29" i="256" a="1"/>
  <c r="I29" i="256" s="1"/>
  <c r="H29" i="256" a="1"/>
  <c r="H29" i="256" s="1"/>
  <c r="G29" i="256" a="1"/>
  <c r="G29" i="256" s="1"/>
  <c r="F29" i="256" a="1"/>
  <c r="F29" i="256" s="1"/>
  <c r="E29" i="256" a="1"/>
  <c r="E29" i="256" s="1"/>
  <c r="D29" i="256" a="1"/>
  <c r="D29" i="256" s="1"/>
  <c r="C29" i="256" a="1"/>
  <c r="C29" i="256" s="1"/>
  <c r="B29" i="256" a="1"/>
  <c r="B29" i="256" s="1"/>
  <c r="J28" i="256" a="1"/>
  <c r="J28" i="256" s="1"/>
  <c r="I28" i="256" a="1"/>
  <c r="I28" i="256" s="1"/>
  <c r="H28" i="256" a="1"/>
  <c r="H28" i="256" s="1"/>
  <c r="G28" i="256" a="1"/>
  <c r="G28" i="256" s="1"/>
  <c r="F28" i="256" a="1"/>
  <c r="F28" i="256" s="1"/>
  <c r="E28" i="256" a="1"/>
  <c r="E28" i="256" s="1"/>
  <c r="D28" i="256" a="1"/>
  <c r="D28" i="256" s="1"/>
  <c r="C28" i="256" a="1"/>
  <c r="C28" i="256" s="1"/>
  <c r="B28" i="256" a="1"/>
  <c r="B28" i="256" s="1"/>
  <c r="J27" i="256" a="1"/>
  <c r="J27" i="256" s="1"/>
  <c r="I27" i="256" a="1"/>
  <c r="I27" i="256" s="1"/>
  <c r="H27" i="256" a="1"/>
  <c r="H27" i="256" s="1"/>
  <c r="G27" i="256" a="1"/>
  <c r="G27" i="256" s="1"/>
  <c r="F27" i="256" a="1"/>
  <c r="F27" i="256" s="1"/>
  <c r="E27" i="256" a="1"/>
  <c r="E27" i="256" s="1"/>
  <c r="D27" i="256" a="1"/>
  <c r="D27" i="256" s="1"/>
  <c r="C27" i="256" a="1"/>
  <c r="C27" i="256" s="1"/>
  <c r="B27" i="256" a="1"/>
  <c r="B27" i="256" s="1"/>
  <c r="J26" i="256" a="1"/>
  <c r="J26" i="256" s="1"/>
  <c r="I26" i="256" a="1"/>
  <c r="I26" i="256" s="1"/>
  <c r="H26" i="256" a="1"/>
  <c r="H26" i="256" s="1"/>
  <c r="G26" i="256" a="1"/>
  <c r="G26" i="256" s="1"/>
  <c r="F26" i="256" a="1"/>
  <c r="F26" i="256" s="1"/>
  <c r="E26" i="256" a="1"/>
  <c r="E26" i="256" s="1"/>
  <c r="D26" i="256" a="1"/>
  <c r="D26" i="256" s="1"/>
  <c r="C26" i="256" a="1"/>
  <c r="C26" i="256" s="1"/>
  <c r="B26" i="256" a="1"/>
  <c r="B26" i="256" s="1"/>
  <c r="E25" i="256" a="1"/>
  <c r="E25" i="256" s="1"/>
  <c r="J25" i="256" a="1"/>
  <c r="J25" i="256" s="1"/>
  <c r="I25" i="256" a="1"/>
  <c r="I25" i="256" s="1"/>
  <c r="H25" i="256" a="1"/>
  <c r="H25" i="256" s="1"/>
  <c r="G25" i="256" a="1"/>
  <c r="G25" i="256" s="1"/>
  <c r="F25" i="256" a="1"/>
  <c r="F25" i="256" s="1"/>
  <c r="D25" i="256" a="1"/>
  <c r="D25" i="256" s="1"/>
  <c r="C25" i="256" a="1"/>
  <c r="C25" i="256" s="1"/>
  <c r="B25" i="256" a="1"/>
  <c r="B25" i="256" s="1"/>
  <c r="J24" i="256" a="1"/>
  <c r="J24" i="256" s="1"/>
  <c r="I24" i="256" a="1"/>
  <c r="I24" i="256" s="1"/>
  <c r="H24" i="256" a="1"/>
  <c r="H24" i="256" s="1"/>
  <c r="G24" i="256" a="1"/>
  <c r="G24" i="256" s="1"/>
  <c r="F24" i="256" a="1"/>
  <c r="F24" i="256" s="1"/>
  <c r="E24" i="256" a="1"/>
  <c r="E24" i="256" s="1"/>
  <c r="D24" i="256" a="1"/>
  <c r="D24" i="256" s="1"/>
  <c r="C24" i="256" a="1"/>
  <c r="C24" i="256" s="1"/>
  <c r="B24" i="256" a="1"/>
  <c r="B24" i="256" s="1"/>
  <c r="J23" i="256" a="1"/>
  <c r="J23" i="256" s="1"/>
  <c r="I23" i="256" a="1"/>
  <c r="I23" i="256" s="1"/>
  <c r="H23" i="256" a="1"/>
  <c r="H23" i="256" s="1"/>
  <c r="G23" i="256" a="1"/>
  <c r="G23" i="256" s="1"/>
  <c r="F23" i="256" a="1"/>
  <c r="F23" i="256" s="1"/>
  <c r="E23" i="256" a="1"/>
  <c r="E23" i="256" s="1"/>
  <c r="D23" i="256" a="1"/>
  <c r="D23" i="256" s="1"/>
  <c r="C23" i="256" a="1"/>
  <c r="C23" i="256" s="1"/>
  <c r="B23" i="256" a="1"/>
  <c r="B23" i="256" s="1"/>
  <c r="J22" i="256" a="1"/>
  <c r="J22" i="256" s="1"/>
  <c r="I22" i="256" a="1"/>
  <c r="I22" i="256" s="1"/>
  <c r="H22" i="256" a="1"/>
  <c r="H22" i="256" s="1"/>
  <c r="G22" i="256" a="1"/>
  <c r="G22" i="256" s="1"/>
  <c r="F22" i="256" a="1"/>
  <c r="F22" i="256" s="1"/>
  <c r="E22" i="256" a="1"/>
  <c r="E22" i="256" s="1"/>
  <c r="D22" i="256" a="1"/>
  <c r="D22" i="256" s="1"/>
  <c r="C22" i="256" a="1"/>
  <c r="C22" i="256" s="1"/>
  <c r="B22" i="256" a="1"/>
  <c r="B22" i="256" s="1"/>
  <c r="J21" i="256" a="1"/>
  <c r="J21" i="256" s="1"/>
  <c r="I21" i="256" a="1"/>
  <c r="I21" i="256" s="1"/>
  <c r="H21" i="256" a="1"/>
  <c r="H21" i="256" s="1"/>
  <c r="G21" i="256" a="1"/>
  <c r="G21" i="256" s="1"/>
  <c r="F21" i="256" a="1"/>
  <c r="F21" i="256" s="1"/>
  <c r="E21" i="256" a="1"/>
  <c r="E21" i="256" s="1"/>
  <c r="D21" i="256" a="1"/>
  <c r="D21" i="256" s="1"/>
  <c r="C21" i="256" a="1"/>
  <c r="C21" i="256" s="1"/>
  <c r="B21" i="256" a="1"/>
  <c r="B21" i="256" s="1"/>
  <c r="J20" i="256" a="1"/>
  <c r="J20" i="256" s="1"/>
  <c r="H20" i="256" a="1"/>
  <c r="H20" i="256" s="1"/>
  <c r="G20" i="256" a="1"/>
  <c r="G20" i="256" s="1"/>
  <c r="F20" i="256" a="1"/>
  <c r="F20" i="256" s="1"/>
  <c r="D20" i="256" a="1"/>
  <c r="D20" i="256" s="1"/>
  <c r="C20" i="256" a="1"/>
  <c r="C20" i="256" s="1"/>
  <c r="B20" i="256" a="1"/>
  <c r="B20" i="256" s="1"/>
  <c r="J19" i="256" a="1"/>
  <c r="J19" i="256" s="1"/>
  <c r="I19" i="256" a="1"/>
  <c r="I19" i="256" s="1"/>
  <c r="H19" i="256" a="1"/>
  <c r="H19" i="256" s="1"/>
  <c r="G19" i="256" a="1"/>
  <c r="G19" i="256" s="1"/>
  <c r="F19" i="256" a="1"/>
  <c r="F19" i="256" s="1"/>
  <c r="E19" i="256" a="1"/>
  <c r="E19" i="256" s="1"/>
  <c r="D19" i="256" a="1"/>
  <c r="D19" i="256" s="1"/>
  <c r="C19" i="256" a="1"/>
  <c r="C19" i="256" s="1"/>
  <c r="B19" i="256" a="1"/>
  <c r="B19" i="256" s="1"/>
  <c r="J18" i="256" a="1"/>
  <c r="J18" i="256" s="1"/>
  <c r="I18" i="256" a="1"/>
  <c r="I18" i="256" s="1"/>
  <c r="H18" i="256" a="1"/>
  <c r="H18" i="256" s="1"/>
  <c r="G18" i="256" a="1"/>
  <c r="G18" i="256" s="1"/>
  <c r="F18" i="256" a="1"/>
  <c r="F18" i="256" s="1"/>
  <c r="E18" i="256" a="1"/>
  <c r="E18" i="256" s="1"/>
  <c r="D18" i="256" a="1"/>
  <c r="D18" i="256" s="1"/>
  <c r="C18" i="256" a="1"/>
  <c r="C18" i="256" s="1"/>
  <c r="B18" i="256" a="1"/>
  <c r="B18" i="256" s="1"/>
  <c r="J17" i="256" a="1"/>
  <c r="J17" i="256" s="1"/>
  <c r="I17" i="256" a="1"/>
  <c r="I17" i="256" s="1"/>
  <c r="H17" i="256" a="1"/>
  <c r="H17" i="256" s="1"/>
  <c r="G17" i="256" a="1"/>
  <c r="G17" i="256" s="1"/>
  <c r="F17" i="256" a="1"/>
  <c r="F17" i="256" s="1"/>
  <c r="E17" i="256" a="1"/>
  <c r="E17" i="256" s="1"/>
  <c r="D17" i="256" a="1"/>
  <c r="D17" i="256" s="1"/>
  <c r="C17" i="256" a="1"/>
  <c r="C17" i="256" s="1"/>
  <c r="B17" i="256" a="1"/>
  <c r="B17" i="256" s="1"/>
  <c r="J16" i="256" a="1"/>
  <c r="J16" i="256" s="1"/>
  <c r="I16" i="256" a="1"/>
  <c r="I16" i="256" s="1"/>
  <c r="H16" i="256" a="1"/>
  <c r="H16" i="256" s="1"/>
  <c r="G16" i="256" a="1"/>
  <c r="G16" i="256" s="1"/>
  <c r="F16" i="256" a="1"/>
  <c r="F16" i="256" s="1"/>
  <c r="E16" i="256" a="1"/>
  <c r="E16" i="256" s="1"/>
  <c r="D16" i="256" a="1"/>
  <c r="D16" i="256" s="1"/>
  <c r="C16" i="256" a="1"/>
  <c r="C16" i="256" s="1"/>
  <c r="B16" i="256" a="1"/>
  <c r="B16" i="256" s="1"/>
  <c r="J15" i="256" a="1"/>
  <c r="J15" i="256" s="1"/>
  <c r="I15" i="256" a="1"/>
  <c r="I15" i="256" s="1"/>
  <c r="H15" i="256" a="1"/>
  <c r="H15" i="256" s="1"/>
  <c r="G15" i="256" a="1"/>
  <c r="G15" i="256" s="1"/>
  <c r="F15" i="256" a="1"/>
  <c r="F15" i="256" s="1"/>
  <c r="E15" i="256" a="1"/>
  <c r="E15" i="256" s="1"/>
  <c r="D15" i="256" a="1"/>
  <c r="D15" i="256" s="1"/>
  <c r="C15" i="256" a="1"/>
  <c r="C15" i="256" s="1"/>
  <c r="B15" i="256" a="1"/>
  <c r="B15" i="256" s="1"/>
  <c r="E14" i="256" a="1"/>
  <c r="E14" i="256" s="1"/>
  <c r="J14" i="256" a="1"/>
  <c r="J14" i="256" s="1"/>
  <c r="I14" i="256" a="1"/>
  <c r="I14" i="256" s="1"/>
  <c r="H14" i="256" a="1"/>
  <c r="H14" i="256" s="1"/>
  <c r="G14" i="256" a="1"/>
  <c r="G14" i="256" s="1"/>
  <c r="F14" i="256" a="1"/>
  <c r="F14" i="256" s="1"/>
  <c r="D14" i="256" a="1"/>
  <c r="D14" i="256" s="1"/>
  <c r="C14" i="256" a="1"/>
  <c r="C14" i="256" s="1"/>
  <c r="B14" i="256" a="1"/>
  <c r="B14" i="256" s="1"/>
  <c r="J13" i="256" a="1"/>
  <c r="J13" i="256" s="1"/>
  <c r="I13" i="256" a="1"/>
  <c r="I13" i="256" s="1"/>
  <c r="H13" i="256" a="1"/>
  <c r="H13" i="256" s="1"/>
  <c r="G13" i="256" a="1"/>
  <c r="G13" i="256" s="1"/>
  <c r="F13" i="256" a="1"/>
  <c r="F13" i="256" s="1"/>
  <c r="E13" i="256" a="1"/>
  <c r="E13" i="256" s="1"/>
  <c r="D13" i="256" a="1"/>
  <c r="D13" i="256" s="1"/>
  <c r="C13" i="256" a="1"/>
  <c r="C13" i="256" s="1"/>
  <c r="B13" i="256" a="1"/>
  <c r="B13" i="256" s="1"/>
  <c r="J12" i="256" a="1"/>
  <c r="J12" i="256" s="1"/>
  <c r="I12" i="256" a="1"/>
  <c r="I12" i="256" s="1"/>
  <c r="H12" i="256" a="1"/>
  <c r="H12" i="256" s="1"/>
  <c r="G12" i="256" a="1"/>
  <c r="G12" i="256" s="1"/>
  <c r="F12" i="256" a="1"/>
  <c r="F12" i="256" s="1"/>
  <c r="E12" i="256" a="1"/>
  <c r="E12" i="256" s="1"/>
  <c r="D12" i="256" a="1"/>
  <c r="D12" i="256" s="1"/>
  <c r="C12" i="256" a="1"/>
  <c r="C12" i="256" s="1"/>
  <c r="B12" i="256" a="1"/>
  <c r="B12" i="256" s="1"/>
  <c r="J11" i="256" a="1"/>
  <c r="J11" i="256" s="1"/>
  <c r="I11" i="256" a="1"/>
  <c r="I11" i="256" s="1"/>
  <c r="H11" i="256" a="1"/>
  <c r="H11" i="256" s="1"/>
  <c r="G11" i="256" a="1"/>
  <c r="G11" i="256" s="1"/>
  <c r="F11" i="256" a="1"/>
  <c r="F11" i="256" s="1"/>
  <c r="E11" i="256" a="1"/>
  <c r="E11" i="256" s="1"/>
  <c r="D11" i="256" a="1"/>
  <c r="D11" i="256" s="1"/>
  <c r="C11" i="256" a="1"/>
  <c r="C11" i="256" s="1"/>
  <c r="B11" i="256" a="1"/>
  <c r="B11" i="256" s="1"/>
  <c r="I12" i="246" a="1"/>
  <c r="I12" i="246" s="1"/>
  <c r="J3" i="269" l="1"/>
  <c r="I4" i="269"/>
  <c r="I3" i="268"/>
  <c r="H4" i="268"/>
  <c r="AP51" i="260"/>
  <c r="AN51" i="260"/>
  <c r="AN39" i="260"/>
  <c r="AP39" i="260"/>
  <c r="AP35" i="260"/>
  <c r="AN35" i="260"/>
  <c r="AO5" i="260"/>
  <c r="AM5" i="260"/>
  <c r="AL5" i="260"/>
  <c r="AK62" i="260"/>
  <c r="AN28" i="260"/>
  <c r="AP28" i="260"/>
  <c r="AN17" i="260"/>
  <c r="AP17" i="260"/>
  <c r="AP8" i="260"/>
  <c r="AN8" i="260"/>
  <c r="AP42" i="260"/>
  <c r="AN42" i="260"/>
  <c r="AP45" i="260"/>
  <c r="AN45" i="260"/>
  <c r="AP23" i="260"/>
  <c r="AN23" i="260"/>
  <c r="AP53" i="260"/>
  <c r="AN53" i="260"/>
  <c r="AN56" i="260"/>
  <c r="AP56" i="260"/>
  <c r="J3" i="260"/>
  <c r="I4" i="260"/>
  <c r="AP20" i="260"/>
  <c r="AN20" i="260"/>
  <c r="H3" i="259"/>
  <c r="G4" i="259"/>
  <c r="AO35" i="259"/>
  <c r="AM35" i="259"/>
  <c r="AO28" i="259"/>
  <c r="AM28" i="259"/>
  <c r="AO51" i="259"/>
  <c r="AM51" i="259"/>
  <c r="AM20" i="259"/>
  <c r="AO20" i="259"/>
  <c r="AO23" i="259"/>
  <c r="AM23" i="259"/>
  <c r="AM53" i="259"/>
  <c r="AO53" i="259"/>
  <c r="AO17" i="259"/>
  <c r="AM17" i="259"/>
  <c r="AJ62" i="259"/>
  <c r="AL5" i="259"/>
  <c r="AN5" i="259"/>
  <c r="AK5" i="259"/>
  <c r="AO39" i="259"/>
  <c r="AM39" i="259"/>
  <c r="AO45" i="259"/>
  <c r="AM45" i="259"/>
  <c r="AO42" i="259"/>
  <c r="AM42" i="259"/>
  <c r="AO8" i="259"/>
  <c r="AM8" i="259"/>
  <c r="AO56" i="259"/>
  <c r="AM56" i="259"/>
  <c r="AI62" i="253"/>
  <c r="AH62" i="253"/>
  <c r="AG62" i="253"/>
  <c r="AF62" i="253"/>
  <c r="AE62" i="253"/>
  <c r="AD62" i="253"/>
  <c r="AC62" i="253"/>
  <c r="AB62" i="253"/>
  <c r="AA62" i="253"/>
  <c r="Z62" i="253"/>
  <c r="Y62" i="253"/>
  <c r="X62" i="253"/>
  <c r="W62" i="253"/>
  <c r="V62" i="253"/>
  <c r="U62" i="253"/>
  <c r="T62" i="253"/>
  <c r="S62" i="253"/>
  <c r="R62" i="253"/>
  <c r="Q62" i="253"/>
  <c r="P62" i="253"/>
  <c r="O62" i="253"/>
  <c r="N62" i="253"/>
  <c r="M62" i="253"/>
  <c r="L62" i="253"/>
  <c r="K62" i="253"/>
  <c r="J62" i="253"/>
  <c r="I62" i="253"/>
  <c r="H62" i="253"/>
  <c r="G62" i="253"/>
  <c r="F62" i="253"/>
  <c r="E62" i="253"/>
  <c r="D62" i="253"/>
  <c r="C62" i="253"/>
  <c r="AJ61" i="253"/>
  <c r="AK61" i="253" s="1"/>
  <c r="AK60" i="253"/>
  <c r="AJ60" i="253"/>
  <c r="AJ59" i="253"/>
  <c r="AK59" i="253" s="1"/>
  <c r="AK58" i="253"/>
  <c r="AJ58" i="253"/>
  <c r="AJ57" i="253"/>
  <c r="AK57" i="253" s="1"/>
  <c r="AK56" i="253"/>
  <c r="AJ56" i="253"/>
  <c r="AJ55" i="253"/>
  <c r="AK55" i="253" s="1"/>
  <c r="AJ54" i="253"/>
  <c r="AK54" i="253" s="1"/>
  <c r="AK53" i="253"/>
  <c r="AO53" i="253" s="1"/>
  <c r="AJ53" i="253"/>
  <c r="AJ52" i="253"/>
  <c r="AK52" i="253" s="1"/>
  <c r="AK51" i="253"/>
  <c r="AJ51" i="253"/>
  <c r="AJ50" i="253"/>
  <c r="AK50" i="253" s="1"/>
  <c r="AO50" i="253" s="1"/>
  <c r="AJ49" i="253"/>
  <c r="AK49" i="253" s="1"/>
  <c r="AO49" i="253" s="1"/>
  <c r="AJ47" i="253"/>
  <c r="AK47" i="253" s="1"/>
  <c r="AJ46" i="253"/>
  <c r="AK46" i="253" s="1"/>
  <c r="AO46" i="253" s="1"/>
  <c r="AJ45" i="253"/>
  <c r="AK45" i="253" s="1"/>
  <c r="AJ44" i="253"/>
  <c r="AK44" i="253" s="1"/>
  <c r="AJ43" i="253"/>
  <c r="AK43" i="253" s="1"/>
  <c r="AJ42" i="253"/>
  <c r="AK42" i="253" s="1"/>
  <c r="AJ41" i="253"/>
  <c r="AK41" i="253" s="1"/>
  <c r="AJ40" i="253"/>
  <c r="AK40" i="253" s="1"/>
  <c r="AO40" i="253" s="1"/>
  <c r="AO39" i="253"/>
  <c r="AK39" i="253"/>
  <c r="AM39" i="253" s="1"/>
  <c r="AJ39" i="253"/>
  <c r="AJ38" i="253"/>
  <c r="AK38" i="253" s="1"/>
  <c r="AJ37" i="253"/>
  <c r="AK37" i="253" s="1"/>
  <c r="AO37" i="253" s="1"/>
  <c r="AJ36" i="253"/>
  <c r="AK36" i="253" s="1"/>
  <c r="AO36" i="253" s="1"/>
  <c r="AJ35" i="253"/>
  <c r="AK35" i="253" s="1"/>
  <c r="AJ34" i="253"/>
  <c r="AK34" i="253" s="1"/>
  <c r="AO34" i="253" s="1"/>
  <c r="AJ33" i="253"/>
  <c r="AK33" i="253" s="1"/>
  <c r="AO33" i="253" s="1"/>
  <c r="AJ32" i="253"/>
  <c r="AK32" i="253" s="1"/>
  <c r="AO32" i="253" s="1"/>
  <c r="AJ31" i="253"/>
  <c r="AK31" i="253" s="1"/>
  <c r="AJ30" i="253"/>
  <c r="AK30" i="253" s="1"/>
  <c r="AJ29" i="253"/>
  <c r="AK29" i="253" s="1"/>
  <c r="AO29" i="253" s="1"/>
  <c r="AJ28" i="253"/>
  <c r="AK28" i="253" s="1"/>
  <c r="AJ27" i="253"/>
  <c r="AK27" i="253" s="1"/>
  <c r="AJ26" i="253"/>
  <c r="AK26" i="253" s="1"/>
  <c r="AJ25" i="253"/>
  <c r="AK25" i="253" s="1"/>
  <c r="AJ24" i="253"/>
  <c r="AK24" i="253" s="1"/>
  <c r="AO24" i="253" s="1"/>
  <c r="AM23" i="253"/>
  <c r="AL23" i="253"/>
  <c r="AJ23" i="253"/>
  <c r="AK23" i="253" s="1"/>
  <c r="AO23" i="253" s="1"/>
  <c r="AJ22" i="253"/>
  <c r="AK22" i="253" s="1"/>
  <c r="AJ21" i="253"/>
  <c r="AK21" i="253" s="1"/>
  <c r="AO21" i="253" s="1"/>
  <c r="AJ20" i="253"/>
  <c r="AK20" i="253" s="1"/>
  <c r="AJ19" i="253"/>
  <c r="AK19" i="253" s="1"/>
  <c r="AJ18" i="253"/>
  <c r="AK18" i="253" s="1"/>
  <c r="AO18" i="253" s="1"/>
  <c r="AJ17" i="253"/>
  <c r="AK17" i="253" s="1"/>
  <c r="AJ16" i="253"/>
  <c r="AK16" i="253" s="1"/>
  <c r="AJ15" i="253"/>
  <c r="AK15" i="253" s="1"/>
  <c r="AJ14" i="253"/>
  <c r="AK14" i="253" s="1"/>
  <c r="AJ13" i="253"/>
  <c r="AJ12" i="253"/>
  <c r="AK12" i="253" s="1"/>
  <c r="AO12" i="253" s="1"/>
  <c r="AM11" i="253"/>
  <c r="AJ11" i="253"/>
  <c r="AK11" i="253" s="1"/>
  <c r="AK10" i="253"/>
  <c r="AJ10" i="253"/>
  <c r="AJ9" i="253"/>
  <c r="AK9" i="253" s="1"/>
  <c r="AO9" i="253" s="1"/>
  <c r="AJ8" i="253"/>
  <c r="AK8" i="253" s="1"/>
  <c r="AJ7" i="253"/>
  <c r="AK7" i="253" s="1"/>
  <c r="AK6" i="253"/>
  <c r="AO6" i="253" s="1"/>
  <c r="AJ6" i="253"/>
  <c r="AJ5" i="253"/>
  <c r="AK5" i="253" s="1"/>
  <c r="E4" i="253"/>
  <c r="E3" i="253"/>
  <c r="F3" i="253" s="1"/>
  <c r="AI62" i="252"/>
  <c r="AH62" i="252"/>
  <c r="AG62" i="252"/>
  <c r="AF62" i="252"/>
  <c r="AE62" i="252"/>
  <c r="AD62" i="252"/>
  <c r="AC62" i="252"/>
  <c r="AB62" i="252"/>
  <c r="AA62" i="252"/>
  <c r="Z62" i="252"/>
  <c r="Y62" i="252"/>
  <c r="X62" i="252"/>
  <c r="W62" i="252"/>
  <c r="V62" i="252"/>
  <c r="U62" i="252"/>
  <c r="T62" i="252"/>
  <c r="S62" i="252"/>
  <c r="R62" i="252"/>
  <c r="Q62" i="252"/>
  <c r="P62" i="252"/>
  <c r="O62" i="252"/>
  <c r="N62" i="252"/>
  <c r="M62" i="252"/>
  <c r="L62" i="252"/>
  <c r="K62" i="252"/>
  <c r="J62" i="252"/>
  <c r="I62" i="252"/>
  <c r="H62" i="252"/>
  <c r="G62" i="252"/>
  <c r="F62" i="252"/>
  <c r="E62" i="252"/>
  <c r="D62" i="252"/>
  <c r="C62" i="252"/>
  <c r="AJ61" i="252"/>
  <c r="AK61" i="252" s="1"/>
  <c r="AJ60" i="252"/>
  <c r="AK60" i="252" s="1"/>
  <c r="AJ59" i="252"/>
  <c r="AK59" i="252" s="1"/>
  <c r="AJ58" i="252"/>
  <c r="AK58" i="252" s="1"/>
  <c r="AJ57" i="252"/>
  <c r="AK57" i="252" s="1"/>
  <c r="AJ56" i="252"/>
  <c r="AK56" i="252" s="1"/>
  <c r="AJ55" i="252"/>
  <c r="AK55" i="252" s="1"/>
  <c r="AJ54" i="252"/>
  <c r="AK54" i="252" s="1"/>
  <c r="AJ53" i="252"/>
  <c r="AK53" i="252" s="1"/>
  <c r="AJ52" i="252"/>
  <c r="AK52" i="252" s="1"/>
  <c r="AJ51" i="252"/>
  <c r="AK51" i="252" s="1"/>
  <c r="AK50" i="252"/>
  <c r="AO50" i="252" s="1"/>
  <c r="AJ50" i="252"/>
  <c r="AJ49" i="252"/>
  <c r="AK49" i="252" s="1"/>
  <c r="AO49" i="252" s="1"/>
  <c r="AJ47" i="252"/>
  <c r="AK47" i="252" s="1"/>
  <c r="AJ46" i="252"/>
  <c r="AK46" i="252" s="1"/>
  <c r="AO46" i="252" s="1"/>
  <c r="AJ45" i="252"/>
  <c r="AK45" i="252" s="1"/>
  <c r="AJ44" i="252"/>
  <c r="AK44" i="252" s="1"/>
  <c r="AJ43" i="252"/>
  <c r="AK43" i="252" s="1"/>
  <c r="AJ42" i="252"/>
  <c r="AK42" i="252" s="1"/>
  <c r="AJ41" i="252"/>
  <c r="AK41" i="252" s="1"/>
  <c r="AJ40" i="252"/>
  <c r="AK40" i="252" s="1"/>
  <c r="AO40" i="252" s="1"/>
  <c r="AJ39" i="252"/>
  <c r="AK39" i="252" s="1"/>
  <c r="AJ38" i="252"/>
  <c r="AK38" i="252" s="1"/>
  <c r="AJ37" i="252"/>
  <c r="AK37" i="252" s="1"/>
  <c r="AO37" i="252" s="1"/>
  <c r="AJ36" i="252"/>
  <c r="AK36" i="252" s="1"/>
  <c r="AO36" i="252" s="1"/>
  <c r="AJ35" i="252"/>
  <c r="AK35" i="252" s="1"/>
  <c r="AK34" i="252"/>
  <c r="AO34" i="252" s="1"/>
  <c r="AJ34" i="252"/>
  <c r="AJ33" i="252"/>
  <c r="AK33" i="252" s="1"/>
  <c r="AO33" i="252" s="1"/>
  <c r="AJ32" i="252"/>
  <c r="AK32" i="252" s="1"/>
  <c r="AO32" i="252" s="1"/>
  <c r="AK31" i="252"/>
  <c r="AL31" i="252" s="1"/>
  <c r="AP31" i="252" s="1"/>
  <c r="AJ31" i="252"/>
  <c r="AJ30" i="252"/>
  <c r="AK30" i="252" s="1"/>
  <c r="AJ29" i="252"/>
  <c r="AK29" i="252" s="1"/>
  <c r="AO29" i="252" s="1"/>
  <c r="AJ28" i="252"/>
  <c r="AK28" i="252" s="1"/>
  <c r="AJ27" i="252"/>
  <c r="AK27" i="252" s="1"/>
  <c r="AJ26" i="252"/>
  <c r="AK26" i="252" s="1"/>
  <c r="AJ25" i="252"/>
  <c r="AK25" i="252" s="1"/>
  <c r="AJ24" i="252"/>
  <c r="AK24" i="252" s="1"/>
  <c r="AO24" i="252" s="1"/>
  <c r="AJ23" i="252"/>
  <c r="AK23" i="252" s="1"/>
  <c r="AJ22" i="252"/>
  <c r="AK22" i="252" s="1"/>
  <c r="AJ21" i="252"/>
  <c r="AK21" i="252" s="1"/>
  <c r="AO21" i="252" s="1"/>
  <c r="AK20" i="252"/>
  <c r="AL20" i="252" s="1"/>
  <c r="AJ20" i="252"/>
  <c r="AJ19" i="252"/>
  <c r="AK19" i="252" s="1"/>
  <c r="AJ18" i="252"/>
  <c r="AK18" i="252" s="1"/>
  <c r="AO18" i="252" s="1"/>
  <c r="AJ17" i="252"/>
  <c r="AK17" i="252" s="1"/>
  <c r="AJ16" i="252"/>
  <c r="AK16" i="252" s="1"/>
  <c r="AJ15" i="252"/>
  <c r="AK15" i="252" s="1"/>
  <c r="AJ14" i="252"/>
  <c r="AK14" i="252" s="1"/>
  <c r="AJ13" i="252"/>
  <c r="AJ12" i="252"/>
  <c r="AK12" i="252" s="1"/>
  <c r="AO12" i="252" s="1"/>
  <c r="AK11" i="252"/>
  <c r="AO11" i="252" s="1"/>
  <c r="AJ11" i="252"/>
  <c r="AJ10" i="252"/>
  <c r="AK10" i="252" s="1"/>
  <c r="AJ9" i="252"/>
  <c r="AK9" i="252" s="1"/>
  <c r="AO9" i="252" s="1"/>
  <c r="AK8" i="252"/>
  <c r="AL8" i="252" s="1"/>
  <c r="AJ8" i="252"/>
  <c r="AK7" i="252"/>
  <c r="AJ7" i="252"/>
  <c r="AJ6" i="252"/>
  <c r="AK6" i="252" s="1"/>
  <c r="AJ5" i="252"/>
  <c r="AJ62" i="252" s="1"/>
  <c r="E3" i="252"/>
  <c r="E4" i="252" s="1"/>
  <c r="J4" i="269" l="1"/>
  <c r="K3" i="269"/>
  <c r="J3" i="268"/>
  <c r="I4" i="268"/>
  <c r="AO62" i="260"/>
  <c r="AM62" i="260"/>
  <c r="AN5" i="260"/>
  <c r="AP5" i="260"/>
  <c r="K3" i="260"/>
  <c r="J4" i="260"/>
  <c r="AN62" i="259"/>
  <c r="AL62" i="259"/>
  <c r="AO5" i="259"/>
  <c r="AM5" i="259"/>
  <c r="I3" i="259"/>
  <c r="H4" i="259"/>
  <c r="AP23" i="253"/>
  <c r="AN23" i="253"/>
  <c r="AM42" i="253"/>
  <c r="AO42" i="253"/>
  <c r="AL42" i="253"/>
  <c r="AO59" i="253"/>
  <c r="AM59" i="253"/>
  <c r="AO11" i="253"/>
  <c r="AL11" i="253"/>
  <c r="AO43" i="253"/>
  <c r="AM43" i="253"/>
  <c r="AO8" i="253"/>
  <c r="AM8" i="253"/>
  <c r="AL8" i="253"/>
  <c r="AO28" i="253"/>
  <c r="AM28" i="253"/>
  <c r="AL28" i="253"/>
  <c r="AO45" i="253"/>
  <c r="AM45" i="253"/>
  <c r="AL45" i="253"/>
  <c r="AO31" i="253"/>
  <c r="AL31" i="253"/>
  <c r="AP31" i="253" s="1"/>
  <c r="AO17" i="253"/>
  <c r="AM17" i="253"/>
  <c r="AL17" i="253"/>
  <c r="AM51" i="253"/>
  <c r="AO51" i="253"/>
  <c r="AL51" i="253"/>
  <c r="G3" i="253"/>
  <c r="F4" i="253"/>
  <c r="AO47" i="253"/>
  <c r="AM47" i="253"/>
  <c r="AO35" i="253"/>
  <c r="AM35" i="253"/>
  <c r="AL35" i="253"/>
  <c r="AM5" i="253"/>
  <c r="AL5" i="253"/>
  <c r="AK62" i="253"/>
  <c r="AO5" i="253"/>
  <c r="AO20" i="253"/>
  <c r="AM20" i="253"/>
  <c r="AL20" i="253"/>
  <c r="AM6" i="253"/>
  <c r="AL56" i="253"/>
  <c r="AO56" i="253"/>
  <c r="AM56" i="253"/>
  <c r="AL39" i="253"/>
  <c r="AL53" i="253"/>
  <c r="AM53" i="253"/>
  <c r="AJ62" i="253"/>
  <c r="AO35" i="252"/>
  <c r="AM35" i="252"/>
  <c r="AL35" i="252"/>
  <c r="AO6" i="252"/>
  <c r="AM6" i="252"/>
  <c r="AO42" i="252"/>
  <c r="AM42" i="252"/>
  <c r="AL42" i="252"/>
  <c r="AO45" i="252"/>
  <c r="AM45" i="252"/>
  <c r="AL45" i="252"/>
  <c r="AO28" i="252"/>
  <c r="AM28" i="252"/>
  <c r="AL28" i="252"/>
  <c r="AO47" i="252"/>
  <c r="AM47" i="252"/>
  <c r="AO56" i="252"/>
  <c r="AM56" i="252"/>
  <c r="AL56" i="252"/>
  <c r="AP20" i="252"/>
  <c r="AN20" i="252"/>
  <c r="AM59" i="252"/>
  <c r="AO59" i="252"/>
  <c r="AO43" i="252"/>
  <c r="AM43" i="252"/>
  <c r="AN8" i="252"/>
  <c r="AP8" i="252"/>
  <c r="AO51" i="252"/>
  <c r="AM51" i="252"/>
  <c r="AL51" i="252"/>
  <c r="AM53" i="252"/>
  <c r="AO53" i="252"/>
  <c r="AL53" i="252"/>
  <c r="AO39" i="252"/>
  <c r="AM39" i="252"/>
  <c r="AL39" i="252"/>
  <c r="AO23" i="252"/>
  <c r="AM23" i="252"/>
  <c r="AL23" i="252"/>
  <c r="AO17" i="252"/>
  <c r="AM17" i="252"/>
  <c r="AL17" i="252"/>
  <c r="AM20" i="252"/>
  <c r="AO31" i="252"/>
  <c r="F3" i="252"/>
  <c r="AO20" i="252"/>
  <c r="AK5" i="252"/>
  <c r="AM8" i="252"/>
  <c r="AL11" i="252"/>
  <c r="AM11" i="252"/>
  <c r="AO8" i="252"/>
  <c r="L3" i="269" l="1"/>
  <c r="K4" i="269"/>
  <c r="K3" i="268"/>
  <c r="J4" i="268"/>
  <c r="L3" i="260"/>
  <c r="K4" i="260"/>
  <c r="I4" i="259"/>
  <c r="J3" i="259"/>
  <c r="AP62" i="253"/>
  <c r="AM62" i="253"/>
  <c r="AN28" i="253"/>
  <c r="AP28" i="253"/>
  <c r="AP11" i="253"/>
  <c r="AN11" i="253"/>
  <c r="AP45" i="253"/>
  <c r="AN45" i="253"/>
  <c r="AP5" i="253"/>
  <c r="AN5" i="253"/>
  <c r="AP35" i="253"/>
  <c r="AN35" i="253"/>
  <c r="AP8" i="253"/>
  <c r="AN8" i="253"/>
  <c r="H3" i="253"/>
  <c r="G4" i="253"/>
  <c r="AP53" i="253"/>
  <c r="AN53" i="253"/>
  <c r="AP51" i="253"/>
  <c r="AN51" i="253"/>
  <c r="AP39" i="253"/>
  <c r="AN39" i="253"/>
  <c r="AN17" i="253"/>
  <c r="AP17" i="253"/>
  <c r="AP42" i="253"/>
  <c r="AN42" i="253"/>
  <c r="AP56" i="253"/>
  <c r="AN56" i="253"/>
  <c r="AN20" i="253"/>
  <c r="AP20" i="253"/>
  <c r="AP56" i="252"/>
  <c r="AN56" i="252"/>
  <c r="AN39" i="252"/>
  <c r="AP39" i="252"/>
  <c r="AN53" i="252"/>
  <c r="AP53" i="252"/>
  <c r="AP51" i="252"/>
  <c r="AN51" i="252"/>
  <c r="AK62" i="252"/>
  <c r="AO5" i="252"/>
  <c r="AM5" i="252"/>
  <c r="AL5" i="252"/>
  <c r="AP17" i="252"/>
  <c r="AN17" i="252"/>
  <c r="AP23" i="252"/>
  <c r="AN23" i="252"/>
  <c r="AP28" i="252"/>
  <c r="AN28" i="252"/>
  <c r="AP45" i="252"/>
  <c r="AN45" i="252"/>
  <c r="AP11" i="252"/>
  <c r="AN11" i="252"/>
  <c r="AP42" i="252"/>
  <c r="AN42" i="252"/>
  <c r="F4" i="252"/>
  <c r="G3" i="252"/>
  <c r="AP35" i="252"/>
  <c r="AN35" i="252"/>
  <c r="M3" i="269" l="1"/>
  <c r="L4" i="269"/>
  <c r="L3" i="268"/>
  <c r="K4" i="268"/>
  <c r="M3" i="260"/>
  <c r="L4" i="260"/>
  <c r="K3" i="259"/>
  <c r="J4" i="259"/>
  <c r="I3" i="253"/>
  <c r="H4" i="253"/>
  <c r="AP5" i="252"/>
  <c r="AN5" i="252"/>
  <c r="AM62" i="252"/>
  <c r="G4" i="252"/>
  <c r="H3" i="252"/>
  <c r="M4" i="269" l="1"/>
  <c r="N3" i="269"/>
  <c r="L4" i="268"/>
  <c r="M3" i="268"/>
  <c r="N3" i="260"/>
  <c r="M4" i="260"/>
  <c r="K4" i="259"/>
  <c r="L3" i="259"/>
  <c r="J3" i="253"/>
  <c r="I4" i="253"/>
  <c r="H4" i="252"/>
  <c r="I3" i="252"/>
  <c r="N4" i="269" l="1"/>
  <c r="O3" i="269"/>
  <c r="M4" i="268"/>
  <c r="N3" i="268"/>
  <c r="O3" i="260"/>
  <c r="N4" i="260"/>
  <c r="M3" i="259"/>
  <c r="L4" i="259"/>
  <c r="J4" i="253"/>
  <c r="K3" i="253"/>
  <c r="I4" i="252"/>
  <c r="J3" i="252"/>
  <c r="O4" i="269" l="1"/>
  <c r="P3" i="269"/>
  <c r="O3" i="268"/>
  <c r="N4" i="268"/>
  <c r="O4" i="260"/>
  <c r="P3" i="260"/>
  <c r="M4" i="259"/>
  <c r="N3" i="259"/>
  <c r="K4" i="253"/>
  <c r="L3" i="253"/>
  <c r="J4" i="252"/>
  <c r="K3" i="252"/>
  <c r="P4" i="269" l="1"/>
  <c r="Q3" i="269"/>
  <c r="O4" i="268"/>
  <c r="P3" i="268"/>
  <c r="P4" i="260"/>
  <c r="Q3" i="260"/>
  <c r="N4" i="259"/>
  <c r="O3" i="259"/>
  <c r="L4" i="253"/>
  <c r="M3" i="253"/>
  <c r="K4" i="252"/>
  <c r="L3" i="252"/>
  <c r="Q4" i="269" l="1"/>
  <c r="R3" i="269"/>
  <c r="P4" i="268"/>
  <c r="Q3" i="268"/>
  <c r="Q4" i="260"/>
  <c r="R3" i="260"/>
  <c r="O4" i="259"/>
  <c r="P3" i="259"/>
  <c r="M4" i="253"/>
  <c r="N3" i="253"/>
  <c r="L4" i="252"/>
  <c r="M3" i="252"/>
  <c r="R4" i="269" l="1"/>
  <c r="S3" i="269"/>
  <c r="Q4" i="268"/>
  <c r="R3" i="268"/>
  <c r="R4" i="260"/>
  <c r="S3" i="260"/>
  <c r="P4" i="259"/>
  <c r="Q3" i="259"/>
  <c r="N4" i="253"/>
  <c r="O3" i="253"/>
  <c r="N3" i="252"/>
  <c r="M4" i="252"/>
  <c r="S4" i="269" l="1"/>
  <c r="T3" i="269"/>
  <c r="S3" i="268"/>
  <c r="R4" i="268"/>
  <c r="S4" i="260"/>
  <c r="T3" i="260"/>
  <c r="R3" i="259"/>
  <c r="Q4" i="259"/>
  <c r="O4" i="253"/>
  <c r="P3" i="253"/>
  <c r="N4" i="252"/>
  <c r="O3" i="252"/>
  <c r="U3" i="269" l="1"/>
  <c r="T4" i="269"/>
  <c r="S4" i="268"/>
  <c r="T3" i="268"/>
  <c r="T4" i="260"/>
  <c r="U3" i="260"/>
  <c r="R4" i="259"/>
  <c r="S3" i="259"/>
  <c r="P4" i="253"/>
  <c r="Q3" i="253"/>
  <c r="P3" i="252"/>
  <c r="O4" i="252"/>
  <c r="U4" i="269" l="1"/>
  <c r="V3" i="269"/>
  <c r="T4" i="268"/>
  <c r="U3" i="268"/>
  <c r="U4" i="260"/>
  <c r="V3" i="260"/>
  <c r="S4" i="259"/>
  <c r="T3" i="259"/>
  <c r="Q4" i="253"/>
  <c r="R3" i="253"/>
  <c r="Q3" i="252"/>
  <c r="P4" i="252"/>
  <c r="V4" i="269" l="1"/>
  <c r="W3" i="269"/>
  <c r="U4" i="268"/>
  <c r="V3" i="268"/>
  <c r="V4" i="260"/>
  <c r="W3" i="260"/>
  <c r="U3" i="259"/>
  <c r="T4" i="259"/>
  <c r="R4" i="253"/>
  <c r="S3" i="253"/>
  <c r="R3" i="252"/>
  <c r="Q4" i="252"/>
  <c r="X3" i="269" l="1"/>
  <c r="W4" i="269"/>
  <c r="W3" i="268"/>
  <c r="V4" i="268"/>
  <c r="W4" i="260"/>
  <c r="X3" i="260"/>
  <c r="U4" i="259"/>
  <c r="V3" i="259"/>
  <c r="S4" i="253"/>
  <c r="T3" i="253"/>
  <c r="S3" i="252"/>
  <c r="R4" i="252"/>
  <c r="Y3" i="269" l="1"/>
  <c r="X4" i="269"/>
  <c r="X3" i="268"/>
  <c r="W4" i="268"/>
  <c r="X4" i="260"/>
  <c r="Y3" i="260"/>
  <c r="W3" i="259"/>
  <c r="V4" i="259"/>
  <c r="U3" i="253"/>
  <c r="T4" i="253"/>
  <c r="T3" i="252"/>
  <c r="S4" i="252"/>
  <c r="Z3" i="269" l="1"/>
  <c r="Y4" i="269"/>
  <c r="X4" i="268"/>
  <c r="Y3" i="268"/>
  <c r="Z3" i="260"/>
  <c r="Y4" i="260"/>
  <c r="X3" i="259"/>
  <c r="W4" i="259"/>
  <c r="V3" i="253"/>
  <c r="U4" i="253"/>
  <c r="U3" i="252"/>
  <c r="T4" i="252"/>
  <c r="AA3" i="269" l="1"/>
  <c r="Z4" i="269"/>
  <c r="Z3" i="268"/>
  <c r="Y4" i="268"/>
  <c r="AA3" i="260"/>
  <c r="Z4" i="260"/>
  <c r="Y3" i="259"/>
  <c r="X4" i="259"/>
  <c r="W3" i="253"/>
  <c r="V4" i="253"/>
  <c r="V3" i="252"/>
  <c r="U4" i="252"/>
  <c r="AB3" i="269" l="1"/>
  <c r="AA4" i="269"/>
  <c r="AA3" i="268"/>
  <c r="Z4" i="268"/>
  <c r="AB3" i="260"/>
  <c r="AA4" i="260"/>
  <c r="Z3" i="259"/>
  <c r="Y4" i="259"/>
  <c r="X3" i="253"/>
  <c r="W4" i="253"/>
  <c r="V4" i="252"/>
  <c r="W3" i="252"/>
  <c r="AC3" i="269" l="1"/>
  <c r="AB4" i="269"/>
  <c r="AB3" i="268"/>
  <c r="AA4" i="268"/>
  <c r="AC3" i="260"/>
  <c r="AB4" i="260"/>
  <c r="Z4" i="259"/>
  <c r="AA3" i="259"/>
  <c r="Y3" i="253"/>
  <c r="X4" i="253"/>
  <c r="W4" i="252"/>
  <c r="X3" i="252"/>
  <c r="AD3" i="269" l="1"/>
  <c r="AC4" i="269"/>
  <c r="AB4" i="268"/>
  <c r="AC3" i="268"/>
  <c r="AD3" i="260"/>
  <c r="AC4" i="260"/>
  <c r="AB3" i="259"/>
  <c r="AA4" i="259"/>
  <c r="Z3" i="253"/>
  <c r="Y4" i="253"/>
  <c r="Y3" i="252"/>
  <c r="X4" i="252"/>
  <c r="AD4" i="269" l="1"/>
  <c r="AE3" i="269"/>
  <c r="AC4" i="268"/>
  <c r="AD3" i="268"/>
  <c r="AE3" i="260"/>
  <c r="AD4" i="260"/>
  <c r="AC3" i="259"/>
  <c r="AB4" i="259"/>
  <c r="AA3" i="253"/>
  <c r="Z4" i="253"/>
  <c r="Y4" i="252"/>
  <c r="Z3" i="252"/>
  <c r="AF3" i="269" l="1"/>
  <c r="AE4" i="269"/>
  <c r="AE3" i="268"/>
  <c r="AD4" i="268"/>
  <c r="AF3" i="260"/>
  <c r="AE4" i="260"/>
  <c r="AC4" i="259"/>
  <c r="AD3" i="259"/>
  <c r="AB3" i="253"/>
  <c r="AA4" i="253"/>
  <c r="Z4" i="252"/>
  <c r="AA3" i="252"/>
  <c r="AG3" i="269" l="1"/>
  <c r="AF4" i="269"/>
  <c r="AF3" i="268"/>
  <c r="AE4" i="268"/>
  <c r="AF4" i="260"/>
  <c r="AG3" i="260"/>
  <c r="AE3" i="259"/>
  <c r="AD4" i="259"/>
  <c r="AC3" i="253"/>
  <c r="AB4" i="253"/>
  <c r="AA4" i="252"/>
  <c r="AB3" i="252"/>
  <c r="AG4" i="269" l="1"/>
  <c r="AH3" i="269"/>
  <c r="AG3" i="268"/>
  <c r="AF4" i="268"/>
  <c r="AH3" i="260"/>
  <c r="AG4" i="260"/>
  <c r="AE4" i="259"/>
  <c r="AF3" i="259"/>
  <c r="AD3" i="253"/>
  <c r="AC4" i="253"/>
  <c r="AB4" i="252"/>
  <c r="AC3" i="252"/>
  <c r="AH4" i="269" l="1"/>
  <c r="AI3" i="269"/>
  <c r="AI4" i="269" s="1"/>
  <c r="AH3" i="268"/>
  <c r="AG4" i="268"/>
  <c r="AH4" i="260"/>
  <c r="AI3" i="260"/>
  <c r="AI4" i="260" s="1"/>
  <c r="AG3" i="259"/>
  <c r="AF4" i="259"/>
  <c r="AD4" i="253"/>
  <c r="AE3" i="253"/>
  <c r="AC4" i="252"/>
  <c r="AD3" i="252"/>
  <c r="AH4" i="268" l="1"/>
  <c r="AI3" i="268"/>
  <c r="AI4" i="268" s="1"/>
  <c r="AG4" i="259"/>
  <c r="AH3" i="259"/>
  <c r="AH4" i="259" s="1"/>
  <c r="AE4" i="253"/>
  <c r="AF3" i="253"/>
  <c r="AD4" i="252"/>
  <c r="AE3" i="252"/>
  <c r="AF4" i="253" l="1"/>
  <c r="AG3" i="253"/>
  <c r="AE4" i="252"/>
  <c r="AF3" i="252"/>
  <c r="AG4" i="253" l="1"/>
  <c r="AH3" i="253"/>
  <c r="AG3" i="252"/>
  <c r="AF4" i="252"/>
  <c r="AH4" i="253" l="1"/>
  <c r="AI3" i="253"/>
  <c r="AI4" i="253" s="1"/>
  <c r="AH3" i="252"/>
  <c r="AG4" i="252"/>
  <c r="AH4" i="252" l="1"/>
  <c r="AI3" i="252"/>
  <c r="AI4" i="252" s="1"/>
  <c r="H30" i="251" l="1" a="1"/>
  <c r="H30" i="251" s="1"/>
  <c r="G30" i="251" a="1"/>
  <c r="G30" i="251" s="1"/>
  <c r="F30" i="251" a="1"/>
  <c r="F30" i="251" s="1"/>
  <c r="E30" i="251" a="1"/>
  <c r="E30" i="251" s="1"/>
  <c r="D30" i="251" a="1"/>
  <c r="D30" i="251" s="1"/>
  <c r="C30" i="251" a="1"/>
  <c r="C30" i="251" s="1"/>
  <c r="B30" i="251" a="1"/>
  <c r="B30" i="251" s="1"/>
  <c r="H29" i="251" a="1"/>
  <c r="H29" i="251" s="1"/>
  <c r="G29" i="251" a="1"/>
  <c r="G29" i="251" s="1"/>
  <c r="F29" i="251" a="1"/>
  <c r="F29" i="251" s="1"/>
  <c r="E29" i="251" a="1"/>
  <c r="E29" i="251" s="1"/>
  <c r="D29" i="251" a="1"/>
  <c r="D29" i="251" s="1"/>
  <c r="C29" i="251" a="1"/>
  <c r="C29" i="251" s="1"/>
  <c r="B29" i="251" a="1"/>
  <c r="B29" i="251" s="1"/>
  <c r="H28" i="251" a="1"/>
  <c r="H28" i="251" s="1"/>
  <c r="G28" i="251" a="1"/>
  <c r="G28" i="251" s="1"/>
  <c r="F28" i="251" a="1"/>
  <c r="F28" i="251" s="1"/>
  <c r="E28" i="251" a="1"/>
  <c r="E28" i="251" s="1"/>
  <c r="D28" i="251" a="1"/>
  <c r="D28" i="251" s="1"/>
  <c r="C28" i="251" a="1"/>
  <c r="C28" i="251" s="1"/>
  <c r="B28" i="251" a="1"/>
  <c r="B28" i="251" s="1"/>
  <c r="H27" i="251" a="1"/>
  <c r="H27" i="251" s="1"/>
  <c r="G27" i="251" a="1"/>
  <c r="G27" i="251" s="1"/>
  <c r="F27" i="251" a="1"/>
  <c r="F27" i="251" s="1"/>
  <c r="E27" i="251" a="1"/>
  <c r="E27" i="251" s="1"/>
  <c r="D27" i="251" a="1"/>
  <c r="D27" i="251" s="1"/>
  <c r="C27" i="251" a="1"/>
  <c r="C27" i="251" s="1"/>
  <c r="B27" i="251" a="1"/>
  <c r="B27" i="251" s="1"/>
  <c r="H26" i="251" a="1"/>
  <c r="H26" i="251" s="1"/>
  <c r="G26" i="251" a="1"/>
  <c r="G26" i="251" s="1"/>
  <c r="F26" i="251" a="1"/>
  <c r="F26" i="251" s="1"/>
  <c r="E26" i="251" a="1"/>
  <c r="E26" i="251" s="1"/>
  <c r="D26" i="251" a="1"/>
  <c r="D26" i="251" s="1"/>
  <c r="C26" i="251" a="1"/>
  <c r="C26" i="251" s="1"/>
  <c r="B26" i="251" a="1"/>
  <c r="B26" i="251" s="1"/>
  <c r="H25" i="251" a="1"/>
  <c r="H25" i="251" s="1"/>
  <c r="G25" i="251" a="1"/>
  <c r="G25" i="251" s="1"/>
  <c r="F25" i="251" a="1"/>
  <c r="F25" i="251" s="1"/>
  <c r="E25" i="251" a="1"/>
  <c r="E25" i="251" s="1"/>
  <c r="D25" i="251" a="1"/>
  <c r="D25" i="251" s="1"/>
  <c r="C25" i="251" a="1"/>
  <c r="C25" i="251" s="1"/>
  <c r="B25" i="251" a="1"/>
  <c r="B25" i="251" s="1"/>
  <c r="H24" i="251" a="1"/>
  <c r="H24" i="251" s="1"/>
  <c r="G24" i="251" a="1"/>
  <c r="G24" i="251" s="1"/>
  <c r="F24" i="251" a="1"/>
  <c r="F24" i="251" s="1"/>
  <c r="E24" i="251" a="1"/>
  <c r="E24" i="251" s="1"/>
  <c r="D24" i="251" a="1"/>
  <c r="D24" i="251" s="1"/>
  <c r="C24" i="251" a="1"/>
  <c r="C24" i="251" s="1"/>
  <c r="B24" i="251" a="1"/>
  <c r="B24" i="251" s="1"/>
  <c r="H23" i="251" a="1"/>
  <c r="H23" i="251" s="1"/>
  <c r="G23" i="251" a="1"/>
  <c r="G23" i="251" s="1"/>
  <c r="F23" i="251" a="1"/>
  <c r="F23" i="251" s="1"/>
  <c r="E23" i="251" a="1"/>
  <c r="E23" i="251" s="1"/>
  <c r="D23" i="251" a="1"/>
  <c r="D23" i="251" s="1"/>
  <c r="C23" i="251" a="1"/>
  <c r="C23" i="251" s="1"/>
  <c r="B23" i="251" a="1"/>
  <c r="B23" i="251" s="1"/>
  <c r="H22" i="251" a="1"/>
  <c r="H22" i="251" s="1"/>
  <c r="G22" i="251" a="1"/>
  <c r="G22" i="251" s="1"/>
  <c r="F22" i="251" a="1"/>
  <c r="F22" i="251" s="1"/>
  <c r="E22" i="251" a="1"/>
  <c r="E22" i="251" s="1"/>
  <c r="D22" i="251" a="1"/>
  <c r="D22" i="251" s="1"/>
  <c r="C22" i="251" a="1"/>
  <c r="C22" i="251" s="1"/>
  <c r="B22" i="251" a="1"/>
  <c r="B22" i="251" s="1"/>
  <c r="H21" i="251" a="1"/>
  <c r="H21" i="251" s="1"/>
  <c r="G21" i="251" a="1"/>
  <c r="G21" i="251" s="1"/>
  <c r="F21" i="251" a="1"/>
  <c r="F21" i="251" s="1"/>
  <c r="E21" i="251" a="1"/>
  <c r="E21" i="251" s="1"/>
  <c r="D21" i="251" a="1"/>
  <c r="D21" i="251" s="1"/>
  <c r="C21" i="251" a="1"/>
  <c r="C21" i="251" s="1"/>
  <c r="B21" i="251" a="1"/>
  <c r="B21" i="251" s="1"/>
  <c r="H20" i="251" a="1"/>
  <c r="H20" i="251" s="1"/>
  <c r="G20" i="251" a="1"/>
  <c r="G20" i="251" s="1"/>
  <c r="F20" i="251" a="1"/>
  <c r="F20" i="251" s="1"/>
  <c r="E20" i="251" a="1"/>
  <c r="E20" i="251" s="1"/>
  <c r="D20" i="251" a="1"/>
  <c r="D20" i="251" s="1"/>
  <c r="C20" i="251" a="1"/>
  <c r="C20" i="251" s="1"/>
  <c r="B20" i="251" a="1"/>
  <c r="B20" i="251" s="1"/>
  <c r="H19" i="251" a="1"/>
  <c r="H19" i="251" s="1"/>
  <c r="G19" i="251" a="1"/>
  <c r="G19" i="251" s="1"/>
  <c r="F19" i="251" a="1"/>
  <c r="F19" i="251" s="1"/>
  <c r="E19" i="251" a="1"/>
  <c r="E19" i="251" s="1"/>
  <c r="D19" i="251" a="1"/>
  <c r="D19" i="251" s="1"/>
  <c r="C19" i="251" a="1"/>
  <c r="C19" i="251" s="1"/>
  <c r="B19" i="251" a="1"/>
  <c r="B19" i="251" s="1"/>
  <c r="H18" i="251" a="1"/>
  <c r="H18" i="251" s="1"/>
  <c r="G18" i="251" a="1"/>
  <c r="G18" i="251" s="1"/>
  <c r="F18" i="251" a="1"/>
  <c r="F18" i="251" s="1"/>
  <c r="E18" i="251" a="1"/>
  <c r="E18" i="251" s="1"/>
  <c r="D18" i="251" a="1"/>
  <c r="D18" i="251" s="1"/>
  <c r="C18" i="251" a="1"/>
  <c r="C18" i="251" s="1"/>
  <c r="B18" i="251" a="1"/>
  <c r="B18" i="251" s="1"/>
  <c r="H17" i="251" a="1"/>
  <c r="H17" i="251" s="1"/>
  <c r="G17" i="251" a="1"/>
  <c r="G17" i="251" s="1"/>
  <c r="F17" i="251" a="1"/>
  <c r="F17" i="251" s="1"/>
  <c r="E17" i="251" a="1"/>
  <c r="E17" i="251" s="1"/>
  <c r="D17" i="251" a="1"/>
  <c r="D17" i="251" s="1"/>
  <c r="C17" i="251" a="1"/>
  <c r="C17" i="251" s="1"/>
  <c r="B17" i="251" a="1"/>
  <c r="B17" i="251" s="1"/>
  <c r="H16" i="251" a="1"/>
  <c r="H16" i="251" s="1"/>
  <c r="G16" i="251" a="1"/>
  <c r="G16" i="251" s="1"/>
  <c r="F16" i="251" a="1"/>
  <c r="F16" i="251" s="1"/>
  <c r="E16" i="251" a="1"/>
  <c r="E16" i="251" s="1"/>
  <c r="D16" i="251" a="1"/>
  <c r="D16" i="251" s="1"/>
  <c r="C16" i="251" a="1"/>
  <c r="C16" i="251" s="1"/>
  <c r="B16" i="251" a="1"/>
  <c r="B16" i="251" s="1"/>
  <c r="H15" i="251" a="1"/>
  <c r="H15" i="251" s="1"/>
  <c r="G15" i="251" a="1"/>
  <c r="G15" i="251" s="1"/>
  <c r="F15" i="251" a="1"/>
  <c r="F15" i="251" s="1"/>
  <c r="E15" i="251" a="1"/>
  <c r="E15" i="251" s="1"/>
  <c r="D15" i="251" a="1"/>
  <c r="D15" i="251" s="1"/>
  <c r="C15" i="251" a="1"/>
  <c r="C15" i="251" s="1"/>
  <c r="B15" i="251" a="1"/>
  <c r="B15" i="251" s="1"/>
  <c r="H14" i="251" a="1"/>
  <c r="H14" i="251" s="1"/>
  <c r="G14" i="251" a="1"/>
  <c r="G14" i="251" s="1"/>
  <c r="F14" i="251" a="1"/>
  <c r="F14" i="251" s="1"/>
  <c r="E14" i="251" a="1"/>
  <c r="E14" i="251" s="1"/>
  <c r="D14" i="251" a="1"/>
  <c r="D14" i="251" s="1"/>
  <c r="C14" i="251" a="1"/>
  <c r="C14" i="251" s="1"/>
  <c r="B14" i="251" a="1"/>
  <c r="B14" i="251" s="1"/>
  <c r="H13" i="251" a="1"/>
  <c r="H13" i="251" s="1"/>
  <c r="G13" i="251" a="1"/>
  <c r="G13" i="251" s="1"/>
  <c r="F13" i="251" a="1"/>
  <c r="F13" i="251" s="1"/>
  <c r="E13" i="251" a="1"/>
  <c r="E13" i="251" s="1"/>
  <c r="D13" i="251" a="1"/>
  <c r="D13" i="251" s="1"/>
  <c r="C13" i="251" a="1"/>
  <c r="C13" i="251" s="1"/>
  <c r="B13" i="251" a="1"/>
  <c r="B13" i="251" s="1"/>
  <c r="H12" i="251" a="1"/>
  <c r="H12" i="251" s="1"/>
  <c r="G12" i="251" a="1"/>
  <c r="G12" i="251" s="1"/>
  <c r="F12" i="251" a="1"/>
  <c r="F12" i="251" s="1"/>
  <c r="E12" i="251" a="1"/>
  <c r="E12" i="251" s="1"/>
  <c r="D12" i="251" a="1"/>
  <c r="D12" i="251" s="1"/>
  <c r="C12" i="251" a="1"/>
  <c r="C12" i="251" s="1"/>
  <c r="B12" i="251" a="1"/>
  <c r="B12" i="251" s="1"/>
  <c r="H11" i="251" a="1"/>
  <c r="H11" i="251" s="1"/>
  <c r="G11" i="251" a="1"/>
  <c r="G11" i="251" s="1"/>
  <c r="F11" i="251" a="1"/>
  <c r="F11" i="251" s="1"/>
  <c r="E11" i="251" a="1"/>
  <c r="E11" i="251" s="1"/>
  <c r="D11" i="251" a="1"/>
  <c r="D11" i="251" s="1"/>
  <c r="C11" i="251" a="1"/>
  <c r="C11" i="251" s="1"/>
  <c r="B11" i="251" a="1"/>
  <c r="B11" i="251" s="1"/>
  <c r="Q14" i="246"/>
  <c r="D12" i="250" a="1"/>
  <c r="D12" i="250" s="1"/>
  <c r="D13" i="250" a="1"/>
  <c r="D13" i="250" s="1"/>
  <c r="D14" i="250" a="1"/>
  <c r="D14" i="250" s="1"/>
  <c r="D15" i="250" a="1"/>
  <c r="D15" i="250" s="1"/>
  <c r="D16" i="250" a="1"/>
  <c r="D16" i="250" s="1"/>
  <c r="D17" i="250" a="1"/>
  <c r="D17" i="250" s="1"/>
  <c r="D18" i="250" a="1"/>
  <c r="D18" i="250" s="1"/>
  <c r="D19" i="250" a="1"/>
  <c r="D19" i="250" s="1"/>
  <c r="D20" i="250" a="1"/>
  <c r="D20" i="250" s="1"/>
  <c r="D21" i="250" a="1"/>
  <c r="D21" i="250" s="1"/>
  <c r="D22" i="250" a="1"/>
  <c r="D22" i="250" s="1"/>
  <c r="D23" i="250" a="1"/>
  <c r="D23" i="250" s="1"/>
  <c r="D24" i="250" a="1"/>
  <c r="D24" i="250" s="1"/>
  <c r="D25" i="250" a="1"/>
  <c r="D25" i="250" s="1"/>
  <c r="D26" i="250" a="1"/>
  <c r="D26" i="250" s="1"/>
  <c r="D27" i="250" a="1"/>
  <c r="D27" i="250" s="1"/>
  <c r="D28" i="250" a="1"/>
  <c r="D28" i="250" s="1"/>
  <c r="D29" i="250" a="1"/>
  <c r="D29" i="250" s="1"/>
  <c r="D30" i="250" a="1"/>
  <c r="D30" i="250" s="1"/>
  <c r="D11" i="250" a="1"/>
  <c r="D11" i="250" s="1"/>
  <c r="D11" i="246" a="1"/>
  <c r="D11" i="246" s="1"/>
  <c r="G12" i="250" a="1"/>
  <c r="G12" i="250" s="1"/>
  <c r="G13" i="250" a="1"/>
  <c r="G13" i="250" s="1"/>
  <c r="G14" i="250" a="1"/>
  <c r="G14" i="250" s="1"/>
  <c r="G15" i="250" a="1"/>
  <c r="G15" i="250" s="1"/>
  <c r="G16" i="250" a="1"/>
  <c r="G16" i="250" s="1"/>
  <c r="G17" i="250" a="1"/>
  <c r="G17" i="250" s="1"/>
  <c r="G18" i="250" a="1"/>
  <c r="G18" i="250" s="1"/>
  <c r="G19" i="250" a="1"/>
  <c r="G19" i="250" s="1"/>
  <c r="G20" i="250" a="1"/>
  <c r="G20" i="250" s="1"/>
  <c r="G21" i="250" a="1"/>
  <c r="G21" i="250" s="1"/>
  <c r="G22" i="250" a="1"/>
  <c r="G22" i="250" s="1"/>
  <c r="G23" i="250" a="1"/>
  <c r="G23" i="250" s="1"/>
  <c r="G24" i="250" a="1"/>
  <c r="G24" i="250" s="1"/>
  <c r="G25" i="250" a="1"/>
  <c r="G25" i="250" s="1"/>
  <c r="G26" i="250" a="1"/>
  <c r="G26" i="250" s="1"/>
  <c r="G27" i="250" a="1"/>
  <c r="G27" i="250" s="1"/>
  <c r="G28" i="250" a="1"/>
  <c r="G28" i="250" s="1"/>
  <c r="G29" i="250" a="1"/>
  <c r="G29" i="250" s="1"/>
  <c r="G30" i="250" a="1"/>
  <c r="G30" i="250" s="1"/>
  <c r="G11" i="250" a="1"/>
  <c r="G11" i="250" s="1"/>
  <c r="H11" i="246" a="1"/>
  <c r="H11" i="246" s="1"/>
  <c r="H12" i="246" a="1"/>
  <c r="H12" i="246" s="1"/>
  <c r="H13" i="246" a="1"/>
  <c r="H13" i="246" s="1"/>
  <c r="H14" i="246" a="1"/>
  <c r="H14" i="246" s="1"/>
  <c r="H15" i="246" a="1"/>
  <c r="H15" i="246" s="1"/>
  <c r="H16" i="246" a="1"/>
  <c r="H16" i="246" s="1"/>
  <c r="H17" i="246" a="1"/>
  <c r="H17" i="246" s="1"/>
  <c r="H18" i="246" a="1"/>
  <c r="H18" i="246" s="1"/>
  <c r="H19" i="246" a="1"/>
  <c r="H19" i="246" s="1"/>
  <c r="H20" i="246" a="1"/>
  <c r="H20" i="246" s="1"/>
  <c r="H21" i="246" a="1"/>
  <c r="H21" i="246" s="1"/>
  <c r="H22" i="246" a="1"/>
  <c r="H22" i="246" s="1"/>
  <c r="H23" i="246" a="1"/>
  <c r="H23" i="246" s="1"/>
  <c r="H24" i="246" a="1"/>
  <c r="H24" i="246" s="1"/>
  <c r="H25" i="246" a="1"/>
  <c r="H25" i="246" s="1"/>
  <c r="H26" i="246" a="1"/>
  <c r="H26" i="246" s="1"/>
  <c r="H27" i="246" a="1"/>
  <c r="H27" i="246" s="1"/>
  <c r="H28" i="246" a="1"/>
  <c r="H28" i="246" s="1"/>
  <c r="H29" i="246" a="1"/>
  <c r="H29" i="246" s="1"/>
  <c r="H30" i="246" a="1"/>
  <c r="H30" i="246" s="1"/>
  <c r="D26" i="246" a="1"/>
  <c r="D26" i="246" s="1"/>
  <c r="D27" i="246" a="1"/>
  <c r="D27" i="246" s="1"/>
  <c r="D28" i="246" a="1"/>
  <c r="D28" i="246" s="1"/>
  <c r="D29" i="246" a="1"/>
  <c r="D29" i="246" s="1"/>
  <c r="D30" i="246" a="1"/>
  <c r="D30" i="246" s="1"/>
  <c r="D19" i="246" a="1"/>
  <c r="D19" i="246" s="1"/>
  <c r="D20" i="246" a="1"/>
  <c r="D20" i="246" s="1"/>
  <c r="D21" i="246" a="1"/>
  <c r="D21" i="246" s="1"/>
  <c r="D22" i="246" a="1"/>
  <c r="D22" i="246" s="1"/>
  <c r="D23" i="246" a="1"/>
  <c r="D23" i="246" s="1"/>
  <c r="D24" i="246" a="1"/>
  <c r="D24" i="246" s="1"/>
  <c r="D25" i="246" a="1"/>
  <c r="D25" i="246" s="1"/>
  <c r="D17" i="246" a="1"/>
  <c r="D17" i="246" s="1"/>
  <c r="D18" i="246" a="1"/>
  <c r="D18" i="246" s="1"/>
  <c r="D15" i="246" a="1"/>
  <c r="D15" i="246" s="1"/>
  <c r="D16" i="246" a="1"/>
  <c r="D16" i="246" s="1"/>
  <c r="D12" i="246" a="1"/>
  <c r="D12" i="246" s="1"/>
  <c r="D13" i="246" a="1"/>
  <c r="D13" i="246" s="1"/>
  <c r="D14" i="246" a="1"/>
  <c r="D14" i="246" s="1"/>
  <c r="H30" i="250" a="1"/>
  <c r="H30" i="250" s="1"/>
  <c r="F30" i="250" a="1"/>
  <c r="F30" i="250" s="1"/>
  <c r="E30" i="250" a="1"/>
  <c r="E30" i="250" s="1"/>
  <c r="C30" i="250" a="1"/>
  <c r="C30" i="250" s="1"/>
  <c r="B30" i="250" a="1"/>
  <c r="B30" i="250" s="1"/>
  <c r="H29" i="250" a="1"/>
  <c r="H29" i="250" s="1"/>
  <c r="F29" i="250" a="1"/>
  <c r="F29" i="250" s="1"/>
  <c r="E29" i="250" a="1"/>
  <c r="E29" i="250" s="1"/>
  <c r="C29" i="250" a="1"/>
  <c r="C29" i="250" s="1"/>
  <c r="B29" i="250" a="1"/>
  <c r="B29" i="250" s="1"/>
  <c r="H28" i="250" a="1"/>
  <c r="H28" i="250" s="1"/>
  <c r="F28" i="250" a="1"/>
  <c r="F28" i="250" s="1"/>
  <c r="E28" i="250" a="1"/>
  <c r="E28" i="250" s="1"/>
  <c r="C28" i="250" a="1"/>
  <c r="C28" i="250" s="1"/>
  <c r="B28" i="250" a="1"/>
  <c r="B28" i="250" s="1"/>
  <c r="H27" i="250" a="1"/>
  <c r="H27" i="250" s="1"/>
  <c r="F27" i="250" a="1"/>
  <c r="F27" i="250" s="1"/>
  <c r="E27" i="250" a="1"/>
  <c r="E27" i="250" s="1"/>
  <c r="C27" i="250" a="1"/>
  <c r="C27" i="250" s="1"/>
  <c r="B27" i="250" a="1"/>
  <c r="B27" i="250" s="1"/>
  <c r="H26" i="250" a="1"/>
  <c r="H26" i="250" s="1"/>
  <c r="F26" i="250" a="1"/>
  <c r="F26" i="250" s="1"/>
  <c r="E26" i="250" a="1"/>
  <c r="E26" i="250" s="1"/>
  <c r="C26" i="250" a="1"/>
  <c r="C26" i="250" s="1"/>
  <c r="B26" i="250" a="1"/>
  <c r="B26" i="250" s="1"/>
  <c r="H25" i="250" a="1"/>
  <c r="H25" i="250" s="1"/>
  <c r="F25" i="250" a="1"/>
  <c r="F25" i="250" s="1"/>
  <c r="E25" i="250" a="1"/>
  <c r="E25" i="250" s="1"/>
  <c r="C25" i="250" a="1"/>
  <c r="C25" i="250" s="1"/>
  <c r="B25" i="250" a="1"/>
  <c r="B25" i="250" s="1"/>
  <c r="H24" i="250" a="1"/>
  <c r="H24" i="250" s="1"/>
  <c r="F24" i="250" a="1"/>
  <c r="F24" i="250" s="1"/>
  <c r="E24" i="250" a="1"/>
  <c r="E24" i="250" s="1"/>
  <c r="C24" i="250" a="1"/>
  <c r="C24" i="250" s="1"/>
  <c r="B24" i="250" a="1"/>
  <c r="B24" i="250" s="1"/>
  <c r="H23" i="250" a="1"/>
  <c r="H23" i="250" s="1"/>
  <c r="F23" i="250" a="1"/>
  <c r="F23" i="250" s="1"/>
  <c r="E23" i="250" a="1"/>
  <c r="E23" i="250" s="1"/>
  <c r="C23" i="250" a="1"/>
  <c r="C23" i="250" s="1"/>
  <c r="B23" i="250" a="1"/>
  <c r="B23" i="250" s="1"/>
  <c r="H22" i="250" a="1"/>
  <c r="H22" i="250" s="1"/>
  <c r="F22" i="250" a="1"/>
  <c r="F22" i="250" s="1"/>
  <c r="E22" i="250" a="1"/>
  <c r="E22" i="250" s="1"/>
  <c r="C22" i="250" a="1"/>
  <c r="C22" i="250" s="1"/>
  <c r="B22" i="250" a="1"/>
  <c r="B22" i="250" s="1"/>
  <c r="H21" i="250" a="1"/>
  <c r="H21" i="250" s="1"/>
  <c r="F21" i="250" a="1"/>
  <c r="F21" i="250" s="1"/>
  <c r="E21" i="250" a="1"/>
  <c r="E21" i="250" s="1"/>
  <c r="C21" i="250" a="1"/>
  <c r="C21" i="250" s="1"/>
  <c r="B21" i="250" a="1"/>
  <c r="B21" i="250" s="1"/>
  <c r="H20" i="250" a="1"/>
  <c r="H20" i="250" s="1"/>
  <c r="F20" i="250" a="1"/>
  <c r="F20" i="250" s="1"/>
  <c r="E20" i="250" a="1"/>
  <c r="E20" i="250" s="1"/>
  <c r="C20" i="250" a="1"/>
  <c r="C20" i="250" s="1"/>
  <c r="B20" i="250" a="1"/>
  <c r="B20" i="250" s="1"/>
  <c r="H19" i="250" a="1"/>
  <c r="H19" i="250" s="1"/>
  <c r="F19" i="250" a="1"/>
  <c r="F19" i="250" s="1"/>
  <c r="E19" i="250" a="1"/>
  <c r="E19" i="250" s="1"/>
  <c r="C19" i="250" a="1"/>
  <c r="C19" i="250" s="1"/>
  <c r="B19" i="250" a="1"/>
  <c r="B19" i="250" s="1"/>
  <c r="H18" i="250" a="1"/>
  <c r="H18" i="250" s="1"/>
  <c r="F18" i="250" a="1"/>
  <c r="F18" i="250" s="1"/>
  <c r="E18" i="250" a="1"/>
  <c r="E18" i="250" s="1"/>
  <c r="C18" i="250" a="1"/>
  <c r="C18" i="250" s="1"/>
  <c r="B18" i="250" a="1"/>
  <c r="B18" i="250" s="1"/>
  <c r="H17" i="250" a="1"/>
  <c r="H17" i="250" s="1"/>
  <c r="F17" i="250" a="1"/>
  <c r="F17" i="250" s="1"/>
  <c r="E17" i="250" a="1"/>
  <c r="E17" i="250" s="1"/>
  <c r="C17" i="250" a="1"/>
  <c r="C17" i="250" s="1"/>
  <c r="B17" i="250" a="1"/>
  <c r="B17" i="250" s="1"/>
  <c r="H16" i="250" a="1"/>
  <c r="H16" i="250" s="1"/>
  <c r="F16" i="250" a="1"/>
  <c r="F16" i="250" s="1"/>
  <c r="E16" i="250" a="1"/>
  <c r="E16" i="250" s="1"/>
  <c r="C16" i="250" a="1"/>
  <c r="C16" i="250" s="1"/>
  <c r="B16" i="250" a="1"/>
  <c r="B16" i="250" s="1"/>
  <c r="H15" i="250" a="1"/>
  <c r="H15" i="250" s="1"/>
  <c r="F15" i="250" a="1"/>
  <c r="F15" i="250" s="1"/>
  <c r="E15" i="250" a="1"/>
  <c r="E15" i="250" s="1"/>
  <c r="C15" i="250" a="1"/>
  <c r="C15" i="250" s="1"/>
  <c r="B15" i="250" a="1"/>
  <c r="B15" i="250" s="1"/>
  <c r="H14" i="250" a="1"/>
  <c r="H14" i="250" s="1"/>
  <c r="F14" i="250" a="1"/>
  <c r="F14" i="250" s="1"/>
  <c r="E14" i="250" a="1"/>
  <c r="E14" i="250" s="1"/>
  <c r="C14" i="250" a="1"/>
  <c r="C14" i="250" s="1"/>
  <c r="B14" i="250" a="1"/>
  <c r="B14" i="250" s="1"/>
  <c r="H13" i="250" a="1"/>
  <c r="H13" i="250" s="1"/>
  <c r="F13" i="250" a="1"/>
  <c r="F13" i="250" s="1"/>
  <c r="E13" i="250" a="1"/>
  <c r="E13" i="250" s="1"/>
  <c r="C13" i="250" a="1"/>
  <c r="C13" i="250" s="1"/>
  <c r="B13" i="250" a="1"/>
  <c r="B13" i="250" s="1"/>
  <c r="H12" i="250" a="1"/>
  <c r="H12" i="250" s="1"/>
  <c r="F12" i="250" a="1"/>
  <c r="F12" i="250" s="1"/>
  <c r="E12" i="250" a="1"/>
  <c r="E12" i="250" s="1"/>
  <c r="C12" i="250" a="1"/>
  <c r="C12" i="250" s="1"/>
  <c r="B12" i="250" a="1"/>
  <c r="B12" i="250" s="1"/>
  <c r="H11" i="250" a="1"/>
  <c r="H11" i="250" s="1"/>
  <c r="F11" i="250" a="1"/>
  <c r="F11" i="250" s="1"/>
  <c r="E11" i="250" a="1"/>
  <c r="E11" i="250" s="1"/>
  <c r="C11" i="250" a="1"/>
  <c r="C11" i="250" s="1"/>
  <c r="B11" i="250" a="1"/>
  <c r="B11" i="250" s="1"/>
  <c r="C14" i="246" l="1" a="1"/>
  <c r="C14" i="246" s="1"/>
  <c r="Q18" i="246"/>
  <c r="AI62" i="248"/>
  <c r="AH62" i="248"/>
  <c r="AG62" i="248"/>
  <c r="AF62" i="248"/>
  <c r="AE62" i="248"/>
  <c r="AD62" i="248"/>
  <c r="AC62" i="248"/>
  <c r="AB62" i="248"/>
  <c r="AA62" i="248"/>
  <c r="Z62" i="248"/>
  <c r="Y62" i="248"/>
  <c r="X62" i="248"/>
  <c r="W62" i="248"/>
  <c r="V62" i="248"/>
  <c r="U62" i="248"/>
  <c r="T62" i="248"/>
  <c r="S62" i="248"/>
  <c r="R62" i="248"/>
  <c r="Q62" i="248"/>
  <c r="P62" i="248"/>
  <c r="O62" i="248"/>
  <c r="N62" i="248"/>
  <c r="M62" i="248"/>
  <c r="L62" i="248"/>
  <c r="K62" i="248"/>
  <c r="J62" i="248"/>
  <c r="I62" i="248"/>
  <c r="H62" i="248"/>
  <c r="G62" i="248"/>
  <c r="F62" i="248"/>
  <c r="E62" i="248"/>
  <c r="D62" i="248"/>
  <c r="C62" i="248"/>
  <c r="AJ61" i="248"/>
  <c r="AK61" i="248" s="1"/>
  <c r="AK60" i="248"/>
  <c r="AJ60" i="248"/>
  <c r="AJ59" i="248"/>
  <c r="AK59" i="248" s="1"/>
  <c r="AJ58" i="248"/>
  <c r="AK58" i="248" s="1"/>
  <c r="AJ57" i="248"/>
  <c r="AK57" i="248" s="1"/>
  <c r="AO56" i="248"/>
  <c r="AK56" i="248"/>
  <c r="AM56" i="248" s="1"/>
  <c r="AJ56" i="248"/>
  <c r="AJ55" i="248"/>
  <c r="AK55" i="248" s="1"/>
  <c r="AJ54" i="248"/>
  <c r="AK54" i="248" s="1"/>
  <c r="AJ53" i="248"/>
  <c r="AK53" i="248" s="1"/>
  <c r="AJ52" i="248"/>
  <c r="AK52" i="248" s="1"/>
  <c r="AO51" i="248"/>
  <c r="AK51" i="248"/>
  <c r="AM51" i="248" s="1"/>
  <c r="AJ51" i="248"/>
  <c r="AJ50" i="248"/>
  <c r="AK50" i="248" s="1"/>
  <c r="AO50" i="248" s="1"/>
  <c r="AO49" i="248"/>
  <c r="AK49" i="248"/>
  <c r="AJ49" i="248"/>
  <c r="AJ47" i="248"/>
  <c r="AK47" i="248" s="1"/>
  <c r="AJ46" i="248"/>
  <c r="AK46" i="248" s="1"/>
  <c r="AO46" i="248" s="1"/>
  <c r="AO45" i="248"/>
  <c r="AK45" i="248"/>
  <c r="AM45" i="248" s="1"/>
  <c r="AJ45" i="248"/>
  <c r="AJ44" i="248"/>
  <c r="AK44" i="248" s="1"/>
  <c r="AO43" i="248"/>
  <c r="AM43" i="248"/>
  <c r="AK43" i="248"/>
  <c r="AJ43" i="248"/>
  <c r="AJ42" i="248"/>
  <c r="AK42" i="248" s="1"/>
  <c r="AJ41" i="248"/>
  <c r="AK41" i="248" s="1"/>
  <c r="AJ40" i="248"/>
  <c r="AK40" i="248" s="1"/>
  <c r="AO40" i="248" s="1"/>
  <c r="AK39" i="248"/>
  <c r="AO39" i="248" s="1"/>
  <c r="AJ39" i="248"/>
  <c r="AK38" i="248"/>
  <c r="AJ38" i="248"/>
  <c r="AJ37" i="248"/>
  <c r="AK37" i="248" s="1"/>
  <c r="AO37" i="248" s="1"/>
  <c r="AJ36" i="248"/>
  <c r="AK36" i="248" s="1"/>
  <c r="AO36" i="248" s="1"/>
  <c r="AO35" i="248"/>
  <c r="AK35" i="248"/>
  <c r="AM35" i="248" s="1"/>
  <c r="AJ35" i="248"/>
  <c r="AJ34" i="248"/>
  <c r="AK34" i="248" s="1"/>
  <c r="AO34" i="248" s="1"/>
  <c r="AO33" i="248"/>
  <c r="AK33" i="248"/>
  <c r="AJ33" i="248"/>
  <c r="AJ32" i="248"/>
  <c r="AK32" i="248" s="1"/>
  <c r="AO32" i="248" s="1"/>
  <c r="AJ31" i="248"/>
  <c r="AK31" i="248" s="1"/>
  <c r="AK30" i="248"/>
  <c r="AJ30" i="248"/>
  <c r="AJ29" i="248"/>
  <c r="AK29" i="248" s="1"/>
  <c r="AO28" i="248"/>
  <c r="AM28" i="248"/>
  <c r="AK28" i="248"/>
  <c r="AJ28" i="248"/>
  <c r="AJ27" i="248"/>
  <c r="AK27" i="248" s="1"/>
  <c r="AJ26" i="248"/>
  <c r="AK26" i="248" s="1"/>
  <c r="AJ25" i="248"/>
  <c r="AK25" i="248" s="1"/>
  <c r="AJ24" i="248"/>
  <c r="AK24" i="248" s="1"/>
  <c r="AO24" i="248" s="1"/>
  <c r="AJ23" i="248"/>
  <c r="AK23" i="248" s="1"/>
  <c r="AJ22" i="248"/>
  <c r="AK22" i="248" s="1"/>
  <c r="AO21" i="248"/>
  <c r="AK21" i="248"/>
  <c r="AJ21" i="248"/>
  <c r="AJ20" i="248"/>
  <c r="AK20" i="248" s="1"/>
  <c r="AK19" i="248"/>
  <c r="AJ19" i="248"/>
  <c r="AJ18" i="248"/>
  <c r="AK18" i="248" s="1"/>
  <c r="AO17" i="248"/>
  <c r="AM17" i="248"/>
  <c r="AK17" i="248"/>
  <c r="AJ17" i="248"/>
  <c r="AJ16" i="248"/>
  <c r="AK16" i="248" s="1"/>
  <c r="AJ15" i="248"/>
  <c r="AK15" i="248" s="1"/>
  <c r="AJ14" i="248"/>
  <c r="AK14" i="248" s="1"/>
  <c r="AJ13" i="248"/>
  <c r="AK12" i="248"/>
  <c r="AO12" i="248" s="1"/>
  <c r="AJ12" i="248"/>
  <c r="AJ11" i="248"/>
  <c r="AK11" i="248" s="1"/>
  <c r="AK10" i="248"/>
  <c r="AJ10" i="248"/>
  <c r="AJ9" i="248"/>
  <c r="AK9" i="248" s="1"/>
  <c r="AO9" i="248" s="1"/>
  <c r="AJ8" i="248"/>
  <c r="AK8" i="248" s="1"/>
  <c r="AJ7" i="248"/>
  <c r="AK7" i="248" s="1"/>
  <c r="AJ6" i="248"/>
  <c r="AK6" i="248" s="1"/>
  <c r="AJ5" i="248"/>
  <c r="AK5" i="248" s="1"/>
  <c r="E4" i="248"/>
  <c r="E3" i="248"/>
  <c r="F3" i="248" s="1"/>
  <c r="AI62" i="247"/>
  <c r="AH62" i="247"/>
  <c r="AG62" i="247"/>
  <c r="AF62" i="247"/>
  <c r="AE62" i="247"/>
  <c r="AD62" i="247"/>
  <c r="AC62" i="247"/>
  <c r="AB62" i="247"/>
  <c r="AA62" i="247"/>
  <c r="Z62" i="247"/>
  <c r="Y62" i="247"/>
  <c r="X62" i="247"/>
  <c r="W62" i="247"/>
  <c r="V62" i="247"/>
  <c r="U62" i="247"/>
  <c r="T62" i="247"/>
  <c r="S62" i="247"/>
  <c r="R62" i="247"/>
  <c r="Q62" i="247"/>
  <c r="P62" i="247"/>
  <c r="O62" i="247"/>
  <c r="N62" i="247"/>
  <c r="M62" i="247"/>
  <c r="L62" i="247"/>
  <c r="K62" i="247"/>
  <c r="J62" i="247"/>
  <c r="I62" i="247"/>
  <c r="H62" i="247"/>
  <c r="G62" i="247"/>
  <c r="F62" i="247"/>
  <c r="E62" i="247"/>
  <c r="D62" i="247"/>
  <c r="C62" i="247"/>
  <c r="AJ61" i="247"/>
  <c r="AK61" i="247" s="1"/>
  <c r="AJ60" i="247"/>
  <c r="AK60" i="247" s="1"/>
  <c r="AK59" i="247"/>
  <c r="AM59" i="247" s="1"/>
  <c r="AJ59" i="247"/>
  <c r="AJ58" i="247"/>
  <c r="AK58" i="247" s="1"/>
  <c r="AJ57" i="247"/>
  <c r="AK57" i="247" s="1"/>
  <c r="AJ56" i="247"/>
  <c r="AK56" i="247" s="1"/>
  <c r="AJ55" i="247"/>
  <c r="AK55" i="247" s="1"/>
  <c r="AJ54" i="247"/>
  <c r="AK54" i="247" s="1"/>
  <c r="AK53" i="247"/>
  <c r="AM53" i="247" s="1"/>
  <c r="AJ53" i="247"/>
  <c r="AK52" i="247"/>
  <c r="AJ52" i="247"/>
  <c r="AK51" i="247"/>
  <c r="AO51" i="247" s="1"/>
  <c r="AJ51" i="247"/>
  <c r="AJ50" i="247"/>
  <c r="AK50" i="247" s="1"/>
  <c r="AO50" i="247" s="1"/>
  <c r="AJ49" i="247"/>
  <c r="AK49" i="247" s="1"/>
  <c r="AO49" i="247" s="1"/>
  <c r="AJ47" i="247"/>
  <c r="AK47" i="247" s="1"/>
  <c r="AK46" i="247"/>
  <c r="AO46" i="247" s="1"/>
  <c r="AJ46" i="247"/>
  <c r="AK45" i="247"/>
  <c r="AO45" i="247" s="1"/>
  <c r="AJ45" i="247"/>
  <c r="AK44" i="247"/>
  <c r="AJ44" i="247"/>
  <c r="AJ43" i="247"/>
  <c r="AK43" i="247" s="1"/>
  <c r="AJ42" i="247"/>
  <c r="AK42" i="247" s="1"/>
  <c r="AO42" i="247" s="1"/>
  <c r="AJ41" i="247"/>
  <c r="AK41" i="247" s="1"/>
  <c r="AJ40" i="247"/>
  <c r="AK40" i="247" s="1"/>
  <c r="AO40" i="247" s="1"/>
  <c r="AJ39" i="247"/>
  <c r="AK39" i="247" s="1"/>
  <c r="AJ38" i="247"/>
  <c r="AK38" i="247" s="1"/>
  <c r="AJ37" i="247"/>
  <c r="AK37" i="247" s="1"/>
  <c r="AO37" i="247" s="1"/>
  <c r="AJ36" i="247"/>
  <c r="AK36" i="247" s="1"/>
  <c r="AO36" i="247" s="1"/>
  <c r="AJ35" i="247"/>
  <c r="AK35" i="247" s="1"/>
  <c r="AJ34" i="247"/>
  <c r="AK34" i="247" s="1"/>
  <c r="AO34" i="247" s="1"/>
  <c r="AJ33" i="247"/>
  <c r="AK33" i="247" s="1"/>
  <c r="AO33" i="247" s="1"/>
  <c r="AK32" i="247"/>
  <c r="AO32" i="247" s="1"/>
  <c r="AJ32" i="247"/>
  <c r="AJ31" i="247"/>
  <c r="AK31" i="247" s="1"/>
  <c r="AK30" i="247"/>
  <c r="AJ30" i="247"/>
  <c r="AJ29" i="247"/>
  <c r="AK29" i="247" s="1"/>
  <c r="AO29" i="247" s="1"/>
  <c r="AJ28" i="247"/>
  <c r="AK28" i="247" s="1"/>
  <c r="AJ27" i="247"/>
  <c r="AK27" i="247" s="1"/>
  <c r="AJ26" i="247"/>
  <c r="AK26" i="247" s="1"/>
  <c r="AJ25" i="247"/>
  <c r="AK25" i="247" s="1"/>
  <c r="AJ24" i="247"/>
  <c r="AK24" i="247" s="1"/>
  <c r="AO24" i="247" s="1"/>
  <c r="AK23" i="247"/>
  <c r="AO23" i="247" s="1"/>
  <c r="AJ23" i="247"/>
  <c r="AJ22" i="247"/>
  <c r="AK22" i="247" s="1"/>
  <c r="AK21" i="247"/>
  <c r="AO21" i="247" s="1"/>
  <c r="AJ21" i="247"/>
  <c r="AK20" i="247"/>
  <c r="AO20" i="247" s="1"/>
  <c r="AJ20" i="247"/>
  <c r="AK19" i="247"/>
  <c r="AJ19" i="247"/>
  <c r="AJ18" i="247"/>
  <c r="AK18" i="247" s="1"/>
  <c r="AO18" i="247" s="1"/>
  <c r="AJ17" i="247"/>
  <c r="AK17" i="247" s="1"/>
  <c r="AJ16" i="247"/>
  <c r="AK16" i="247" s="1"/>
  <c r="AJ15" i="247"/>
  <c r="AK15" i="247" s="1"/>
  <c r="AJ14" i="247"/>
  <c r="AK14" i="247" s="1"/>
  <c r="AJ13" i="247"/>
  <c r="AK12" i="247"/>
  <c r="AO12" i="247" s="1"/>
  <c r="AJ12" i="247"/>
  <c r="AJ11" i="247"/>
  <c r="AK11" i="247" s="1"/>
  <c r="AJ10" i="247"/>
  <c r="AK10" i="247" s="1"/>
  <c r="AJ9" i="247"/>
  <c r="AK9" i="247" s="1"/>
  <c r="AO9" i="247" s="1"/>
  <c r="AJ8" i="247"/>
  <c r="AK8" i="247" s="1"/>
  <c r="AJ7" i="247"/>
  <c r="AK7" i="247" s="1"/>
  <c r="AJ6" i="247"/>
  <c r="AK6" i="247" s="1"/>
  <c r="AJ5" i="247"/>
  <c r="AK5" i="247" s="1"/>
  <c r="E4" i="247"/>
  <c r="E3" i="247"/>
  <c r="F3" i="247" s="1"/>
  <c r="AM5" i="248" l="1"/>
  <c r="AL5" i="248"/>
  <c r="AK62" i="248"/>
  <c r="AO5" i="248"/>
  <c r="AO8" i="248"/>
  <c r="AM8" i="248"/>
  <c r="AL8" i="248"/>
  <c r="AO6" i="248"/>
  <c r="AM6" i="248"/>
  <c r="AO20" i="248"/>
  <c r="AM20" i="248"/>
  <c r="AL20" i="248"/>
  <c r="AO59" i="248"/>
  <c r="AM59" i="248"/>
  <c r="AO47" i="248"/>
  <c r="AM47" i="248"/>
  <c r="AO23" i="248"/>
  <c r="AM23" i="248"/>
  <c r="AL23" i="248"/>
  <c r="AO53" i="248"/>
  <c r="AM53" i="248"/>
  <c r="AL53" i="248"/>
  <c r="AO11" i="248"/>
  <c r="AM11" i="248"/>
  <c r="AL11" i="248"/>
  <c r="AO29" i="248"/>
  <c r="AL28" i="248"/>
  <c r="AM42" i="248"/>
  <c r="AO42" i="248"/>
  <c r="AL42" i="248"/>
  <c r="G3" i="248"/>
  <c r="F4" i="248"/>
  <c r="AO18" i="248"/>
  <c r="AL17" i="248"/>
  <c r="AO31" i="248"/>
  <c r="AL31" i="248"/>
  <c r="AP31" i="248" s="1"/>
  <c r="AL39" i="248"/>
  <c r="AM39" i="248"/>
  <c r="AL35" i="248"/>
  <c r="AL45" i="248"/>
  <c r="AL51" i="248"/>
  <c r="AL56" i="248"/>
  <c r="AJ62" i="248"/>
  <c r="AO56" i="247"/>
  <c r="AM56" i="247"/>
  <c r="AL56" i="247"/>
  <c r="AO28" i="247"/>
  <c r="AM28" i="247"/>
  <c r="AL28" i="247"/>
  <c r="AO31" i="247"/>
  <c r="AL31" i="247"/>
  <c r="AP31" i="247" s="1"/>
  <c r="F4" i="247"/>
  <c r="G3" i="247"/>
  <c r="AO17" i="247"/>
  <c r="AM17" i="247"/>
  <c r="AL17" i="247"/>
  <c r="AO35" i="247"/>
  <c r="AM35" i="247"/>
  <c r="AL35" i="247"/>
  <c r="AK62" i="247"/>
  <c r="AO5" i="247"/>
  <c r="AM5" i="247"/>
  <c r="AL5" i="247"/>
  <c r="AM6" i="247"/>
  <c r="AO6" i="247"/>
  <c r="AM8" i="247"/>
  <c r="AL8" i="247"/>
  <c r="AO8" i="247"/>
  <c r="AO39" i="247"/>
  <c r="AM39" i="247"/>
  <c r="AL39" i="247"/>
  <c r="AO43" i="247"/>
  <c r="AM43" i="247"/>
  <c r="AO47" i="247"/>
  <c r="AM47" i="247"/>
  <c r="AM11" i="247"/>
  <c r="AO11" i="247"/>
  <c r="AL11" i="247"/>
  <c r="AO53" i="247"/>
  <c r="AO59" i="247"/>
  <c r="AL20" i="247"/>
  <c r="AL45" i="247"/>
  <c r="AL51" i="247"/>
  <c r="AM45" i="247"/>
  <c r="AM51" i="247"/>
  <c r="AL23" i="247"/>
  <c r="AM23" i="247"/>
  <c r="AM20" i="247"/>
  <c r="AL42" i="247"/>
  <c r="AM42" i="247"/>
  <c r="AL53" i="247"/>
  <c r="AJ62" i="247"/>
  <c r="H3" i="248" l="1"/>
  <c r="G4" i="248"/>
  <c r="AP45" i="248"/>
  <c r="AN45" i="248"/>
  <c r="AP35" i="248"/>
  <c r="AN35" i="248"/>
  <c r="AP42" i="248"/>
  <c r="AN42" i="248"/>
  <c r="AP8" i="248"/>
  <c r="AN8" i="248"/>
  <c r="AP23" i="248"/>
  <c r="AN23" i="248"/>
  <c r="AP39" i="248"/>
  <c r="AN39" i="248"/>
  <c r="AP17" i="248"/>
  <c r="AN17" i="248"/>
  <c r="AP20" i="248"/>
  <c r="AN20" i="248"/>
  <c r="AP28" i="248"/>
  <c r="AN28" i="248"/>
  <c r="AP11" i="248"/>
  <c r="AN11" i="248"/>
  <c r="AO62" i="248"/>
  <c r="AM62" i="248"/>
  <c r="AP56" i="248"/>
  <c r="AN56" i="248"/>
  <c r="AP53" i="248"/>
  <c r="AN53" i="248"/>
  <c r="AP5" i="248"/>
  <c r="AN5" i="248"/>
  <c r="AP51" i="248"/>
  <c r="AN51" i="248"/>
  <c r="AP51" i="247"/>
  <c r="AN51" i="247"/>
  <c r="AN20" i="247"/>
  <c r="AP20" i="247"/>
  <c r="AP28" i="247"/>
  <c r="AN28" i="247"/>
  <c r="AO62" i="247"/>
  <c r="AM62" i="247"/>
  <c r="H3" i="247"/>
  <c r="G4" i="247"/>
  <c r="AP39" i="247"/>
  <c r="AN39" i="247"/>
  <c r="AP45" i="247"/>
  <c r="AN45" i="247"/>
  <c r="AP17" i="247"/>
  <c r="AN17" i="247"/>
  <c r="AN53" i="247"/>
  <c r="AP53" i="247"/>
  <c r="AP5" i="247"/>
  <c r="AN5" i="247"/>
  <c r="AP35" i="247"/>
  <c r="AN35" i="247"/>
  <c r="AP11" i="247"/>
  <c r="AN11" i="247"/>
  <c r="AP42" i="247"/>
  <c r="AN42" i="247"/>
  <c r="AP8" i="247"/>
  <c r="AN8" i="247"/>
  <c r="AP23" i="247"/>
  <c r="AN23" i="247"/>
  <c r="AP56" i="247"/>
  <c r="AN56" i="247"/>
  <c r="I3" i="248" l="1"/>
  <c r="H4" i="248"/>
  <c r="H4" i="247"/>
  <c r="I3" i="247"/>
  <c r="J3" i="248" l="1"/>
  <c r="I4" i="248"/>
  <c r="J3" i="247"/>
  <c r="I4" i="247"/>
  <c r="J4" i="248" l="1"/>
  <c r="K3" i="248"/>
  <c r="J4" i="247"/>
  <c r="K3" i="247"/>
  <c r="K4" i="248" l="1"/>
  <c r="L3" i="248"/>
  <c r="K4" i="247"/>
  <c r="L3" i="247"/>
  <c r="L4" i="248" l="1"/>
  <c r="M3" i="248"/>
  <c r="M3" i="247"/>
  <c r="L4" i="247"/>
  <c r="M4" i="248" l="1"/>
  <c r="N3" i="248"/>
  <c r="M4" i="247"/>
  <c r="N3" i="247"/>
  <c r="N4" i="248" l="1"/>
  <c r="O3" i="248"/>
  <c r="N4" i="247"/>
  <c r="O3" i="247"/>
  <c r="O4" i="248" l="1"/>
  <c r="P3" i="248"/>
  <c r="O4" i="247"/>
  <c r="P3" i="247"/>
  <c r="P4" i="248" l="1"/>
  <c r="Q3" i="248"/>
  <c r="Q3" i="247"/>
  <c r="P4" i="247"/>
  <c r="Q4" i="248" l="1"/>
  <c r="R3" i="248"/>
  <c r="Q4" i="247"/>
  <c r="R3" i="247"/>
  <c r="R4" i="248" l="1"/>
  <c r="S3" i="248"/>
  <c r="S3" i="247"/>
  <c r="R4" i="247"/>
  <c r="S4" i="248" l="1"/>
  <c r="T3" i="248"/>
  <c r="T3" i="247"/>
  <c r="S4" i="247"/>
  <c r="U3" i="248" l="1"/>
  <c r="T4" i="248"/>
  <c r="U3" i="247"/>
  <c r="T4" i="247"/>
  <c r="V3" i="248" l="1"/>
  <c r="U4" i="248"/>
  <c r="V3" i="247"/>
  <c r="U4" i="247"/>
  <c r="W3" i="248" l="1"/>
  <c r="V4" i="248"/>
  <c r="W3" i="247"/>
  <c r="V4" i="247"/>
  <c r="X3" i="248" l="1"/>
  <c r="W4" i="248"/>
  <c r="X3" i="247"/>
  <c r="W4" i="247"/>
  <c r="Y3" i="248" l="1"/>
  <c r="X4" i="248"/>
  <c r="Y3" i="247"/>
  <c r="X4" i="247"/>
  <c r="Z3" i="248" l="1"/>
  <c r="Y4" i="248"/>
  <c r="Z3" i="247"/>
  <c r="Y4" i="247"/>
  <c r="AA3" i="248" l="1"/>
  <c r="Z4" i="248"/>
  <c r="Z4" i="247"/>
  <c r="AA3" i="247"/>
  <c r="AB3" i="248" l="1"/>
  <c r="AA4" i="248"/>
  <c r="AB3" i="247"/>
  <c r="AA4" i="247"/>
  <c r="AC3" i="248" l="1"/>
  <c r="AB4" i="248"/>
  <c r="AB4" i="247"/>
  <c r="AC3" i="247"/>
  <c r="AD3" i="248" l="1"/>
  <c r="AC4" i="248"/>
  <c r="AC4" i="247"/>
  <c r="AD3" i="247"/>
  <c r="AD4" i="248" l="1"/>
  <c r="AE3" i="248"/>
  <c r="AD4" i="247"/>
  <c r="AE3" i="247"/>
  <c r="AE4" i="248" l="1"/>
  <c r="AF3" i="248"/>
  <c r="AF3" i="247"/>
  <c r="AE4" i="247"/>
  <c r="AF4" i="248" l="1"/>
  <c r="AG3" i="248"/>
  <c r="AF4" i="247"/>
  <c r="AG3" i="247"/>
  <c r="AG4" i="248" l="1"/>
  <c r="AH3" i="248"/>
  <c r="AG4" i="247"/>
  <c r="AH3" i="247"/>
  <c r="AH4" i="248" l="1"/>
  <c r="AI3" i="248"/>
  <c r="AI4" i="248" s="1"/>
  <c r="AH4" i="247"/>
  <c r="AI3" i="247"/>
  <c r="AI4" i="247" s="1"/>
  <c r="E12" i="246" l="1" a="1"/>
  <c r="E12" i="246" s="1"/>
  <c r="E13" i="246" a="1"/>
  <c r="E13" i="246" s="1"/>
  <c r="R14" i="246"/>
  <c r="I14" i="246" s="1" a="1"/>
  <c r="I14" i="246" s="1"/>
  <c r="I15" i="246" a="1"/>
  <c r="I15" i="246" s="1"/>
  <c r="E17" i="246" a="1"/>
  <c r="E17" i="246" s="1"/>
  <c r="I17" i="246" a="1"/>
  <c r="I17" i="246" s="1"/>
  <c r="R18" i="246"/>
  <c r="I18" i="246" s="1" a="1"/>
  <c r="I18" i="246" s="1"/>
  <c r="E19" i="246" a="1"/>
  <c r="E19" i="246" s="1"/>
  <c r="I19" i="246" a="1"/>
  <c r="I19" i="246" s="1"/>
  <c r="I22" i="246" a="1"/>
  <c r="I22" i="246" s="1"/>
  <c r="Q25" i="246"/>
  <c r="E25" i="246" s="1" a="1"/>
  <c r="E25" i="246" s="1"/>
  <c r="R25" i="246"/>
  <c r="E27" i="246" a="1"/>
  <c r="E27" i="246" s="1"/>
  <c r="I27" i="246" a="1"/>
  <c r="I27" i="246" s="1"/>
  <c r="E28" i="246" a="1"/>
  <c r="E28" i="246" s="1"/>
  <c r="I28" i="246" a="1"/>
  <c r="I28" i="246" s="1"/>
  <c r="E29" i="246" a="1"/>
  <c r="E29" i="246" s="1"/>
  <c r="I29" i="246" a="1"/>
  <c r="I29" i="246" s="1"/>
  <c r="E30" i="246" a="1"/>
  <c r="E30" i="246" s="1"/>
  <c r="I30" i="246" a="1"/>
  <c r="I30" i="246" s="1"/>
  <c r="E15" i="246" a="1"/>
  <c r="E15" i="246" s="1"/>
  <c r="I11" i="245" a="1"/>
  <c r="I11" i="245" s="1"/>
  <c r="I21" i="246" a="1"/>
  <c r="I21" i="246" s="1"/>
  <c r="E23" i="246" a="1"/>
  <c r="E23" i="246" s="1"/>
  <c r="I24" i="246" a="1"/>
  <c r="I24" i="246" s="1"/>
  <c r="I26" i="246" a="1"/>
  <c r="I26" i="246" s="1"/>
  <c r="J30" i="246" a="1"/>
  <c r="J30" i="246" s="1"/>
  <c r="G30" i="246" a="1"/>
  <c r="G30" i="246" s="1"/>
  <c r="F30" i="246" a="1"/>
  <c r="F30" i="246" s="1"/>
  <c r="C30" i="246" a="1"/>
  <c r="C30" i="246" s="1"/>
  <c r="B30" i="246" a="1"/>
  <c r="B30" i="246" s="1"/>
  <c r="J29" i="246" a="1"/>
  <c r="J29" i="246" s="1"/>
  <c r="G29" i="246" a="1"/>
  <c r="G29" i="246" s="1"/>
  <c r="F29" i="246" a="1"/>
  <c r="F29" i="246" s="1"/>
  <c r="C29" i="246" a="1"/>
  <c r="C29" i="246" s="1"/>
  <c r="B29" i="246" a="1"/>
  <c r="B29" i="246" s="1"/>
  <c r="J28" i="246" a="1"/>
  <c r="J28" i="246" s="1"/>
  <c r="G28" i="246" a="1"/>
  <c r="G28" i="246" s="1"/>
  <c r="F28" i="246" a="1"/>
  <c r="F28" i="246" s="1"/>
  <c r="C28" i="246" a="1"/>
  <c r="C28" i="246" s="1"/>
  <c r="B28" i="246" a="1"/>
  <c r="B28" i="246" s="1"/>
  <c r="J27" i="246" a="1"/>
  <c r="J27" i="246" s="1"/>
  <c r="G27" i="246" a="1"/>
  <c r="G27" i="246" s="1"/>
  <c r="F27" i="246" a="1"/>
  <c r="F27" i="246" s="1"/>
  <c r="C27" i="246" a="1"/>
  <c r="C27" i="246" s="1"/>
  <c r="B27" i="246" a="1"/>
  <c r="B27" i="246" s="1"/>
  <c r="J26" i="246" a="1"/>
  <c r="J26" i="246" s="1"/>
  <c r="G26" i="246" a="1"/>
  <c r="G26" i="246" s="1"/>
  <c r="F26" i="246" a="1"/>
  <c r="F26" i="246" s="1"/>
  <c r="E26" i="246" a="1"/>
  <c r="E26" i="246" s="1"/>
  <c r="C26" i="246" a="1"/>
  <c r="C26" i="246" s="1"/>
  <c r="B26" i="246" a="1"/>
  <c r="B26" i="246" s="1"/>
  <c r="J25" i="246" a="1"/>
  <c r="J25" i="246" s="1"/>
  <c r="I25" i="246" a="1"/>
  <c r="I25" i="246" s="1"/>
  <c r="G25" i="246" a="1"/>
  <c r="G25" i="246" s="1"/>
  <c r="F25" i="246" a="1"/>
  <c r="F25" i="246" s="1"/>
  <c r="C25" i="246" a="1"/>
  <c r="C25" i="246" s="1"/>
  <c r="B25" i="246" a="1"/>
  <c r="B25" i="246" s="1"/>
  <c r="J24" i="246" a="1"/>
  <c r="J24" i="246" s="1"/>
  <c r="G24" i="246" a="1"/>
  <c r="G24" i="246" s="1"/>
  <c r="F24" i="246" a="1"/>
  <c r="F24" i="246" s="1"/>
  <c r="E24" i="246" a="1"/>
  <c r="E24" i="246" s="1"/>
  <c r="C24" i="246" a="1"/>
  <c r="C24" i="246" s="1"/>
  <c r="B24" i="246" a="1"/>
  <c r="B24" i="246" s="1"/>
  <c r="J23" i="246" a="1"/>
  <c r="J23" i="246" s="1"/>
  <c r="I23" i="246" a="1"/>
  <c r="I23" i="246" s="1"/>
  <c r="G23" i="246" a="1"/>
  <c r="G23" i="246" s="1"/>
  <c r="F23" i="246" a="1"/>
  <c r="F23" i="246" s="1"/>
  <c r="C23" i="246" a="1"/>
  <c r="C23" i="246" s="1"/>
  <c r="B23" i="246" a="1"/>
  <c r="B23" i="246" s="1"/>
  <c r="J22" i="246" a="1"/>
  <c r="J22" i="246" s="1"/>
  <c r="G22" i="246" a="1"/>
  <c r="G22" i="246" s="1"/>
  <c r="F22" i="246" a="1"/>
  <c r="F22" i="246" s="1"/>
  <c r="E22" i="246" a="1"/>
  <c r="E22" i="246" s="1"/>
  <c r="C22" i="246" a="1"/>
  <c r="C22" i="246" s="1"/>
  <c r="B22" i="246" a="1"/>
  <c r="B22" i="246" s="1"/>
  <c r="J21" i="246" a="1"/>
  <c r="J21" i="246" s="1"/>
  <c r="G21" i="246" a="1"/>
  <c r="G21" i="246" s="1"/>
  <c r="F21" i="246" a="1"/>
  <c r="F21" i="246" s="1"/>
  <c r="E21" i="246" a="1"/>
  <c r="E21" i="246" s="1"/>
  <c r="C21" i="246" a="1"/>
  <c r="C21" i="246" s="1"/>
  <c r="B21" i="246" a="1"/>
  <c r="B21" i="246" s="1"/>
  <c r="J20" i="246" a="1"/>
  <c r="J20" i="246" s="1"/>
  <c r="G20" i="246" a="1"/>
  <c r="G20" i="246" s="1"/>
  <c r="F20" i="246" a="1"/>
  <c r="F20" i="246" s="1"/>
  <c r="C20" i="246" a="1"/>
  <c r="C20" i="246" s="1"/>
  <c r="B20" i="246" a="1"/>
  <c r="B20" i="246" s="1"/>
  <c r="J19" i="246" a="1"/>
  <c r="J19" i="246" s="1"/>
  <c r="G19" i="246" a="1"/>
  <c r="G19" i="246" s="1"/>
  <c r="F19" i="246" a="1"/>
  <c r="F19" i="246" s="1"/>
  <c r="C19" i="246" a="1"/>
  <c r="C19" i="246" s="1"/>
  <c r="B19" i="246" a="1"/>
  <c r="B19" i="246" s="1"/>
  <c r="J18" i="246" a="1"/>
  <c r="J18" i="246" s="1"/>
  <c r="G18" i="246" a="1"/>
  <c r="G18" i="246" s="1"/>
  <c r="F18" i="246" a="1"/>
  <c r="F18" i="246" s="1"/>
  <c r="E18" i="246" a="1"/>
  <c r="E18" i="246" s="1"/>
  <c r="C18" i="246" a="1"/>
  <c r="C18" i="246" s="1"/>
  <c r="B18" i="246" a="1"/>
  <c r="B18" i="246" s="1"/>
  <c r="J17" i="246" a="1"/>
  <c r="J17" i="246" s="1"/>
  <c r="G17" i="246" a="1"/>
  <c r="G17" i="246" s="1"/>
  <c r="F17" i="246" a="1"/>
  <c r="F17" i="246" s="1"/>
  <c r="C17" i="246" a="1"/>
  <c r="C17" i="246" s="1"/>
  <c r="B17" i="246" a="1"/>
  <c r="B17" i="246" s="1"/>
  <c r="J16" i="246" a="1"/>
  <c r="J16" i="246" s="1"/>
  <c r="I16" i="246" a="1"/>
  <c r="I16" i="246" s="1"/>
  <c r="G16" i="246" a="1"/>
  <c r="G16" i="246" s="1"/>
  <c r="F16" i="246" a="1"/>
  <c r="F16" i="246" s="1"/>
  <c r="E16" i="246" a="1"/>
  <c r="E16" i="246" s="1"/>
  <c r="C16" i="246" a="1"/>
  <c r="C16" i="246" s="1"/>
  <c r="B16" i="246" a="1"/>
  <c r="B16" i="246" s="1"/>
  <c r="J15" i="246" a="1"/>
  <c r="J15" i="246" s="1"/>
  <c r="G15" i="246" a="1"/>
  <c r="G15" i="246" s="1"/>
  <c r="F15" i="246" a="1"/>
  <c r="F15" i="246" s="1"/>
  <c r="C15" i="246" a="1"/>
  <c r="C15" i="246" s="1"/>
  <c r="B15" i="246" a="1"/>
  <c r="B15" i="246" s="1"/>
  <c r="J14" i="246" a="1"/>
  <c r="J14" i="246" s="1"/>
  <c r="G14" i="246" a="1"/>
  <c r="G14" i="246" s="1"/>
  <c r="F14" i="246" a="1"/>
  <c r="F14" i="246" s="1"/>
  <c r="E14" i="246" a="1"/>
  <c r="E14" i="246" s="1"/>
  <c r="B14" i="246" a="1"/>
  <c r="B14" i="246" s="1"/>
  <c r="J13" i="246" a="1"/>
  <c r="J13" i="246" s="1"/>
  <c r="I13" i="246" a="1"/>
  <c r="I13" i="246" s="1"/>
  <c r="G13" i="246" a="1"/>
  <c r="G13" i="246" s="1"/>
  <c r="F13" i="246" a="1"/>
  <c r="F13" i="246" s="1"/>
  <c r="C13" i="246" a="1"/>
  <c r="C13" i="246" s="1"/>
  <c r="B13" i="246" a="1"/>
  <c r="B13" i="246" s="1"/>
  <c r="J12" i="246" a="1"/>
  <c r="J12" i="246" s="1"/>
  <c r="G12" i="246" a="1"/>
  <c r="G12" i="246" s="1"/>
  <c r="F12" i="246" a="1"/>
  <c r="F12" i="246" s="1"/>
  <c r="C12" i="246" a="1"/>
  <c r="C12" i="246" s="1"/>
  <c r="B12" i="246" a="1"/>
  <c r="B12" i="246" s="1"/>
  <c r="J11" i="246" a="1"/>
  <c r="J11" i="246" s="1"/>
  <c r="I11" i="246" a="1"/>
  <c r="I11" i="246" s="1"/>
  <c r="G11" i="246" a="1"/>
  <c r="G11" i="246" s="1"/>
  <c r="F11" i="246" a="1"/>
  <c r="F11" i="246" s="1"/>
  <c r="E11" i="246" a="1"/>
  <c r="E11" i="246" s="1"/>
  <c r="C11" i="246" a="1"/>
  <c r="C11" i="246" s="1"/>
  <c r="B11" i="246" a="1"/>
  <c r="B11" i="246" s="1"/>
  <c r="J30" i="245" a="1"/>
  <c r="J30" i="245" s="1"/>
  <c r="I30" i="245" a="1"/>
  <c r="I30" i="245" s="1"/>
  <c r="H30" i="245" a="1"/>
  <c r="H30" i="245" s="1"/>
  <c r="G30" i="245" a="1"/>
  <c r="G30" i="245" s="1"/>
  <c r="F30" i="245" a="1"/>
  <c r="F30" i="245" s="1"/>
  <c r="E30" i="245" a="1"/>
  <c r="E30" i="245" s="1"/>
  <c r="D30" i="245" a="1"/>
  <c r="D30" i="245" s="1"/>
  <c r="C30" i="245" a="1"/>
  <c r="C30" i="245" s="1"/>
  <c r="B30" i="245" a="1"/>
  <c r="B30" i="245" s="1"/>
  <c r="J29" i="245" a="1"/>
  <c r="J29" i="245" s="1"/>
  <c r="I29" i="245" a="1"/>
  <c r="I29" i="245" s="1"/>
  <c r="H29" i="245" a="1"/>
  <c r="H29" i="245" s="1"/>
  <c r="G29" i="245" a="1"/>
  <c r="G29" i="245" s="1"/>
  <c r="F29" i="245" a="1"/>
  <c r="F29" i="245" s="1"/>
  <c r="E29" i="245" a="1"/>
  <c r="E29" i="245" s="1"/>
  <c r="D29" i="245" a="1"/>
  <c r="D29" i="245" s="1"/>
  <c r="C29" i="245" a="1"/>
  <c r="C29" i="245" s="1"/>
  <c r="B29" i="245" a="1"/>
  <c r="B29" i="245" s="1"/>
  <c r="J28" i="245" a="1"/>
  <c r="J28" i="245" s="1"/>
  <c r="I28" i="245" a="1"/>
  <c r="I28" i="245" s="1"/>
  <c r="H28" i="245" a="1"/>
  <c r="H28" i="245" s="1"/>
  <c r="G28" i="245" a="1"/>
  <c r="G28" i="245" s="1"/>
  <c r="F28" i="245" a="1"/>
  <c r="F28" i="245" s="1"/>
  <c r="E28" i="245" a="1"/>
  <c r="E28" i="245" s="1"/>
  <c r="D28" i="245" a="1"/>
  <c r="D28" i="245" s="1"/>
  <c r="C28" i="245" a="1"/>
  <c r="C28" i="245" s="1"/>
  <c r="B28" i="245" a="1"/>
  <c r="B28" i="245" s="1"/>
  <c r="J27" i="245" a="1"/>
  <c r="J27" i="245" s="1"/>
  <c r="I27" i="245" a="1"/>
  <c r="I27" i="245" s="1"/>
  <c r="H27" i="245" a="1"/>
  <c r="H27" i="245" s="1"/>
  <c r="G27" i="245" a="1"/>
  <c r="G27" i="245" s="1"/>
  <c r="F27" i="245" a="1"/>
  <c r="F27" i="245" s="1"/>
  <c r="E27" i="245" a="1"/>
  <c r="E27" i="245" s="1"/>
  <c r="D27" i="245" a="1"/>
  <c r="D27" i="245" s="1"/>
  <c r="C27" i="245" a="1"/>
  <c r="C27" i="245" s="1"/>
  <c r="B27" i="245" a="1"/>
  <c r="B27" i="245" s="1"/>
  <c r="J26" i="245" a="1"/>
  <c r="J26" i="245" s="1"/>
  <c r="I26" i="245" a="1"/>
  <c r="I26" i="245" s="1"/>
  <c r="H26" i="245" a="1"/>
  <c r="H26" i="245" s="1"/>
  <c r="G26" i="245" a="1"/>
  <c r="G26" i="245" s="1"/>
  <c r="F26" i="245" a="1"/>
  <c r="F26" i="245" s="1"/>
  <c r="E26" i="245" a="1"/>
  <c r="E26" i="245" s="1"/>
  <c r="D26" i="245" a="1"/>
  <c r="D26" i="245" s="1"/>
  <c r="C26" i="245" a="1"/>
  <c r="C26" i="245" s="1"/>
  <c r="B26" i="245" a="1"/>
  <c r="B26" i="245" s="1"/>
  <c r="J25" i="245" a="1"/>
  <c r="J25" i="245" s="1"/>
  <c r="I25" i="245" a="1"/>
  <c r="I25" i="245" s="1"/>
  <c r="H25" i="245" a="1"/>
  <c r="H25" i="245" s="1"/>
  <c r="G25" i="245" a="1"/>
  <c r="G25" i="245" s="1"/>
  <c r="F25" i="245" a="1"/>
  <c r="F25" i="245" s="1"/>
  <c r="E25" i="245" a="1"/>
  <c r="E25" i="245" s="1"/>
  <c r="D25" i="245" a="1"/>
  <c r="D25" i="245" s="1"/>
  <c r="C25" i="245" a="1"/>
  <c r="C25" i="245" s="1"/>
  <c r="B25" i="245" a="1"/>
  <c r="B25" i="245" s="1"/>
  <c r="J24" i="245" a="1"/>
  <c r="J24" i="245" s="1"/>
  <c r="I24" i="245" a="1"/>
  <c r="I24" i="245" s="1"/>
  <c r="H24" i="245" a="1"/>
  <c r="H24" i="245" s="1"/>
  <c r="G24" i="245" a="1"/>
  <c r="G24" i="245" s="1"/>
  <c r="F24" i="245" a="1"/>
  <c r="F24" i="245" s="1"/>
  <c r="E24" i="245" a="1"/>
  <c r="E24" i="245" s="1"/>
  <c r="D24" i="245" a="1"/>
  <c r="D24" i="245" s="1"/>
  <c r="C24" i="245" a="1"/>
  <c r="C24" i="245" s="1"/>
  <c r="B24" i="245" a="1"/>
  <c r="B24" i="245" s="1"/>
  <c r="J23" i="245" a="1"/>
  <c r="J23" i="245" s="1"/>
  <c r="I23" i="245" a="1"/>
  <c r="I23" i="245" s="1"/>
  <c r="H23" i="245" a="1"/>
  <c r="H23" i="245" s="1"/>
  <c r="G23" i="245" a="1"/>
  <c r="G23" i="245" s="1"/>
  <c r="F23" i="245" a="1"/>
  <c r="F23" i="245" s="1"/>
  <c r="E23" i="245" a="1"/>
  <c r="E23" i="245" s="1"/>
  <c r="D23" i="245" a="1"/>
  <c r="D23" i="245" s="1"/>
  <c r="C23" i="245" a="1"/>
  <c r="C23" i="245" s="1"/>
  <c r="B23" i="245" a="1"/>
  <c r="B23" i="245" s="1"/>
  <c r="J22" i="245" a="1"/>
  <c r="J22" i="245" s="1"/>
  <c r="I22" i="245" a="1"/>
  <c r="I22" i="245" s="1"/>
  <c r="H22" i="245" a="1"/>
  <c r="H22" i="245" s="1"/>
  <c r="G22" i="245" a="1"/>
  <c r="G22" i="245" s="1"/>
  <c r="F22" i="245" a="1"/>
  <c r="F22" i="245" s="1"/>
  <c r="E22" i="245" a="1"/>
  <c r="E22" i="245" s="1"/>
  <c r="D22" i="245" a="1"/>
  <c r="D22" i="245" s="1"/>
  <c r="C22" i="245" a="1"/>
  <c r="C22" i="245" s="1"/>
  <c r="B22" i="245" a="1"/>
  <c r="B22" i="245" s="1"/>
  <c r="J21" i="245" a="1"/>
  <c r="J21" i="245" s="1"/>
  <c r="I21" i="245" a="1"/>
  <c r="I21" i="245" s="1"/>
  <c r="H21" i="245" a="1"/>
  <c r="H21" i="245" s="1"/>
  <c r="G21" i="245" a="1"/>
  <c r="G21" i="245" s="1"/>
  <c r="F21" i="245" a="1"/>
  <c r="F21" i="245" s="1"/>
  <c r="E21" i="245" a="1"/>
  <c r="E21" i="245" s="1"/>
  <c r="D21" i="245" a="1"/>
  <c r="D21" i="245" s="1"/>
  <c r="C21" i="245" a="1"/>
  <c r="C21" i="245" s="1"/>
  <c r="B21" i="245" a="1"/>
  <c r="B21" i="245" s="1"/>
  <c r="J20" i="245" a="1"/>
  <c r="J20" i="245" s="1"/>
  <c r="I20" i="245" a="1"/>
  <c r="I20" i="245" s="1"/>
  <c r="H20" i="245" a="1"/>
  <c r="H20" i="245" s="1"/>
  <c r="G20" i="245" a="1"/>
  <c r="G20" i="245" s="1"/>
  <c r="F20" i="245" a="1"/>
  <c r="F20" i="245" s="1"/>
  <c r="E20" i="245" a="1"/>
  <c r="E20" i="245" s="1"/>
  <c r="D20" i="245" a="1"/>
  <c r="D20" i="245" s="1"/>
  <c r="C20" i="245" a="1"/>
  <c r="C20" i="245" s="1"/>
  <c r="B20" i="245" a="1"/>
  <c r="B20" i="245" s="1"/>
  <c r="J19" i="245" a="1"/>
  <c r="J19" i="245" s="1"/>
  <c r="I19" i="245" a="1"/>
  <c r="I19" i="245" s="1"/>
  <c r="H19" i="245" a="1"/>
  <c r="H19" i="245" s="1"/>
  <c r="G19" i="245" a="1"/>
  <c r="G19" i="245" s="1"/>
  <c r="F19" i="245" a="1"/>
  <c r="F19" i="245" s="1"/>
  <c r="E19" i="245" a="1"/>
  <c r="E19" i="245" s="1"/>
  <c r="D19" i="245" a="1"/>
  <c r="D19" i="245" s="1"/>
  <c r="C19" i="245" a="1"/>
  <c r="C19" i="245" s="1"/>
  <c r="B19" i="245" a="1"/>
  <c r="B19" i="245" s="1"/>
  <c r="J18" i="245" a="1"/>
  <c r="J18" i="245" s="1"/>
  <c r="I18" i="245" a="1"/>
  <c r="I18" i="245" s="1"/>
  <c r="H18" i="245" a="1"/>
  <c r="H18" i="245" s="1"/>
  <c r="G18" i="245" a="1"/>
  <c r="G18" i="245" s="1"/>
  <c r="F18" i="245" a="1"/>
  <c r="F18" i="245" s="1"/>
  <c r="E18" i="245" a="1"/>
  <c r="E18" i="245" s="1"/>
  <c r="D18" i="245" a="1"/>
  <c r="D18" i="245" s="1"/>
  <c r="C18" i="245" a="1"/>
  <c r="C18" i="245" s="1"/>
  <c r="B18" i="245" a="1"/>
  <c r="B18" i="245" s="1"/>
  <c r="J17" i="245" a="1"/>
  <c r="J17" i="245" s="1"/>
  <c r="I17" i="245" a="1"/>
  <c r="I17" i="245" s="1"/>
  <c r="H17" i="245" a="1"/>
  <c r="H17" i="245" s="1"/>
  <c r="G17" i="245" a="1"/>
  <c r="G17" i="245" s="1"/>
  <c r="F17" i="245" a="1"/>
  <c r="F17" i="245" s="1"/>
  <c r="E17" i="245" a="1"/>
  <c r="E17" i="245" s="1"/>
  <c r="D17" i="245" a="1"/>
  <c r="D17" i="245" s="1"/>
  <c r="C17" i="245" a="1"/>
  <c r="C17" i="245" s="1"/>
  <c r="B17" i="245" a="1"/>
  <c r="B17" i="245" s="1"/>
  <c r="J16" i="245" a="1"/>
  <c r="J16" i="245" s="1"/>
  <c r="I16" i="245" a="1"/>
  <c r="I16" i="245" s="1"/>
  <c r="H16" i="245" a="1"/>
  <c r="H16" i="245" s="1"/>
  <c r="G16" i="245" a="1"/>
  <c r="G16" i="245" s="1"/>
  <c r="F16" i="245" a="1"/>
  <c r="F16" i="245" s="1"/>
  <c r="E16" i="245" a="1"/>
  <c r="E16" i="245" s="1"/>
  <c r="D16" i="245" a="1"/>
  <c r="D16" i="245" s="1"/>
  <c r="C16" i="245" a="1"/>
  <c r="C16" i="245" s="1"/>
  <c r="B16" i="245" a="1"/>
  <c r="B16" i="245" s="1"/>
  <c r="J15" i="245" a="1"/>
  <c r="J15" i="245" s="1"/>
  <c r="I15" i="245" a="1"/>
  <c r="I15" i="245" s="1"/>
  <c r="H15" i="245" a="1"/>
  <c r="H15" i="245" s="1"/>
  <c r="G15" i="245" a="1"/>
  <c r="G15" i="245" s="1"/>
  <c r="F15" i="245" a="1"/>
  <c r="F15" i="245" s="1"/>
  <c r="E15" i="245" a="1"/>
  <c r="E15" i="245" s="1"/>
  <c r="D15" i="245" a="1"/>
  <c r="D15" i="245" s="1"/>
  <c r="C15" i="245" a="1"/>
  <c r="C15" i="245" s="1"/>
  <c r="B15" i="245" a="1"/>
  <c r="B15" i="245" s="1"/>
  <c r="J14" i="245" a="1"/>
  <c r="J14" i="245" s="1"/>
  <c r="I14" i="245" a="1"/>
  <c r="I14" i="245" s="1"/>
  <c r="H14" i="245" a="1"/>
  <c r="H14" i="245" s="1"/>
  <c r="G14" i="245" a="1"/>
  <c r="G14" i="245" s="1"/>
  <c r="F14" i="245" a="1"/>
  <c r="F14" i="245" s="1"/>
  <c r="E14" i="245" a="1"/>
  <c r="E14" i="245" s="1"/>
  <c r="D14" i="245" a="1"/>
  <c r="D14" i="245" s="1"/>
  <c r="C14" i="245" a="1"/>
  <c r="C14" i="245" s="1"/>
  <c r="B14" i="245" a="1"/>
  <c r="B14" i="245" s="1"/>
  <c r="J13" i="245" a="1"/>
  <c r="J13" i="245" s="1"/>
  <c r="I13" i="245" a="1"/>
  <c r="I13" i="245" s="1"/>
  <c r="H13" i="245" a="1"/>
  <c r="H13" i="245" s="1"/>
  <c r="G13" i="245" a="1"/>
  <c r="G13" i="245" s="1"/>
  <c r="F13" i="245" a="1"/>
  <c r="F13" i="245" s="1"/>
  <c r="E13" i="245" a="1"/>
  <c r="E13" i="245" s="1"/>
  <c r="D13" i="245" a="1"/>
  <c r="D13" i="245" s="1"/>
  <c r="C13" i="245" a="1"/>
  <c r="C13" i="245" s="1"/>
  <c r="B13" i="245" a="1"/>
  <c r="B13" i="245" s="1"/>
  <c r="J12" i="245" a="1"/>
  <c r="J12" i="245" s="1"/>
  <c r="I12" i="245" a="1"/>
  <c r="I12" i="245" s="1"/>
  <c r="H12" i="245" a="1"/>
  <c r="H12" i="245" s="1"/>
  <c r="G12" i="245" a="1"/>
  <c r="G12" i="245" s="1"/>
  <c r="F12" i="245" a="1"/>
  <c r="F12" i="245" s="1"/>
  <c r="E12" i="245" a="1"/>
  <c r="E12" i="245" s="1"/>
  <c r="D12" i="245" a="1"/>
  <c r="D12" i="245" s="1"/>
  <c r="C12" i="245" a="1"/>
  <c r="C12" i="245" s="1"/>
  <c r="B12" i="245" a="1"/>
  <c r="B12" i="245" s="1"/>
  <c r="J11" i="245" a="1"/>
  <c r="J11" i="245" s="1"/>
  <c r="H11" i="245" a="1"/>
  <c r="H11" i="245" s="1"/>
  <c r="G11" i="245" a="1"/>
  <c r="G11" i="245" s="1"/>
  <c r="F11" i="245" a="1"/>
  <c r="F11" i="245" s="1"/>
  <c r="E11" i="245" a="1"/>
  <c r="E11" i="245" s="1"/>
  <c r="D11" i="245" a="1"/>
  <c r="D11" i="245" s="1"/>
  <c r="C11" i="245" a="1"/>
  <c r="C11" i="245" s="1"/>
  <c r="B11" i="245" a="1"/>
  <c r="B11" i="245" s="1"/>
  <c r="J30" i="244" a="1"/>
  <c r="J30" i="244" s="1"/>
  <c r="I30" i="244" a="1"/>
  <c r="I30" i="244" s="1"/>
  <c r="H30" i="244" a="1"/>
  <c r="H30" i="244" s="1"/>
  <c r="G30" i="244" a="1"/>
  <c r="G30" i="244" s="1"/>
  <c r="F30" i="244" a="1"/>
  <c r="F30" i="244" s="1"/>
  <c r="E30" i="244" a="1"/>
  <c r="E30" i="244" s="1"/>
  <c r="D30" i="244" a="1"/>
  <c r="D30" i="244" s="1"/>
  <c r="C30" i="244" a="1"/>
  <c r="C30" i="244" s="1"/>
  <c r="B30" i="244" a="1"/>
  <c r="B30" i="244" s="1"/>
  <c r="J29" i="244" a="1"/>
  <c r="J29" i="244" s="1"/>
  <c r="I29" i="244" a="1"/>
  <c r="I29" i="244" s="1"/>
  <c r="H29" i="244" a="1"/>
  <c r="H29" i="244" s="1"/>
  <c r="G29" i="244" a="1"/>
  <c r="G29" i="244" s="1"/>
  <c r="F29" i="244" a="1"/>
  <c r="F29" i="244" s="1"/>
  <c r="E29" i="244" a="1"/>
  <c r="E29" i="244" s="1"/>
  <c r="D29" i="244" a="1"/>
  <c r="D29" i="244" s="1"/>
  <c r="C29" i="244" a="1"/>
  <c r="C29" i="244" s="1"/>
  <c r="B29" i="244" a="1"/>
  <c r="B29" i="244" s="1"/>
  <c r="J28" i="244" a="1"/>
  <c r="J28" i="244" s="1"/>
  <c r="I28" i="244" a="1"/>
  <c r="I28" i="244" s="1"/>
  <c r="H28" i="244" a="1"/>
  <c r="H28" i="244" s="1"/>
  <c r="G28" i="244" a="1"/>
  <c r="G28" i="244" s="1"/>
  <c r="F28" i="244" a="1"/>
  <c r="F28" i="244" s="1"/>
  <c r="E28" i="244" a="1"/>
  <c r="E28" i="244" s="1"/>
  <c r="D28" i="244" a="1"/>
  <c r="D28" i="244" s="1"/>
  <c r="C28" i="244" a="1"/>
  <c r="C28" i="244" s="1"/>
  <c r="B28" i="244" a="1"/>
  <c r="B28" i="244" s="1"/>
  <c r="J27" i="244" a="1"/>
  <c r="J27" i="244" s="1"/>
  <c r="I27" i="244" a="1"/>
  <c r="I27" i="244" s="1"/>
  <c r="H27" i="244" a="1"/>
  <c r="H27" i="244" s="1"/>
  <c r="G27" i="244" a="1"/>
  <c r="G27" i="244" s="1"/>
  <c r="F27" i="244" a="1"/>
  <c r="F27" i="244" s="1"/>
  <c r="E27" i="244" a="1"/>
  <c r="E27" i="244" s="1"/>
  <c r="D27" i="244" a="1"/>
  <c r="D27" i="244" s="1"/>
  <c r="C27" i="244" a="1"/>
  <c r="C27" i="244" s="1"/>
  <c r="B27" i="244" a="1"/>
  <c r="B27" i="244" s="1"/>
  <c r="J26" i="244" a="1"/>
  <c r="J26" i="244" s="1"/>
  <c r="I26" i="244" a="1"/>
  <c r="I26" i="244" s="1"/>
  <c r="H26" i="244" a="1"/>
  <c r="H26" i="244" s="1"/>
  <c r="G26" i="244" a="1"/>
  <c r="G26" i="244" s="1"/>
  <c r="F26" i="244" a="1"/>
  <c r="F26" i="244" s="1"/>
  <c r="E26" i="244" a="1"/>
  <c r="E26" i="244" s="1"/>
  <c r="D26" i="244" a="1"/>
  <c r="D26" i="244" s="1"/>
  <c r="C26" i="244" a="1"/>
  <c r="C26" i="244" s="1"/>
  <c r="B26" i="244" a="1"/>
  <c r="B26" i="244" s="1"/>
  <c r="J25" i="244" a="1"/>
  <c r="J25" i="244" s="1"/>
  <c r="I25" i="244" a="1"/>
  <c r="I25" i="244" s="1"/>
  <c r="H25" i="244" a="1"/>
  <c r="H25" i="244" s="1"/>
  <c r="G25" i="244" a="1"/>
  <c r="G25" i="244" s="1"/>
  <c r="F25" i="244" a="1"/>
  <c r="F25" i="244" s="1"/>
  <c r="E25" i="244" a="1"/>
  <c r="E25" i="244" s="1"/>
  <c r="D25" i="244" a="1"/>
  <c r="D25" i="244" s="1"/>
  <c r="C25" i="244" a="1"/>
  <c r="C25" i="244" s="1"/>
  <c r="B25" i="244" a="1"/>
  <c r="B25" i="244" s="1"/>
  <c r="J24" i="244" a="1"/>
  <c r="J24" i="244" s="1"/>
  <c r="I24" i="244" a="1"/>
  <c r="I24" i="244" s="1"/>
  <c r="H24" i="244" a="1"/>
  <c r="H24" i="244" s="1"/>
  <c r="G24" i="244" a="1"/>
  <c r="G24" i="244" s="1"/>
  <c r="F24" i="244" a="1"/>
  <c r="F24" i="244" s="1"/>
  <c r="E24" i="244" a="1"/>
  <c r="E24" i="244" s="1"/>
  <c r="D24" i="244" a="1"/>
  <c r="D24" i="244" s="1"/>
  <c r="C24" i="244" a="1"/>
  <c r="C24" i="244" s="1"/>
  <c r="B24" i="244" a="1"/>
  <c r="B24" i="244" s="1"/>
  <c r="J23" i="244" a="1"/>
  <c r="J23" i="244" s="1"/>
  <c r="I23" i="244" a="1"/>
  <c r="I23" i="244" s="1"/>
  <c r="H23" i="244" a="1"/>
  <c r="H23" i="244" s="1"/>
  <c r="G23" i="244" a="1"/>
  <c r="G23" i="244" s="1"/>
  <c r="F23" i="244" a="1"/>
  <c r="F23" i="244" s="1"/>
  <c r="E23" i="244" a="1"/>
  <c r="E23" i="244" s="1"/>
  <c r="D23" i="244" a="1"/>
  <c r="D23" i="244" s="1"/>
  <c r="C23" i="244" a="1"/>
  <c r="C23" i="244" s="1"/>
  <c r="B23" i="244" a="1"/>
  <c r="B23" i="244" s="1"/>
  <c r="J22" i="244" a="1"/>
  <c r="J22" i="244" s="1"/>
  <c r="I22" i="244" a="1"/>
  <c r="I22" i="244" s="1"/>
  <c r="H22" i="244" a="1"/>
  <c r="H22" i="244" s="1"/>
  <c r="G22" i="244" a="1"/>
  <c r="G22" i="244" s="1"/>
  <c r="F22" i="244" a="1"/>
  <c r="F22" i="244" s="1"/>
  <c r="E22" i="244" a="1"/>
  <c r="E22" i="244" s="1"/>
  <c r="D22" i="244" a="1"/>
  <c r="D22" i="244" s="1"/>
  <c r="C22" i="244" a="1"/>
  <c r="C22" i="244" s="1"/>
  <c r="B22" i="244" a="1"/>
  <c r="B22" i="244" s="1"/>
  <c r="J21" i="244" a="1"/>
  <c r="J21" i="244" s="1"/>
  <c r="I21" i="244" a="1"/>
  <c r="I21" i="244" s="1"/>
  <c r="H21" i="244" a="1"/>
  <c r="H21" i="244" s="1"/>
  <c r="G21" i="244" a="1"/>
  <c r="G21" i="244" s="1"/>
  <c r="F21" i="244" a="1"/>
  <c r="F21" i="244" s="1"/>
  <c r="E21" i="244" a="1"/>
  <c r="E21" i="244" s="1"/>
  <c r="D21" i="244" a="1"/>
  <c r="D21" i="244" s="1"/>
  <c r="C21" i="244" a="1"/>
  <c r="C21" i="244" s="1"/>
  <c r="B21" i="244" a="1"/>
  <c r="B21" i="244" s="1"/>
  <c r="J20" i="244" a="1"/>
  <c r="J20" i="244" s="1"/>
  <c r="I20" i="244" a="1"/>
  <c r="I20" i="244" s="1"/>
  <c r="H20" i="244" a="1"/>
  <c r="H20" i="244" s="1"/>
  <c r="G20" i="244" a="1"/>
  <c r="G20" i="244" s="1"/>
  <c r="F20" i="244" a="1"/>
  <c r="F20" i="244" s="1"/>
  <c r="E20" i="244" a="1"/>
  <c r="E20" i="244" s="1"/>
  <c r="D20" i="244" a="1"/>
  <c r="D20" i="244" s="1"/>
  <c r="C20" i="244" a="1"/>
  <c r="C20" i="244" s="1"/>
  <c r="B20" i="244" a="1"/>
  <c r="B20" i="244" s="1"/>
  <c r="J19" i="244" a="1"/>
  <c r="J19" i="244" s="1"/>
  <c r="I19" i="244" a="1"/>
  <c r="I19" i="244" s="1"/>
  <c r="H19" i="244" a="1"/>
  <c r="H19" i="244" s="1"/>
  <c r="G19" i="244" a="1"/>
  <c r="G19" i="244" s="1"/>
  <c r="F19" i="244" a="1"/>
  <c r="F19" i="244" s="1"/>
  <c r="E19" i="244" a="1"/>
  <c r="E19" i="244" s="1"/>
  <c r="D19" i="244" a="1"/>
  <c r="D19" i="244" s="1"/>
  <c r="C19" i="244" a="1"/>
  <c r="C19" i="244" s="1"/>
  <c r="B19" i="244" a="1"/>
  <c r="B19" i="244" s="1"/>
  <c r="J18" i="244" a="1"/>
  <c r="J18" i="244" s="1"/>
  <c r="I18" i="244" a="1"/>
  <c r="I18" i="244" s="1"/>
  <c r="H18" i="244" a="1"/>
  <c r="H18" i="244" s="1"/>
  <c r="G18" i="244" a="1"/>
  <c r="G18" i="244" s="1"/>
  <c r="F18" i="244" a="1"/>
  <c r="F18" i="244" s="1"/>
  <c r="E18" i="244" a="1"/>
  <c r="E18" i="244" s="1"/>
  <c r="D18" i="244" a="1"/>
  <c r="D18" i="244" s="1"/>
  <c r="C18" i="244" a="1"/>
  <c r="C18" i="244" s="1"/>
  <c r="B18" i="244" a="1"/>
  <c r="B18" i="244" s="1"/>
  <c r="J17" i="244" a="1"/>
  <c r="J17" i="244" s="1"/>
  <c r="I17" i="244" a="1"/>
  <c r="I17" i="244" s="1"/>
  <c r="H17" i="244" a="1"/>
  <c r="H17" i="244" s="1"/>
  <c r="G17" i="244" a="1"/>
  <c r="G17" i="244" s="1"/>
  <c r="F17" i="244" a="1"/>
  <c r="F17" i="244" s="1"/>
  <c r="E17" i="244" a="1"/>
  <c r="E17" i="244" s="1"/>
  <c r="D17" i="244" a="1"/>
  <c r="D17" i="244" s="1"/>
  <c r="C17" i="244" a="1"/>
  <c r="C17" i="244" s="1"/>
  <c r="B17" i="244" a="1"/>
  <c r="B17" i="244" s="1"/>
  <c r="J16" i="244" a="1"/>
  <c r="J16" i="244" s="1"/>
  <c r="I16" i="244" a="1"/>
  <c r="I16" i="244" s="1"/>
  <c r="H16" i="244" a="1"/>
  <c r="H16" i="244" s="1"/>
  <c r="G16" i="244" a="1"/>
  <c r="G16" i="244" s="1"/>
  <c r="F16" i="244" a="1"/>
  <c r="F16" i="244" s="1"/>
  <c r="E16" i="244" a="1"/>
  <c r="E16" i="244" s="1"/>
  <c r="D16" i="244" a="1"/>
  <c r="D16" i="244" s="1"/>
  <c r="C16" i="244" a="1"/>
  <c r="C16" i="244" s="1"/>
  <c r="B16" i="244" a="1"/>
  <c r="B16" i="244" s="1"/>
  <c r="J15" i="244" a="1"/>
  <c r="J15" i="244" s="1"/>
  <c r="I15" i="244" a="1"/>
  <c r="I15" i="244" s="1"/>
  <c r="H15" i="244" a="1"/>
  <c r="H15" i="244" s="1"/>
  <c r="G15" i="244" a="1"/>
  <c r="G15" i="244" s="1"/>
  <c r="F15" i="244" a="1"/>
  <c r="F15" i="244" s="1"/>
  <c r="E15" i="244" a="1"/>
  <c r="E15" i="244" s="1"/>
  <c r="D15" i="244" a="1"/>
  <c r="D15" i="244" s="1"/>
  <c r="C15" i="244" a="1"/>
  <c r="C15" i="244" s="1"/>
  <c r="B15" i="244" a="1"/>
  <c r="B15" i="244" s="1"/>
  <c r="J14" i="244" a="1"/>
  <c r="J14" i="244" s="1"/>
  <c r="I14" i="244" a="1"/>
  <c r="I14" i="244" s="1"/>
  <c r="H14" i="244" a="1"/>
  <c r="H14" i="244" s="1"/>
  <c r="G14" i="244" a="1"/>
  <c r="G14" i="244" s="1"/>
  <c r="F14" i="244" a="1"/>
  <c r="F14" i="244" s="1"/>
  <c r="E14" i="244" a="1"/>
  <c r="E14" i="244" s="1"/>
  <c r="D14" i="244" a="1"/>
  <c r="D14" i="244" s="1"/>
  <c r="C14" i="244" a="1"/>
  <c r="C14" i="244" s="1"/>
  <c r="B14" i="244" a="1"/>
  <c r="B14" i="244" s="1"/>
  <c r="J13" i="244" a="1"/>
  <c r="J13" i="244" s="1"/>
  <c r="I13" i="244" a="1"/>
  <c r="I13" i="244" s="1"/>
  <c r="H13" i="244" a="1"/>
  <c r="H13" i="244" s="1"/>
  <c r="G13" i="244" a="1"/>
  <c r="G13" i="244" s="1"/>
  <c r="F13" i="244" a="1"/>
  <c r="F13" i="244" s="1"/>
  <c r="E13" i="244" a="1"/>
  <c r="E13" i="244" s="1"/>
  <c r="D13" i="244" a="1"/>
  <c r="D13" i="244" s="1"/>
  <c r="C13" i="244" a="1"/>
  <c r="C13" i="244" s="1"/>
  <c r="B13" i="244" a="1"/>
  <c r="B13" i="244" s="1"/>
  <c r="J12" i="244" a="1"/>
  <c r="J12" i="244" s="1"/>
  <c r="I12" i="244" a="1"/>
  <c r="I12" i="244" s="1"/>
  <c r="H12" i="244" a="1"/>
  <c r="H12" i="244" s="1"/>
  <c r="G12" i="244" a="1"/>
  <c r="G12" i="244" s="1"/>
  <c r="F12" i="244" a="1"/>
  <c r="F12" i="244" s="1"/>
  <c r="E12" i="244" a="1"/>
  <c r="E12" i="244" s="1"/>
  <c r="D12" i="244" a="1"/>
  <c r="D12" i="244" s="1"/>
  <c r="C12" i="244" a="1"/>
  <c r="C12" i="244" s="1"/>
  <c r="B12" i="244" a="1"/>
  <c r="B12" i="244" s="1"/>
  <c r="J11" i="244" a="1"/>
  <c r="J11" i="244" s="1"/>
  <c r="I11" i="244" a="1"/>
  <c r="I11" i="244" s="1"/>
  <c r="H11" i="244" a="1"/>
  <c r="H11" i="244" s="1"/>
  <c r="G11" i="244" a="1"/>
  <c r="G11" i="244" s="1"/>
  <c r="F11" i="244" a="1"/>
  <c r="F11" i="244" s="1"/>
  <c r="E11" i="244" a="1"/>
  <c r="E11" i="244" s="1"/>
  <c r="D11" i="244" a="1"/>
  <c r="D11" i="244" s="1"/>
  <c r="C11" i="244" a="1"/>
  <c r="C11" i="244" s="1"/>
  <c r="B11" i="244" a="1"/>
  <c r="B11" i="244" s="1"/>
  <c r="H12" i="229" a="1"/>
  <c r="H12" i="229" s="1"/>
  <c r="H13" i="229" a="1"/>
  <c r="H13" i="229" s="1"/>
  <c r="H14" i="229" a="1"/>
  <c r="H14" i="229" s="1"/>
  <c r="H15" i="229" a="1"/>
  <c r="H15" i="229" s="1"/>
  <c r="H16" i="229" a="1"/>
  <c r="H16" i="229" s="1"/>
  <c r="H17" i="229" a="1"/>
  <c r="H17" i="229" s="1"/>
  <c r="H18" i="229" a="1"/>
  <c r="H18" i="229" s="1"/>
  <c r="H19" i="229" a="1"/>
  <c r="H19" i="229" s="1"/>
  <c r="H20" i="229" a="1"/>
  <c r="H20" i="229" s="1"/>
  <c r="H21" i="229" a="1"/>
  <c r="H21" i="229" s="1"/>
  <c r="H22" i="229" a="1"/>
  <c r="H22" i="229" s="1"/>
  <c r="H23" i="229" a="1"/>
  <c r="H23" i="229" s="1"/>
  <c r="H24" i="229" a="1"/>
  <c r="H24" i="229" s="1"/>
  <c r="H25" i="229" a="1"/>
  <c r="H25" i="229" s="1"/>
  <c r="H26" i="229" a="1"/>
  <c r="H26" i="229" s="1"/>
  <c r="H27" i="229" a="1"/>
  <c r="H27" i="229" s="1"/>
  <c r="H28" i="229" a="1"/>
  <c r="H28" i="229" s="1"/>
  <c r="H29" i="229" a="1"/>
  <c r="H29" i="229" s="1"/>
  <c r="H30" i="229" a="1"/>
  <c r="H30" i="229" s="1"/>
  <c r="H11" i="229" a="1"/>
  <c r="H11" i="229" s="1"/>
  <c r="H11" i="240" a="1"/>
  <c r="H11" i="240" s="1"/>
  <c r="D12" i="229" a="1"/>
  <c r="D12" i="229" s="1"/>
  <c r="D13" i="229" a="1"/>
  <c r="D13" i="229" s="1"/>
  <c r="D14" i="229" a="1"/>
  <c r="D14" i="229" s="1"/>
  <c r="D15" i="229" a="1"/>
  <c r="D15" i="229" s="1"/>
  <c r="D16" i="229" a="1"/>
  <c r="D16" i="229" s="1"/>
  <c r="D17" i="229" a="1"/>
  <c r="D17" i="229" s="1"/>
  <c r="D18" i="229" a="1"/>
  <c r="D18" i="229" s="1"/>
  <c r="D19" i="229" a="1"/>
  <c r="D19" i="229" s="1"/>
  <c r="D20" i="229" a="1"/>
  <c r="D20" i="229" s="1"/>
  <c r="D21" i="229" a="1"/>
  <c r="D21" i="229" s="1"/>
  <c r="D22" i="229" a="1"/>
  <c r="D22" i="229" s="1"/>
  <c r="D23" i="229" a="1"/>
  <c r="D23" i="229" s="1"/>
  <c r="D24" i="229" a="1"/>
  <c r="D24" i="229" s="1"/>
  <c r="D25" i="229" a="1"/>
  <c r="D25" i="229" s="1"/>
  <c r="D26" i="229" a="1"/>
  <c r="D26" i="229" s="1"/>
  <c r="D27" i="229" a="1"/>
  <c r="D27" i="229" s="1"/>
  <c r="D28" i="229" a="1"/>
  <c r="D28" i="229" s="1"/>
  <c r="D29" i="229" a="1"/>
  <c r="D29" i="229" s="1"/>
  <c r="D30" i="229" a="1"/>
  <c r="D30" i="229" s="1"/>
  <c r="D11" i="229" a="1"/>
  <c r="D11" i="229" s="1"/>
  <c r="D11" i="240" a="1"/>
  <c r="D11" i="240" s="1"/>
  <c r="H13" i="240" a="1"/>
  <c r="H13" i="240" s="1"/>
  <c r="H14" i="240" a="1"/>
  <c r="H14" i="240" s="1"/>
  <c r="H15" i="240" a="1"/>
  <c r="H15" i="240" s="1"/>
  <c r="H16" i="240" a="1"/>
  <c r="H16" i="240" s="1"/>
  <c r="H17" i="240" a="1"/>
  <c r="H17" i="240" s="1"/>
  <c r="H18" i="240" a="1"/>
  <c r="H18" i="240" s="1"/>
  <c r="H19" i="240" a="1"/>
  <c r="H19" i="240" s="1"/>
  <c r="H20" i="240" a="1"/>
  <c r="H20" i="240" s="1"/>
  <c r="H21" i="240" a="1"/>
  <c r="H21" i="240" s="1"/>
  <c r="H22" i="240" a="1"/>
  <c r="H22" i="240" s="1"/>
  <c r="H23" i="240" a="1"/>
  <c r="H23" i="240" s="1"/>
  <c r="H24" i="240" a="1"/>
  <c r="H24" i="240" s="1"/>
  <c r="H25" i="240" a="1"/>
  <c r="H25" i="240" s="1"/>
  <c r="H26" i="240" a="1"/>
  <c r="H26" i="240" s="1"/>
  <c r="H27" i="240" a="1"/>
  <c r="H27" i="240" s="1"/>
  <c r="H28" i="240" a="1"/>
  <c r="H28" i="240" s="1"/>
  <c r="H29" i="240" a="1"/>
  <c r="H29" i="240" s="1"/>
  <c r="H30" i="240" a="1"/>
  <c r="H30" i="240" s="1"/>
  <c r="H12" i="240" a="1"/>
  <c r="H12" i="240" s="1"/>
  <c r="D12" i="240" a="1"/>
  <c r="D12" i="240" s="1"/>
  <c r="D13" i="240" a="1"/>
  <c r="D13" i="240" s="1"/>
  <c r="D14" i="240" a="1"/>
  <c r="D14" i="240" s="1"/>
  <c r="D15" i="240" a="1"/>
  <c r="D15" i="240" s="1"/>
  <c r="D16" i="240" a="1"/>
  <c r="D16" i="240" s="1"/>
  <c r="D17" i="240" a="1"/>
  <c r="D17" i="240" s="1"/>
  <c r="D18" i="240" a="1"/>
  <c r="D18" i="240" s="1"/>
  <c r="D19" i="240" a="1"/>
  <c r="D19" i="240" s="1"/>
  <c r="D20" i="240" a="1"/>
  <c r="D20" i="240" s="1"/>
  <c r="D21" i="240" a="1"/>
  <c r="D21" i="240" s="1"/>
  <c r="D22" i="240" a="1"/>
  <c r="D22" i="240" s="1"/>
  <c r="D23" i="240" a="1"/>
  <c r="D23" i="240" s="1"/>
  <c r="D24" i="240" a="1"/>
  <c r="D24" i="240" s="1"/>
  <c r="D25" i="240" a="1"/>
  <c r="D25" i="240" s="1"/>
  <c r="D26" i="240" a="1"/>
  <c r="D26" i="240" s="1"/>
  <c r="D27" i="240" a="1"/>
  <c r="D27" i="240" s="1"/>
  <c r="D28" i="240" a="1"/>
  <c r="D28" i="240" s="1"/>
  <c r="D29" i="240" a="1"/>
  <c r="D29" i="240" s="1"/>
  <c r="D30" i="240" a="1"/>
  <c r="D30" i="240" s="1"/>
  <c r="E12" i="240" a="1"/>
  <c r="E12" i="240" s="1"/>
  <c r="AH62" i="241"/>
  <c r="AG62" i="241"/>
  <c r="AF62" i="241"/>
  <c r="AE62" i="241"/>
  <c r="AD62" i="241"/>
  <c r="AC62" i="241"/>
  <c r="AB62" i="241"/>
  <c r="AA62" i="241"/>
  <c r="Z62" i="241"/>
  <c r="Y62" i="241"/>
  <c r="X62" i="241"/>
  <c r="W62" i="241"/>
  <c r="V62" i="241"/>
  <c r="U62" i="241"/>
  <c r="T62" i="241"/>
  <c r="S62" i="241"/>
  <c r="R62" i="241"/>
  <c r="Q62" i="241"/>
  <c r="P62" i="241"/>
  <c r="O62" i="241"/>
  <c r="N62" i="241"/>
  <c r="M62" i="241"/>
  <c r="L62" i="241"/>
  <c r="K62" i="241"/>
  <c r="J62" i="241"/>
  <c r="I62" i="241"/>
  <c r="H62" i="241"/>
  <c r="G62" i="241"/>
  <c r="F62" i="241"/>
  <c r="E62" i="241"/>
  <c r="D62" i="241"/>
  <c r="C62" i="241"/>
  <c r="AI61" i="241"/>
  <c r="AJ61" i="241" s="1"/>
  <c r="AI60" i="241"/>
  <c r="AJ60" i="241" s="1"/>
  <c r="AI59" i="241"/>
  <c r="AJ59" i="241" s="1"/>
  <c r="AI58" i="241"/>
  <c r="AJ58" i="241" s="1"/>
  <c r="AI57" i="241"/>
  <c r="AJ57" i="241" s="1"/>
  <c r="AI56" i="241"/>
  <c r="AJ56" i="241" s="1"/>
  <c r="AI55" i="241"/>
  <c r="AJ55" i="241" s="1"/>
  <c r="AJ54" i="241"/>
  <c r="AI54" i="241"/>
  <c r="AI53" i="241"/>
  <c r="AJ53" i="241" s="1"/>
  <c r="AI52" i="241"/>
  <c r="AJ52" i="241" s="1"/>
  <c r="AI51" i="241"/>
  <c r="AJ51" i="241" s="1"/>
  <c r="AI50" i="241"/>
  <c r="AJ50" i="241" s="1"/>
  <c r="AN50" i="241" s="1"/>
  <c r="AJ49" i="241"/>
  <c r="AN49" i="241" s="1"/>
  <c r="AI49" i="241"/>
  <c r="AI48" i="241"/>
  <c r="AM48" i="241" s="1"/>
  <c r="AI47" i="241"/>
  <c r="AJ47" i="241" s="1"/>
  <c r="AI46" i="241"/>
  <c r="AJ46" i="241" s="1"/>
  <c r="AN46" i="241" s="1"/>
  <c r="AI45" i="241"/>
  <c r="AJ45" i="241" s="1"/>
  <c r="AJ44" i="241"/>
  <c r="AI44" i="241"/>
  <c r="AI43" i="241"/>
  <c r="AJ43" i="241" s="1"/>
  <c r="AI42" i="241"/>
  <c r="AJ42" i="241" s="1"/>
  <c r="AI41" i="241"/>
  <c r="AJ41" i="241" s="1"/>
  <c r="AI40" i="241"/>
  <c r="AJ40" i="241" s="1"/>
  <c r="AN40" i="241" s="1"/>
  <c r="AI39" i="241"/>
  <c r="AJ39" i="241" s="1"/>
  <c r="AI38" i="241"/>
  <c r="AJ38" i="241" s="1"/>
  <c r="AI37" i="241"/>
  <c r="AJ37" i="241" s="1"/>
  <c r="AN37" i="241" s="1"/>
  <c r="AI36" i="241"/>
  <c r="AJ36" i="241" s="1"/>
  <c r="AN36" i="241" s="1"/>
  <c r="AI35" i="241"/>
  <c r="AJ35" i="241" s="1"/>
  <c r="AJ34" i="241"/>
  <c r="AI34" i="241"/>
  <c r="AI33" i="241"/>
  <c r="AJ33" i="241" s="1"/>
  <c r="AN33" i="241" s="1"/>
  <c r="AI32" i="241"/>
  <c r="AJ32" i="241" s="1"/>
  <c r="AN32" i="241" s="1"/>
  <c r="AI31" i="241"/>
  <c r="AJ31" i="241" s="1"/>
  <c r="AI30" i="241"/>
  <c r="AJ30" i="241" s="1"/>
  <c r="AI29" i="241"/>
  <c r="AJ29" i="241" s="1"/>
  <c r="AN29" i="241" s="1"/>
  <c r="AN28" i="241"/>
  <c r="AI28" i="241"/>
  <c r="AJ28" i="241" s="1"/>
  <c r="AI27" i="241"/>
  <c r="AJ27" i="241" s="1"/>
  <c r="AI26" i="241"/>
  <c r="AJ26" i="241" s="1"/>
  <c r="AJ25" i="241"/>
  <c r="AI25" i="241"/>
  <c r="AI24" i="241"/>
  <c r="AJ24" i="241" s="1"/>
  <c r="AN24" i="241" s="1"/>
  <c r="AI23" i="241"/>
  <c r="AJ23" i="241" s="1"/>
  <c r="AJ22" i="241"/>
  <c r="AI22" i="241"/>
  <c r="AI21" i="241"/>
  <c r="AJ21" i="241" s="1"/>
  <c r="AN21" i="241" s="1"/>
  <c r="AI20" i="241"/>
  <c r="AJ20" i="241" s="1"/>
  <c r="AI19" i="241"/>
  <c r="AJ19" i="241" s="1"/>
  <c r="AI18" i="241"/>
  <c r="AJ18" i="241" s="1"/>
  <c r="AN18" i="241" s="1"/>
  <c r="AI17" i="241"/>
  <c r="AJ17" i="241" s="1"/>
  <c r="AI16" i="241"/>
  <c r="AJ16" i="241" s="1"/>
  <c r="AI15" i="241"/>
  <c r="AJ15" i="241" s="1"/>
  <c r="AJ14" i="241"/>
  <c r="AI14" i="241"/>
  <c r="AI13" i="241"/>
  <c r="AI12" i="241"/>
  <c r="AJ12" i="241" s="1"/>
  <c r="AN12" i="241" s="1"/>
  <c r="AJ11" i="241"/>
  <c r="AN11" i="241" s="1"/>
  <c r="AI11" i="241"/>
  <c r="AI10" i="241"/>
  <c r="AJ10" i="241" s="1"/>
  <c r="AI9" i="241"/>
  <c r="AJ9" i="241" s="1"/>
  <c r="AN9" i="241" s="1"/>
  <c r="AI8" i="241"/>
  <c r="AJ8" i="241" s="1"/>
  <c r="AI7" i="241"/>
  <c r="AJ7" i="241" s="1"/>
  <c r="AI6" i="241"/>
  <c r="AJ6" i="241" s="1"/>
  <c r="AI5" i="241"/>
  <c r="AI62" i="241" s="1"/>
  <c r="E4" i="241"/>
  <c r="E3" i="241"/>
  <c r="F3" i="241" s="1"/>
  <c r="AN45" i="241" l="1"/>
  <c r="AL45" i="241"/>
  <c r="AK45" i="241"/>
  <c r="AN6" i="241"/>
  <c r="AL6" i="241"/>
  <c r="AN23" i="241"/>
  <c r="AL23" i="241"/>
  <c r="AK23" i="241"/>
  <c r="AL35" i="241"/>
  <c r="AK35" i="241"/>
  <c r="AN35" i="241"/>
  <c r="AN56" i="241"/>
  <c r="AL56" i="241"/>
  <c r="AK56" i="241"/>
  <c r="AN43" i="241"/>
  <c r="AL43" i="241"/>
  <c r="AL17" i="241"/>
  <c r="AK17" i="241"/>
  <c r="AN8" i="241"/>
  <c r="AL8" i="241"/>
  <c r="AK8" i="241"/>
  <c r="G3" i="241"/>
  <c r="F4" i="241"/>
  <c r="AK11" i="241"/>
  <c r="AL11" i="241"/>
  <c r="AN51" i="241"/>
  <c r="AL51" i="241"/>
  <c r="AK51" i="241"/>
  <c r="AN31" i="241"/>
  <c r="AK31" i="241"/>
  <c r="AO31" i="241" s="1"/>
  <c r="AL39" i="241"/>
  <c r="AK39" i="241"/>
  <c r="AN53" i="241"/>
  <c r="AL53" i="241"/>
  <c r="AK53" i="241"/>
  <c r="AL20" i="241"/>
  <c r="AN20" i="241"/>
  <c r="AK20" i="241"/>
  <c r="AN59" i="241"/>
  <c r="AL59" i="241"/>
  <c r="AL47" i="241"/>
  <c r="AN47" i="241"/>
  <c r="AN39" i="241"/>
  <c r="AN42" i="241"/>
  <c r="AL42" i="241"/>
  <c r="AK42" i="241"/>
  <c r="AN17" i="241"/>
  <c r="AL28" i="241"/>
  <c r="AK28" i="241"/>
  <c r="AJ5" i="241"/>
  <c r="AJ48" i="241"/>
  <c r="AK48" i="241"/>
  <c r="AO8" i="241" l="1"/>
  <c r="AM8" i="241"/>
  <c r="AM20" i="241"/>
  <c r="AO20" i="241"/>
  <c r="AO17" i="241"/>
  <c r="AM17" i="241"/>
  <c r="AM53" i="241"/>
  <c r="AO53" i="241"/>
  <c r="AO56" i="241"/>
  <c r="AM56" i="241"/>
  <c r="AO39" i="241"/>
  <c r="AM39" i="241"/>
  <c r="AN5" i="241"/>
  <c r="AJ62" i="241"/>
  <c r="AL5" i="241"/>
  <c r="AK5" i="241"/>
  <c r="AM35" i="241"/>
  <c r="AO35" i="241"/>
  <c r="AO28" i="241"/>
  <c r="AM28" i="241"/>
  <c r="AO51" i="241"/>
  <c r="AM51" i="241"/>
  <c r="AM23" i="241"/>
  <c r="AO23" i="241"/>
  <c r="AO42" i="241"/>
  <c r="AM42" i="241"/>
  <c r="AM11" i="241"/>
  <c r="AO11" i="241"/>
  <c r="AM45" i="241"/>
  <c r="AO45" i="241"/>
  <c r="H3" i="241"/>
  <c r="G4" i="241"/>
  <c r="AN62" i="241" l="1"/>
  <c r="AL62" i="241"/>
  <c r="I3" i="241"/>
  <c r="H4" i="241"/>
  <c r="AM5" i="241"/>
  <c r="AO5" i="241"/>
  <c r="J3" i="241" l="1"/>
  <c r="I4" i="241"/>
  <c r="J4" i="241" l="1"/>
  <c r="K3" i="241"/>
  <c r="K4" i="241" l="1"/>
  <c r="L3" i="241"/>
  <c r="L4" i="241" l="1"/>
  <c r="M3" i="241"/>
  <c r="M4" i="241" l="1"/>
  <c r="N3" i="241"/>
  <c r="N4" i="241" l="1"/>
  <c r="O3" i="241"/>
  <c r="O4" i="241" l="1"/>
  <c r="P3" i="241"/>
  <c r="P4" i="241" l="1"/>
  <c r="Q3" i="241"/>
  <c r="Q4" i="241" l="1"/>
  <c r="R3" i="241"/>
  <c r="R4" i="241" l="1"/>
  <c r="S3" i="241"/>
  <c r="S4" i="241" l="1"/>
  <c r="T3" i="241"/>
  <c r="T4" i="241" l="1"/>
  <c r="U3" i="241"/>
  <c r="V3" i="241" l="1"/>
  <c r="U4" i="241"/>
  <c r="W3" i="241" l="1"/>
  <c r="V4" i="241"/>
  <c r="X3" i="241" l="1"/>
  <c r="W4" i="241"/>
  <c r="Y3" i="241" l="1"/>
  <c r="X4" i="241"/>
  <c r="Z3" i="241" l="1"/>
  <c r="Y4" i="241"/>
  <c r="Z4" i="241" l="1"/>
  <c r="AA3" i="241"/>
  <c r="AB3" i="241" l="1"/>
  <c r="AA4" i="241"/>
  <c r="AC3" i="241" l="1"/>
  <c r="AB4" i="241"/>
  <c r="AD3" i="241" l="1"/>
  <c r="AC4" i="241"/>
  <c r="AD4" i="241" l="1"/>
  <c r="AE3" i="241"/>
  <c r="AE4" i="241" l="1"/>
  <c r="AF3" i="241"/>
  <c r="AF4" i="241" l="1"/>
  <c r="AG3" i="241"/>
  <c r="AG4" i="241" l="1"/>
  <c r="AH3" i="241"/>
  <c r="AH4" i="241" s="1"/>
  <c r="J30" i="240" l="1" a="1"/>
  <c r="J30" i="240" s="1"/>
  <c r="I30" i="240" a="1"/>
  <c r="I30" i="240" s="1"/>
  <c r="G30" i="240" a="1"/>
  <c r="G30" i="240" s="1"/>
  <c r="F30" i="240" a="1"/>
  <c r="F30" i="240" s="1"/>
  <c r="E30" i="240" a="1"/>
  <c r="E30" i="240" s="1"/>
  <c r="C30" i="240" a="1"/>
  <c r="C30" i="240" s="1"/>
  <c r="B30" i="240" a="1"/>
  <c r="B30" i="240" s="1"/>
  <c r="J29" i="240" a="1"/>
  <c r="J29" i="240" s="1"/>
  <c r="I29" i="240" a="1"/>
  <c r="I29" i="240" s="1"/>
  <c r="G29" i="240" a="1"/>
  <c r="G29" i="240" s="1"/>
  <c r="F29" i="240" a="1"/>
  <c r="F29" i="240" s="1"/>
  <c r="E29" i="240" a="1"/>
  <c r="E29" i="240" s="1"/>
  <c r="C29" i="240" a="1"/>
  <c r="C29" i="240" s="1"/>
  <c r="B29" i="240" a="1"/>
  <c r="B29" i="240" s="1"/>
  <c r="J28" i="240" a="1"/>
  <c r="J28" i="240" s="1"/>
  <c r="I28" i="240" a="1"/>
  <c r="I28" i="240" s="1"/>
  <c r="G28" i="240" a="1"/>
  <c r="G28" i="240" s="1"/>
  <c r="F28" i="240" a="1"/>
  <c r="F28" i="240" s="1"/>
  <c r="E28" i="240" a="1"/>
  <c r="E28" i="240" s="1"/>
  <c r="C28" i="240" a="1"/>
  <c r="C28" i="240" s="1"/>
  <c r="B28" i="240" a="1"/>
  <c r="B28" i="240" s="1"/>
  <c r="J27" i="240" a="1"/>
  <c r="J27" i="240" s="1"/>
  <c r="I27" i="240" a="1"/>
  <c r="I27" i="240" s="1"/>
  <c r="G27" i="240" a="1"/>
  <c r="G27" i="240" s="1"/>
  <c r="F27" i="240" a="1"/>
  <c r="F27" i="240" s="1"/>
  <c r="E27" i="240" a="1"/>
  <c r="E27" i="240" s="1"/>
  <c r="C27" i="240" a="1"/>
  <c r="C27" i="240" s="1"/>
  <c r="B27" i="240" a="1"/>
  <c r="B27" i="240" s="1"/>
  <c r="J26" i="240" a="1"/>
  <c r="J26" i="240" s="1"/>
  <c r="I26" i="240" a="1"/>
  <c r="I26" i="240" s="1"/>
  <c r="G26" i="240" a="1"/>
  <c r="G26" i="240" s="1"/>
  <c r="F26" i="240" a="1"/>
  <c r="F26" i="240" s="1"/>
  <c r="E26" i="240" a="1"/>
  <c r="E26" i="240" s="1"/>
  <c r="C26" i="240" a="1"/>
  <c r="C26" i="240" s="1"/>
  <c r="B26" i="240" a="1"/>
  <c r="B26" i="240" s="1"/>
  <c r="J25" i="240" a="1"/>
  <c r="J25" i="240" s="1"/>
  <c r="G25" i="240" a="1"/>
  <c r="G25" i="240" s="1"/>
  <c r="F25" i="240" a="1"/>
  <c r="F25" i="240" s="1"/>
  <c r="C25" i="240" a="1"/>
  <c r="C25" i="240" s="1"/>
  <c r="B25" i="240" a="1"/>
  <c r="B25" i="240" s="1"/>
  <c r="J24" i="240" a="1"/>
  <c r="J24" i="240" s="1"/>
  <c r="I24" i="240" a="1"/>
  <c r="I24" i="240" s="1"/>
  <c r="G24" i="240" a="1"/>
  <c r="G24" i="240" s="1"/>
  <c r="F24" i="240" a="1"/>
  <c r="F24" i="240" s="1"/>
  <c r="E24" i="240" a="1"/>
  <c r="E24" i="240" s="1"/>
  <c r="C24" i="240" a="1"/>
  <c r="C24" i="240" s="1"/>
  <c r="B24" i="240" a="1"/>
  <c r="B24" i="240" s="1"/>
  <c r="J23" i="240" a="1"/>
  <c r="J23" i="240" s="1"/>
  <c r="I23" i="240" a="1"/>
  <c r="I23" i="240" s="1"/>
  <c r="G23" i="240" a="1"/>
  <c r="G23" i="240" s="1"/>
  <c r="F23" i="240" a="1"/>
  <c r="F23" i="240" s="1"/>
  <c r="E23" i="240" a="1"/>
  <c r="E23" i="240" s="1"/>
  <c r="C23" i="240" a="1"/>
  <c r="C23" i="240" s="1"/>
  <c r="B23" i="240" a="1"/>
  <c r="B23" i="240" s="1"/>
  <c r="J22" i="240" a="1"/>
  <c r="J22" i="240" s="1"/>
  <c r="I22" i="240" a="1"/>
  <c r="I22" i="240" s="1"/>
  <c r="G22" i="240" a="1"/>
  <c r="G22" i="240" s="1"/>
  <c r="F22" i="240" a="1"/>
  <c r="F22" i="240" s="1"/>
  <c r="E22" i="240" a="1"/>
  <c r="E22" i="240" s="1"/>
  <c r="C22" i="240" a="1"/>
  <c r="C22" i="240" s="1"/>
  <c r="B22" i="240" a="1"/>
  <c r="B22" i="240" s="1"/>
  <c r="J21" i="240" a="1"/>
  <c r="J21" i="240" s="1"/>
  <c r="I21" i="240" a="1"/>
  <c r="I21" i="240" s="1"/>
  <c r="G21" i="240" a="1"/>
  <c r="G21" i="240" s="1"/>
  <c r="F21" i="240" a="1"/>
  <c r="F21" i="240" s="1"/>
  <c r="E21" i="240" a="1"/>
  <c r="E21" i="240" s="1"/>
  <c r="C21" i="240" a="1"/>
  <c r="C21" i="240" s="1"/>
  <c r="B21" i="240" a="1"/>
  <c r="B21" i="240" s="1"/>
  <c r="J20" i="240" a="1"/>
  <c r="J20" i="240" s="1"/>
  <c r="G20" i="240" a="1"/>
  <c r="G20" i="240" s="1"/>
  <c r="F20" i="240" a="1"/>
  <c r="F20" i="240" s="1"/>
  <c r="C20" i="240" a="1"/>
  <c r="C20" i="240" s="1"/>
  <c r="B20" i="240" a="1"/>
  <c r="B20" i="240" s="1"/>
  <c r="J19" i="240" a="1"/>
  <c r="J19" i="240" s="1"/>
  <c r="I19" i="240" a="1"/>
  <c r="I19" i="240" s="1"/>
  <c r="G19" i="240" a="1"/>
  <c r="G19" i="240" s="1"/>
  <c r="F19" i="240" a="1"/>
  <c r="F19" i="240" s="1"/>
  <c r="E19" i="240" a="1"/>
  <c r="E19" i="240" s="1"/>
  <c r="C19" i="240" a="1"/>
  <c r="C19" i="240" s="1"/>
  <c r="B19" i="240" a="1"/>
  <c r="B19" i="240" s="1"/>
  <c r="J18" i="240" a="1"/>
  <c r="J18" i="240" s="1"/>
  <c r="G18" i="240" a="1"/>
  <c r="G18" i="240" s="1"/>
  <c r="F18" i="240" a="1"/>
  <c r="F18" i="240" s="1"/>
  <c r="C18" i="240" a="1"/>
  <c r="C18" i="240" s="1"/>
  <c r="B18" i="240" a="1"/>
  <c r="B18" i="240" s="1"/>
  <c r="J17" i="240" a="1"/>
  <c r="J17" i="240" s="1"/>
  <c r="I17" i="240" a="1"/>
  <c r="I17" i="240" s="1"/>
  <c r="G17" i="240" a="1"/>
  <c r="G17" i="240" s="1"/>
  <c r="F17" i="240" a="1"/>
  <c r="F17" i="240" s="1"/>
  <c r="E17" i="240" a="1"/>
  <c r="E17" i="240" s="1"/>
  <c r="C17" i="240" a="1"/>
  <c r="C17" i="240" s="1"/>
  <c r="B17" i="240" a="1"/>
  <c r="B17" i="240" s="1"/>
  <c r="J16" i="240" a="1"/>
  <c r="J16" i="240" s="1"/>
  <c r="I16" i="240" a="1"/>
  <c r="I16" i="240" s="1"/>
  <c r="G16" i="240" a="1"/>
  <c r="G16" i="240" s="1"/>
  <c r="F16" i="240" a="1"/>
  <c r="F16" i="240" s="1"/>
  <c r="E16" i="240" a="1"/>
  <c r="E16" i="240" s="1"/>
  <c r="C16" i="240" a="1"/>
  <c r="C16" i="240" s="1"/>
  <c r="B16" i="240" a="1"/>
  <c r="B16" i="240" s="1"/>
  <c r="J15" i="240" a="1"/>
  <c r="J15" i="240" s="1"/>
  <c r="I15" i="240" a="1"/>
  <c r="I15" i="240" s="1"/>
  <c r="G15" i="240" a="1"/>
  <c r="G15" i="240" s="1"/>
  <c r="F15" i="240" a="1"/>
  <c r="F15" i="240" s="1"/>
  <c r="E15" i="240" a="1"/>
  <c r="E15" i="240" s="1"/>
  <c r="C15" i="240" a="1"/>
  <c r="C15" i="240" s="1"/>
  <c r="B15" i="240" a="1"/>
  <c r="B15" i="240" s="1"/>
  <c r="J14" i="240" a="1"/>
  <c r="J14" i="240" s="1"/>
  <c r="G14" i="240" a="1"/>
  <c r="G14" i="240" s="1"/>
  <c r="F14" i="240" a="1"/>
  <c r="F14" i="240" s="1"/>
  <c r="C14" i="240" a="1"/>
  <c r="C14" i="240" s="1"/>
  <c r="B14" i="240" a="1"/>
  <c r="B14" i="240" s="1"/>
  <c r="J13" i="240" a="1"/>
  <c r="J13" i="240" s="1"/>
  <c r="I13" i="240" a="1"/>
  <c r="I13" i="240" s="1"/>
  <c r="G13" i="240" a="1"/>
  <c r="G13" i="240" s="1"/>
  <c r="F13" i="240" a="1"/>
  <c r="F13" i="240" s="1"/>
  <c r="E13" i="240" a="1"/>
  <c r="E13" i="240" s="1"/>
  <c r="C13" i="240" a="1"/>
  <c r="C13" i="240" s="1"/>
  <c r="B13" i="240" a="1"/>
  <c r="B13" i="240" s="1"/>
  <c r="J12" i="240" a="1"/>
  <c r="J12" i="240" s="1"/>
  <c r="I12" i="240" a="1"/>
  <c r="I12" i="240" s="1"/>
  <c r="G12" i="240" a="1"/>
  <c r="G12" i="240" s="1"/>
  <c r="F12" i="240" a="1"/>
  <c r="F12" i="240" s="1"/>
  <c r="C12" i="240" a="1"/>
  <c r="C12" i="240" s="1"/>
  <c r="B12" i="240" a="1"/>
  <c r="B12" i="240" s="1"/>
  <c r="J11" i="240" a="1"/>
  <c r="J11" i="240" s="1"/>
  <c r="I11" i="240" a="1"/>
  <c r="I11" i="240" s="1"/>
  <c r="G11" i="240" a="1"/>
  <c r="G11" i="240" s="1"/>
  <c r="F11" i="240" a="1"/>
  <c r="F11" i="240" s="1"/>
  <c r="E11" i="240" a="1"/>
  <c r="E11" i="240" s="1"/>
  <c r="C11" i="240" a="1"/>
  <c r="C11" i="240" s="1"/>
  <c r="B11" i="240" a="1"/>
  <c r="B11" i="240" s="1"/>
  <c r="I14" i="239" a="1"/>
  <c r="I14" i="239"/>
  <c r="I15" i="239" a="1"/>
  <c r="I15" i="239"/>
  <c r="I16" i="239" a="1"/>
  <c r="I16" i="239" s="1"/>
  <c r="I17" i="239" a="1"/>
  <c r="I17" i="239" s="1"/>
  <c r="I18" i="239" a="1"/>
  <c r="I18" i="239" s="1"/>
  <c r="I19" i="239" a="1"/>
  <c r="I19" i="239"/>
  <c r="I20" i="239" a="1"/>
  <c r="I20" i="239"/>
  <c r="I21" i="239" a="1"/>
  <c r="I21" i="239"/>
  <c r="I22" i="239" a="1"/>
  <c r="I22" i="239" s="1"/>
  <c r="I23" i="239" a="1"/>
  <c r="I23" i="239"/>
  <c r="I24" i="239" a="1"/>
  <c r="I24" i="239"/>
  <c r="I25" i="239" a="1"/>
  <c r="I25" i="239"/>
  <c r="I26" i="239" a="1"/>
  <c r="I26" i="239" s="1"/>
  <c r="E25" i="239" a="1"/>
  <c r="E25" i="239" s="1"/>
  <c r="E14" i="239" a="1"/>
  <c r="E14" i="239" s="1"/>
  <c r="E15" i="239" a="1"/>
  <c r="E15" i="239" s="1"/>
  <c r="E16" i="239" a="1"/>
  <c r="E16" i="239" s="1"/>
  <c r="E17" i="239" a="1"/>
  <c r="E17" i="239" s="1"/>
  <c r="E18" i="239" a="1"/>
  <c r="E18" i="239" s="1"/>
  <c r="J30" i="239" a="1"/>
  <c r="J30" i="239" s="1"/>
  <c r="I30" i="239" a="1"/>
  <c r="I30" i="239" s="1"/>
  <c r="H30" i="239" a="1"/>
  <c r="H30" i="239" s="1"/>
  <c r="G30" i="239" a="1"/>
  <c r="G30" i="239" s="1"/>
  <c r="F30" i="239" a="1"/>
  <c r="F30" i="239" s="1"/>
  <c r="E30" i="239" a="1"/>
  <c r="E30" i="239" s="1"/>
  <c r="D30" i="239" a="1"/>
  <c r="D30" i="239" s="1"/>
  <c r="C30" i="239" a="1"/>
  <c r="C30" i="239" s="1"/>
  <c r="B30" i="239" a="1"/>
  <c r="B30" i="239" s="1"/>
  <c r="J29" i="239" a="1"/>
  <c r="J29" i="239" s="1"/>
  <c r="I29" i="239" a="1"/>
  <c r="I29" i="239" s="1"/>
  <c r="H29" i="239" a="1"/>
  <c r="H29" i="239" s="1"/>
  <c r="G29" i="239" a="1"/>
  <c r="G29" i="239" s="1"/>
  <c r="F29" i="239" a="1"/>
  <c r="F29" i="239" s="1"/>
  <c r="E29" i="239" a="1"/>
  <c r="E29" i="239" s="1"/>
  <c r="D29" i="239" a="1"/>
  <c r="D29" i="239" s="1"/>
  <c r="C29" i="239" a="1"/>
  <c r="C29" i="239" s="1"/>
  <c r="B29" i="239" a="1"/>
  <c r="B29" i="239" s="1"/>
  <c r="J28" i="239" a="1"/>
  <c r="J28" i="239" s="1"/>
  <c r="I28" i="239" a="1"/>
  <c r="I28" i="239" s="1"/>
  <c r="H28" i="239" a="1"/>
  <c r="H28" i="239" s="1"/>
  <c r="G28" i="239" a="1"/>
  <c r="G28" i="239" s="1"/>
  <c r="F28" i="239" a="1"/>
  <c r="F28" i="239" s="1"/>
  <c r="E28" i="239" a="1"/>
  <c r="E28" i="239" s="1"/>
  <c r="D28" i="239" a="1"/>
  <c r="D28" i="239" s="1"/>
  <c r="C28" i="239" a="1"/>
  <c r="C28" i="239" s="1"/>
  <c r="B28" i="239" a="1"/>
  <c r="B28" i="239" s="1"/>
  <c r="J27" i="239" a="1"/>
  <c r="J27" i="239" s="1"/>
  <c r="I27" i="239" a="1"/>
  <c r="I27" i="239" s="1"/>
  <c r="H27" i="239" a="1"/>
  <c r="H27" i="239" s="1"/>
  <c r="G27" i="239" a="1"/>
  <c r="G27" i="239" s="1"/>
  <c r="F27" i="239" a="1"/>
  <c r="F27" i="239" s="1"/>
  <c r="E27" i="239" a="1"/>
  <c r="E27" i="239" s="1"/>
  <c r="D27" i="239" a="1"/>
  <c r="D27" i="239" s="1"/>
  <c r="C27" i="239" a="1"/>
  <c r="C27" i="239" s="1"/>
  <c r="B27" i="239" a="1"/>
  <c r="B27" i="239" s="1"/>
  <c r="J26" i="239" a="1"/>
  <c r="J26" i="239" s="1"/>
  <c r="H26" i="239" a="1"/>
  <c r="H26" i="239" s="1"/>
  <c r="G26" i="239" a="1"/>
  <c r="G26" i="239" s="1"/>
  <c r="F26" i="239" a="1"/>
  <c r="F26" i="239" s="1"/>
  <c r="E26" i="239" a="1"/>
  <c r="E26" i="239" s="1"/>
  <c r="D26" i="239" a="1"/>
  <c r="D26" i="239" s="1"/>
  <c r="C26" i="239" a="1"/>
  <c r="C26" i="239" s="1"/>
  <c r="B26" i="239" a="1"/>
  <c r="B26" i="239" s="1"/>
  <c r="J25" i="239" a="1"/>
  <c r="J25" i="239" s="1"/>
  <c r="H25" i="239" a="1"/>
  <c r="H25" i="239" s="1"/>
  <c r="G25" i="239" a="1"/>
  <c r="G25" i="239" s="1"/>
  <c r="F25" i="239" a="1"/>
  <c r="F25" i="239" s="1"/>
  <c r="D25" i="239" a="1"/>
  <c r="D25" i="239" s="1"/>
  <c r="C25" i="239" a="1"/>
  <c r="C25" i="239" s="1"/>
  <c r="B25" i="239" a="1"/>
  <c r="B25" i="239" s="1"/>
  <c r="J24" i="239" a="1"/>
  <c r="J24" i="239" s="1"/>
  <c r="H24" i="239" a="1"/>
  <c r="H24" i="239" s="1"/>
  <c r="G24" i="239" a="1"/>
  <c r="G24" i="239" s="1"/>
  <c r="F24" i="239" a="1"/>
  <c r="F24" i="239" s="1"/>
  <c r="E24" i="239" a="1"/>
  <c r="E24" i="239" s="1"/>
  <c r="D24" i="239" a="1"/>
  <c r="D24" i="239" s="1"/>
  <c r="C24" i="239" a="1"/>
  <c r="C24" i="239" s="1"/>
  <c r="B24" i="239" a="1"/>
  <c r="B24" i="239" s="1"/>
  <c r="J23" i="239" a="1"/>
  <c r="J23" i="239" s="1"/>
  <c r="H23" i="239" a="1"/>
  <c r="H23" i="239" s="1"/>
  <c r="G23" i="239" a="1"/>
  <c r="G23" i="239" s="1"/>
  <c r="F23" i="239" a="1"/>
  <c r="F23" i="239" s="1"/>
  <c r="E23" i="239" a="1"/>
  <c r="E23" i="239" s="1"/>
  <c r="D23" i="239" a="1"/>
  <c r="D23" i="239" s="1"/>
  <c r="C23" i="239" a="1"/>
  <c r="C23" i="239" s="1"/>
  <c r="B23" i="239" a="1"/>
  <c r="B23" i="239" s="1"/>
  <c r="J22" i="239" a="1"/>
  <c r="J22" i="239" s="1"/>
  <c r="H22" i="239" a="1"/>
  <c r="H22" i="239" s="1"/>
  <c r="G22" i="239" a="1"/>
  <c r="G22" i="239" s="1"/>
  <c r="F22" i="239" a="1"/>
  <c r="F22" i="239" s="1"/>
  <c r="E22" i="239" a="1"/>
  <c r="E22" i="239" s="1"/>
  <c r="D22" i="239" a="1"/>
  <c r="D22" i="239" s="1"/>
  <c r="C22" i="239" a="1"/>
  <c r="C22" i="239" s="1"/>
  <c r="B22" i="239" a="1"/>
  <c r="B22" i="239" s="1"/>
  <c r="J21" i="239" a="1"/>
  <c r="J21" i="239" s="1"/>
  <c r="H21" i="239" a="1"/>
  <c r="H21" i="239" s="1"/>
  <c r="G21" i="239" a="1"/>
  <c r="G21" i="239" s="1"/>
  <c r="F21" i="239" a="1"/>
  <c r="F21" i="239" s="1"/>
  <c r="E21" i="239" a="1"/>
  <c r="E21" i="239" s="1"/>
  <c r="D21" i="239" a="1"/>
  <c r="D21" i="239" s="1"/>
  <c r="C21" i="239" a="1"/>
  <c r="C21" i="239" s="1"/>
  <c r="B21" i="239" a="1"/>
  <c r="B21" i="239" s="1"/>
  <c r="J20" i="239" a="1"/>
  <c r="J20" i="239" s="1"/>
  <c r="H20" i="239" a="1"/>
  <c r="H20" i="239" s="1"/>
  <c r="G20" i="239" a="1"/>
  <c r="G20" i="239" s="1"/>
  <c r="F20" i="239" a="1"/>
  <c r="F20" i="239" s="1"/>
  <c r="E20" i="239" a="1"/>
  <c r="E20" i="239" s="1"/>
  <c r="D20" i="239" a="1"/>
  <c r="D20" i="239" s="1"/>
  <c r="C20" i="239" a="1"/>
  <c r="C20" i="239" s="1"/>
  <c r="B20" i="239" a="1"/>
  <c r="B20" i="239" s="1"/>
  <c r="J19" i="239" a="1"/>
  <c r="J19" i="239" s="1"/>
  <c r="H19" i="239" a="1"/>
  <c r="H19" i="239" s="1"/>
  <c r="G19" i="239" a="1"/>
  <c r="G19" i="239" s="1"/>
  <c r="F19" i="239" a="1"/>
  <c r="F19" i="239" s="1"/>
  <c r="E19" i="239" a="1"/>
  <c r="E19" i="239" s="1"/>
  <c r="D19" i="239" a="1"/>
  <c r="D19" i="239" s="1"/>
  <c r="C19" i="239" a="1"/>
  <c r="C19" i="239" s="1"/>
  <c r="B19" i="239" a="1"/>
  <c r="B19" i="239" s="1"/>
  <c r="J18" i="239" a="1"/>
  <c r="J18" i="239" s="1"/>
  <c r="H18" i="239" a="1"/>
  <c r="H18" i="239" s="1"/>
  <c r="G18" i="239" a="1"/>
  <c r="G18" i="239" s="1"/>
  <c r="F18" i="239" a="1"/>
  <c r="F18" i="239" s="1"/>
  <c r="D18" i="239" a="1"/>
  <c r="D18" i="239" s="1"/>
  <c r="C18" i="239" a="1"/>
  <c r="C18" i="239" s="1"/>
  <c r="B18" i="239" a="1"/>
  <c r="B18" i="239" s="1"/>
  <c r="J17" i="239" a="1"/>
  <c r="J17" i="239" s="1"/>
  <c r="H17" i="239" a="1"/>
  <c r="H17" i="239" s="1"/>
  <c r="G17" i="239" a="1"/>
  <c r="G17" i="239" s="1"/>
  <c r="F17" i="239" a="1"/>
  <c r="F17" i="239" s="1"/>
  <c r="D17" i="239" a="1"/>
  <c r="D17" i="239" s="1"/>
  <c r="C17" i="239" a="1"/>
  <c r="C17" i="239" s="1"/>
  <c r="B17" i="239" a="1"/>
  <c r="B17" i="239" s="1"/>
  <c r="J16" i="239" a="1"/>
  <c r="J16" i="239" s="1"/>
  <c r="H16" i="239" a="1"/>
  <c r="H16" i="239" s="1"/>
  <c r="G16" i="239" a="1"/>
  <c r="G16" i="239" s="1"/>
  <c r="F16" i="239" a="1"/>
  <c r="F16" i="239" s="1"/>
  <c r="D16" i="239" a="1"/>
  <c r="D16" i="239" s="1"/>
  <c r="C16" i="239" a="1"/>
  <c r="C16" i="239" s="1"/>
  <c r="B16" i="239" a="1"/>
  <c r="B16" i="239" s="1"/>
  <c r="J15" i="239" a="1"/>
  <c r="J15" i="239" s="1"/>
  <c r="H15" i="239" a="1"/>
  <c r="H15" i="239" s="1"/>
  <c r="G15" i="239" a="1"/>
  <c r="G15" i="239" s="1"/>
  <c r="F15" i="239" a="1"/>
  <c r="F15" i="239" s="1"/>
  <c r="D15" i="239" a="1"/>
  <c r="D15" i="239" s="1"/>
  <c r="C15" i="239" a="1"/>
  <c r="C15" i="239" s="1"/>
  <c r="B15" i="239" a="1"/>
  <c r="B15" i="239" s="1"/>
  <c r="J14" i="239" a="1"/>
  <c r="J14" i="239" s="1"/>
  <c r="H14" i="239" a="1"/>
  <c r="H14" i="239" s="1"/>
  <c r="G14" i="239" a="1"/>
  <c r="G14" i="239" s="1"/>
  <c r="F14" i="239" a="1"/>
  <c r="F14" i="239" s="1"/>
  <c r="D14" i="239" a="1"/>
  <c r="D14" i="239" s="1"/>
  <c r="C14" i="239" a="1"/>
  <c r="C14" i="239" s="1"/>
  <c r="B14" i="239" a="1"/>
  <c r="B14" i="239" s="1"/>
  <c r="J13" i="239" a="1"/>
  <c r="J13" i="239" s="1"/>
  <c r="I13" i="239" a="1"/>
  <c r="I13" i="239" s="1"/>
  <c r="H13" i="239" a="1"/>
  <c r="H13" i="239" s="1"/>
  <c r="G13" i="239" a="1"/>
  <c r="G13" i="239" s="1"/>
  <c r="F13" i="239" a="1"/>
  <c r="F13" i="239" s="1"/>
  <c r="E13" i="239" a="1"/>
  <c r="E13" i="239" s="1"/>
  <c r="D13" i="239" a="1"/>
  <c r="D13" i="239" s="1"/>
  <c r="C13" i="239" a="1"/>
  <c r="C13" i="239" s="1"/>
  <c r="B13" i="239" a="1"/>
  <c r="B13" i="239" s="1"/>
  <c r="J12" i="239" a="1"/>
  <c r="J12" i="239" s="1"/>
  <c r="I12" i="239" a="1"/>
  <c r="I12" i="239" s="1"/>
  <c r="H12" i="239" a="1"/>
  <c r="H12" i="239" s="1"/>
  <c r="G12" i="239" a="1"/>
  <c r="G12" i="239" s="1"/>
  <c r="F12" i="239" a="1"/>
  <c r="F12" i="239" s="1"/>
  <c r="E12" i="239" a="1"/>
  <c r="E12" i="239" s="1"/>
  <c r="D12" i="239" a="1"/>
  <c r="D12" i="239" s="1"/>
  <c r="C12" i="239" a="1"/>
  <c r="C12" i="239" s="1"/>
  <c r="B12" i="239" a="1"/>
  <c r="B12" i="239" s="1"/>
  <c r="J11" i="239" a="1"/>
  <c r="J11" i="239" s="1"/>
  <c r="I11" i="239" a="1"/>
  <c r="I11" i="239" s="1"/>
  <c r="H11" i="239" a="1"/>
  <c r="H11" i="239" s="1"/>
  <c r="G11" i="239" a="1"/>
  <c r="G11" i="239" s="1"/>
  <c r="F11" i="239" a="1"/>
  <c r="F11" i="239" s="1"/>
  <c r="E11" i="239" a="1"/>
  <c r="E11" i="239" s="1"/>
  <c r="D11" i="239" a="1"/>
  <c r="D11" i="239" s="1"/>
  <c r="C11" i="239" a="1"/>
  <c r="C11" i="239" s="1"/>
  <c r="B11" i="239" a="1"/>
  <c r="B11" i="239" s="1"/>
  <c r="AH62" i="235"/>
  <c r="AG62" i="235"/>
  <c r="AF62" i="235"/>
  <c r="AE62" i="235"/>
  <c r="AD62" i="235"/>
  <c r="AC62" i="235"/>
  <c r="AB62" i="235"/>
  <c r="AA62" i="235"/>
  <c r="Z62" i="235"/>
  <c r="Y62" i="235"/>
  <c r="X62" i="235"/>
  <c r="W62" i="235"/>
  <c r="V62" i="235"/>
  <c r="U62" i="235"/>
  <c r="T62" i="235"/>
  <c r="S62" i="235"/>
  <c r="R62" i="235"/>
  <c r="Q62" i="235"/>
  <c r="P62" i="235"/>
  <c r="O62" i="235"/>
  <c r="N62" i="235"/>
  <c r="M62" i="235"/>
  <c r="L62" i="235"/>
  <c r="K62" i="235"/>
  <c r="J62" i="235"/>
  <c r="I62" i="235"/>
  <c r="H62" i="235"/>
  <c r="G62" i="235"/>
  <c r="F62" i="235"/>
  <c r="E62" i="235"/>
  <c r="D62" i="235"/>
  <c r="C62" i="235"/>
  <c r="AJ61" i="235"/>
  <c r="AI61" i="235"/>
  <c r="AI60" i="235"/>
  <c r="AJ60" i="235" s="1"/>
  <c r="AI59" i="235"/>
  <c r="AJ59" i="235" s="1"/>
  <c r="AI58" i="235"/>
  <c r="AJ58" i="235" s="1"/>
  <c r="AI57" i="235"/>
  <c r="AJ57" i="235" s="1"/>
  <c r="AI56" i="235"/>
  <c r="AJ56" i="235" s="1"/>
  <c r="AI55" i="235"/>
  <c r="AJ55" i="235" s="1"/>
  <c r="AI54" i="235"/>
  <c r="AJ54" i="235" s="1"/>
  <c r="AI53" i="235"/>
  <c r="AJ53" i="235" s="1"/>
  <c r="AI52" i="235"/>
  <c r="AJ52" i="235" s="1"/>
  <c r="AI51" i="235"/>
  <c r="AJ51" i="235" s="1"/>
  <c r="AJ50" i="235"/>
  <c r="AN50" i="235" s="1"/>
  <c r="AI50" i="235"/>
  <c r="AJ49" i="235"/>
  <c r="AN49" i="235" s="1"/>
  <c r="AI49" i="235"/>
  <c r="AI48" i="235"/>
  <c r="AM48" i="235" s="1"/>
  <c r="AI47" i="235"/>
  <c r="AJ47" i="235" s="1"/>
  <c r="AI46" i="235"/>
  <c r="AJ46" i="235" s="1"/>
  <c r="AN46" i="235" s="1"/>
  <c r="AJ45" i="235"/>
  <c r="AN45" i="235" s="1"/>
  <c r="AI45" i="235"/>
  <c r="AI44" i="235"/>
  <c r="AJ44" i="235" s="1"/>
  <c r="AI43" i="235"/>
  <c r="AJ43" i="235" s="1"/>
  <c r="AI42" i="235"/>
  <c r="AJ42" i="235" s="1"/>
  <c r="AI41" i="235"/>
  <c r="AJ41" i="235" s="1"/>
  <c r="AI40" i="235"/>
  <c r="AJ40" i="235" s="1"/>
  <c r="AN40" i="235" s="1"/>
  <c r="AI39" i="235"/>
  <c r="AJ39" i="235" s="1"/>
  <c r="AJ38" i="235"/>
  <c r="AI38" i="235"/>
  <c r="AI37" i="235"/>
  <c r="AJ37" i="235" s="1"/>
  <c r="AN37" i="235" s="1"/>
  <c r="AI36" i="235"/>
  <c r="AJ36" i="235" s="1"/>
  <c r="AN36" i="235" s="1"/>
  <c r="AJ35" i="235"/>
  <c r="AN35" i="235" s="1"/>
  <c r="AI35" i="235"/>
  <c r="AI34" i="235"/>
  <c r="AJ34" i="235" s="1"/>
  <c r="AI33" i="235"/>
  <c r="AJ33" i="235" s="1"/>
  <c r="AN33" i="235" s="1"/>
  <c r="AI32" i="235"/>
  <c r="AJ32" i="235" s="1"/>
  <c r="AN32" i="235" s="1"/>
  <c r="AI31" i="235"/>
  <c r="AJ31" i="235" s="1"/>
  <c r="AI30" i="235"/>
  <c r="AJ30" i="235" s="1"/>
  <c r="AI29" i="235"/>
  <c r="AJ29" i="235" s="1"/>
  <c r="AN29" i="235" s="1"/>
  <c r="AI28" i="235"/>
  <c r="AJ28" i="235" s="1"/>
  <c r="AJ27" i="235"/>
  <c r="AI27" i="235"/>
  <c r="AI26" i="235"/>
  <c r="AJ26" i="235" s="1"/>
  <c r="AI25" i="235"/>
  <c r="AJ25" i="235" s="1"/>
  <c r="AI24" i="235"/>
  <c r="AJ24" i="235" s="1"/>
  <c r="AN24" i="235" s="1"/>
  <c r="AI23" i="235"/>
  <c r="AJ23" i="235" s="1"/>
  <c r="AJ22" i="235"/>
  <c r="AI22" i="235"/>
  <c r="AI21" i="235"/>
  <c r="AJ21" i="235" s="1"/>
  <c r="AN21" i="235" s="1"/>
  <c r="AI20" i="235"/>
  <c r="AJ20" i="235" s="1"/>
  <c r="AI19" i="235"/>
  <c r="AJ19" i="235" s="1"/>
  <c r="AI18" i="235"/>
  <c r="AJ18" i="235" s="1"/>
  <c r="AN18" i="235" s="1"/>
  <c r="AI17" i="235"/>
  <c r="AJ17" i="235" s="1"/>
  <c r="AJ16" i="235"/>
  <c r="AI16" i="235"/>
  <c r="AI15" i="235"/>
  <c r="AJ15" i="235" s="1"/>
  <c r="AI14" i="235"/>
  <c r="AJ14" i="235" s="1"/>
  <c r="AI13" i="235"/>
  <c r="AI12" i="235"/>
  <c r="AJ12" i="235" s="1"/>
  <c r="AN12" i="235" s="1"/>
  <c r="AI11" i="235"/>
  <c r="AJ11" i="235" s="1"/>
  <c r="AJ10" i="235"/>
  <c r="AI10" i="235"/>
  <c r="AJ9" i="235"/>
  <c r="AN9" i="235" s="1"/>
  <c r="AI9" i="235"/>
  <c r="AI8" i="235"/>
  <c r="AJ8" i="235" s="1"/>
  <c r="AI7" i="235"/>
  <c r="AJ7" i="235" s="1"/>
  <c r="AJ6" i="235"/>
  <c r="AN6" i="235" s="1"/>
  <c r="AI6" i="235"/>
  <c r="AN5" i="235"/>
  <c r="AJ5" i="235"/>
  <c r="AL5" i="235" s="1"/>
  <c r="AI5" i="235"/>
  <c r="AI62" i="235" s="1"/>
  <c r="F4" i="235"/>
  <c r="E4" i="235"/>
  <c r="F3" i="235"/>
  <c r="G3" i="235" s="1"/>
  <c r="E3" i="235"/>
  <c r="AK39" i="235" l="1"/>
  <c r="AN39" i="235"/>
  <c r="AL39" i="235"/>
  <c r="AL23" i="235"/>
  <c r="AN23" i="235"/>
  <c r="AK23" i="235"/>
  <c r="AL8" i="235"/>
  <c r="AK8" i="235"/>
  <c r="AN8" i="235"/>
  <c r="AK42" i="235"/>
  <c r="AL42" i="235"/>
  <c r="AN42" i="235"/>
  <c r="AN59" i="235"/>
  <c r="AL59" i="235"/>
  <c r="AN43" i="235"/>
  <c r="AL43" i="235"/>
  <c r="AK56" i="235"/>
  <c r="AL56" i="235"/>
  <c r="AN56" i="235"/>
  <c r="AN11" i="235"/>
  <c r="AL11" i="235"/>
  <c r="AK11" i="235"/>
  <c r="AN47" i="235"/>
  <c r="AL47" i="235"/>
  <c r="AN31" i="235"/>
  <c r="AK31" i="235"/>
  <c r="AO31" i="235" s="1"/>
  <c r="AK17" i="235"/>
  <c r="AN17" i="235"/>
  <c r="AL17" i="235"/>
  <c r="AK28" i="235"/>
  <c r="AN28" i="235"/>
  <c r="AL28" i="235"/>
  <c r="AK20" i="235"/>
  <c r="AL20" i="235"/>
  <c r="AN20" i="235"/>
  <c r="AN53" i="235"/>
  <c r="AL53" i="235"/>
  <c r="AK53" i="235"/>
  <c r="H3" i="235"/>
  <c r="G4" i="235"/>
  <c r="AN51" i="235"/>
  <c r="AL51" i="235"/>
  <c r="AK51" i="235"/>
  <c r="AL35" i="235"/>
  <c r="AK45" i="235"/>
  <c r="AK5" i="235"/>
  <c r="AK48" i="235"/>
  <c r="AJ62" i="235"/>
  <c r="AL6" i="235"/>
  <c r="AK35" i="235"/>
  <c r="AL45" i="235"/>
  <c r="AO39" i="235" l="1"/>
  <c r="AM39" i="235"/>
  <c r="AO56" i="235"/>
  <c r="AM56" i="235"/>
  <c r="AN62" i="235"/>
  <c r="AL62" i="235"/>
  <c r="AM8" i="235"/>
  <c r="AO8" i="235"/>
  <c r="AO17" i="235"/>
  <c r="AM17" i="235"/>
  <c r="AO51" i="235"/>
  <c r="AM51" i="235"/>
  <c r="I3" i="235"/>
  <c r="H4" i="235"/>
  <c r="AM53" i="235"/>
  <c r="AO53" i="235"/>
  <c r="AO20" i="235"/>
  <c r="AM20" i="235"/>
  <c r="AM35" i="235"/>
  <c r="AO35" i="235"/>
  <c r="AO28" i="235"/>
  <c r="AM28" i="235"/>
  <c r="AO42" i="235"/>
  <c r="AM42" i="235"/>
  <c r="AM5" i="235"/>
  <c r="AO5" i="235"/>
  <c r="AO23" i="235"/>
  <c r="AM23" i="235"/>
  <c r="AO45" i="235"/>
  <c r="AM45" i="235"/>
  <c r="AO11" i="235"/>
  <c r="AM11" i="235"/>
  <c r="I4" i="235" l="1"/>
  <c r="J3" i="235"/>
  <c r="J4" i="235" l="1"/>
  <c r="K3" i="235"/>
  <c r="K4" i="235" l="1"/>
  <c r="L3" i="235"/>
  <c r="L4" i="235" l="1"/>
  <c r="M3" i="235"/>
  <c r="N3" i="235" l="1"/>
  <c r="M4" i="235"/>
  <c r="O3" i="235" l="1"/>
  <c r="N4" i="235"/>
  <c r="P3" i="235" l="1"/>
  <c r="O4" i="235"/>
  <c r="Q3" i="235" l="1"/>
  <c r="P4" i="235"/>
  <c r="Q4" i="235" l="1"/>
  <c r="R3" i="235"/>
  <c r="R4" i="235" l="1"/>
  <c r="S3" i="235"/>
  <c r="S4" i="235" l="1"/>
  <c r="T3" i="235"/>
  <c r="U3" i="235" l="1"/>
  <c r="T4" i="235"/>
  <c r="V3" i="235" l="1"/>
  <c r="U4" i="235"/>
  <c r="W3" i="235" l="1"/>
  <c r="V4" i="235"/>
  <c r="W4" i="235" l="1"/>
  <c r="X3" i="235"/>
  <c r="X4" i="235" l="1"/>
  <c r="Y3" i="235"/>
  <c r="Z3" i="235" l="1"/>
  <c r="Y4" i="235"/>
  <c r="AA3" i="235" l="1"/>
  <c r="Z4" i="235"/>
  <c r="AB3" i="235" l="1"/>
  <c r="AA4" i="235"/>
  <c r="AC3" i="235" l="1"/>
  <c r="AB4" i="235"/>
  <c r="AC4" i="235" l="1"/>
  <c r="AD3" i="235"/>
  <c r="AD4" i="235" l="1"/>
  <c r="AE3" i="235"/>
  <c r="AE4" i="235" l="1"/>
  <c r="AF3" i="235"/>
  <c r="AF4" i="235" l="1"/>
  <c r="AG3" i="235"/>
  <c r="AH3" i="235" l="1"/>
  <c r="AH4" i="235" s="1"/>
  <c r="AG4" i="235"/>
  <c r="J11" i="229" l="1" a="1"/>
  <c r="J11" i="229" s="1"/>
  <c r="G12" i="229" a="1"/>
  <c r="G12" i="229" s="1"/>
  <c r="G13" i="229" a="1"/>
  <c r="G13" i="229" s="1"/>
  <c r="G14" i="229" a="1"/>
  <c r="G14" i="229" s="1"/>
  <c r="G15" i="229" a="1"/>
  <c r="G15" i="229" s="1"/>
  <c r="G16" i="229" a="1"/>
  <c r="G16" i="229" s="1"/>
  <c r="G17" i="229" a="1"/>
  <c r="G17" i="229" s="1"/>
  <c r="G18" i="229" a="1"/>
  <c r="G18" i="229" s="1"/>
  <c r="G19" i="229" a="1"/>
  <c r="G19" i="229" s="1"/>
  <c r="G20" i="229" a="1"/>
  <c r="G20" i="229" s="1"/>
  <c r="G21" i="229" a="1"/>
  <c r="G21" i="229" s="1"/>
  <c r="G22" i="229" a="1"/>
  <c r="G22" i="229" s="1"/>
  <c r="G23" i="229" a="1"/>
  <c r="G23" i="229" s="1"/>
  <c r="G24" i="229" a="1"/>
  <c r="G24" i="229" s="1"/>
  <c r="G25" i="229" a="1"/>
  <c r="G25" i="229" s="1"/>
  <c r="G26" i="229" a="1"/>
  <c r="G26" i="229" s="1"/>
  <c r="G27" i="229" a="1"/>
  <c r="G27" i="229" s="1"/>
  <c r="G28" i="229" a="1"/>
  <c r="G28" i="229" s="1"/>
  <c r="G29" i="229" a="1"/>
  <c r="G29" i="229" s="1"/>
  <c r="G30" i="229" a="1"/>
  <c r="G30" i="229" s="1"/>
  <c r="G11" i="229" a="1"/>
  <c r="G11" i="229" s="1"/>
  <c r="F12" i="229" a="1"/>
  <c r="F12" i="229" s="1"/>
  <c r="F13" i="229" a="1"/>
  <c r="F13" i="229" s="1"/>
  <c r="F14" i="229" a="1"/>
  <c r="F14" i="229" s="1"/>
  <c r="F15" i="229" a="1"/>
  <c r="F15" i="229" s="1"/>
  <c r="F16" i="229" a="1"/>
  <c r="F16" i="229" s="1"/>
  <c r="F17" i="229" a="1"/>
  <c r="F17" i="229" s="1"/>
  <c r="F18" i="229" a="1"/>
  <c r="F18" i="229" s="1"/>
  <c r="F19" i="229" a="1"/>
  <c r="F19" i="229" s="1"/>
  <c r="F20" i="229" a="1"/>
  <c r="F20" i="229" s="1"/>
  <c r="F21" i="229" a="1"/>
  <c r="F21" i="229" s="1"/>
  <c r="F22" i="229" a="1"/>
  <c r="F22" i="229" s="1"/>
  <c r="F23" i="229" a="1"/>
  <c r="F23" i="229" s="1"/>
  <c r="F24" i="229" a="1"/>
  <c r="F24" i="229" s="1"/>
  <c r="F25" i="229" a="1"/>
  <c r="F25" i="229" s="1"/>
  <c r="F26" i="229" a="1"/>
  <c r="F26" i="229" s="1"/>
  <c r="F27" i="229" a="1"/>
  <c r="F27" i="229" s="1"/>
  <c r="F28" i="229" a="1"/>
  <c r="F28" i="229" s="1"/>
  <c r="F29" i="229" a="1"/>
  <c r="F29" i="229" s="1"/>
  <c r="F30" i="229" a="1"/>
  <c r="F30" i="229" s="1"/>
  <c r="F11" i="229" a="1"/>
  <c r="F11" i="229" s="1"/>
  <c r="B11" i="229" a="1"/>
  <c r="B11" i="229" s="1"/>
  <c r="C12" i="229" a="1"/>
  <c r="C12" i="229" s="1"/>
  <c r="C13" i="229" a="1"/>
  <c r="C13" i="229" s="1"/>
  <c r="C14" i="229" a="1"/>
  <c r="C14" i="229" s="1"/>
  <c r="C15" i="229" a="1"/>
  <c r="C15" i="229" s="1"/>
  <c r="C16" i="229" a="1"/>
  <c r="C16" i="229" s="1"/>
  <c r="C17" i="229" a="1"/>
  <c r="C17" i="229" s="1"/>
  <c r="C18" i="229" a="1"/>
  <c r="C18" i="229" s="1"/>
  <c r="C19" i="229" a="1"/>
  <c r="C19" i="229" s="1"/>
  <c r="C20" i="229" a="1"/>
  <c r="C20" i="229" s="1"/>
  <c r="C21" i="229" a="1"/>
  <c r="C21" i="229" s="1"/>
  <c r="C22" i="229" a="1"/>
  <c r="C22" i="229" s="1"/>
  <c r="C23" i="229" a="1"/>
  <c r="C23" i="229" s="1"/>
  <c r="C24" i="229" a="1"/>
  <c r="C24" i="229" s="1"/>
  <c r="C25" i="229" a="1"/>
  <c r="C25" i="229" s="1"/>
  <c r="C26" i="229" a="1"/>
  <c r="C26" i="229" s="1"/>
  <c r="C27" i="229" a="1"/>
  <c r="C27" i="229" s="1"/>
  <c r="C28" i="229" a="1"/>
  <c r="C28" i="229" s="1"/>
  <c r="C29" i="229" a="1"/>
  <c r="C29" i="229" s="1"/>
  <c r="C30" i="229" a="1"/>
  <c r="C30" i="229" s="1"/>
  <c r="C11" i="229" a="1"/>
  <c r="C11" i="229" s="1"/>
  <c r="B12" i="229" a="1"/>
  <c r="B12" i="229" s="1"/>
  <c r="B13" i="229" a="1"/>
  <c r="B13" i="229" s="1"/>
  <c r="B14" i="229" a="1"/>
  <c r="B14" i="229" s="1"/>
  <c r="B15" i="229" a="1"/>
  <c r="B15" i="229" s="1"/>
  <c r="B16" i="229" a="1"/>
  <c r="B16" i="229" s="1"/>
  <c r="B17" i="229" a="1"/>
  <c r="B17" i="229" s="1"/>
  <c r="B18" i="229" a="1"/>
  <c r="B18" i="229" s="1"/>
  <c r="B19" i="229" a="1"/>
  <c r="B19" i="229" s="1"/>
  <c r="B20" i="229" a="1"/>
  <c r="B20" i="229" s="1"/>
  <c r="B21" i="229" a="1"/>
  <c r="B21" i="229" s="1"/>
  <c r="B22" i="229" a="1"/>
  <c r="B22" i="229" s="1"/>
  <c r="B23" i="229" a="1"/>
  <c r="B23" i="229" s="1"/>
  <c r="B24" i="229" a="1"/>
  <c r="B24" i="229" s="1"/>
  <c r="B25" i="229" a="1"/>
  <c r="B25" i="229" s="1"/>
  <c r="B26" i="229" a="1"/>
  <c r="B26" i="229" s="1"/>
  <c r="B27" i="229" a="1"/>
  <c r="B27" i="229" s="1"/>
  <c r="B28" i="229" a="1"/>
  <c r="B28" i="229" s="1"/>
  <c r="B29" i="229" a="1"/>
  <c r="B29" i="229" s="1"/>
  <c r="B30" i="229" a="1"/>
  <c r="B30" i="229" s="1"/>
  <c r="R12" i="229"/>
  <c r="I12" i="229" s="1" a="1"/>
  <c r="I12" i="229" s="1"/>
  <c r="R13" i="229"/>
  <c r="I13" i="229" s="1" a="1"/>
  <c r="I13" i="229" s="1"/>
  <c r="R14" i="229"/>
  <c r="I14" i="229" s="1" a="1"/>
  <c r="I14" i="229" s="1"/>
  <c r="R15" i="229"/>
  <c r="I15" i="229" s="1" a="1"/>
  <c r="I15" i="229" s="1"/>
  <c r="R16" i="229"/>
  <c r="I16" i="229" s="1" a="1"/>
  <c r="I16" i="229" s="1"/>
  <c r="R17" i="229"/>
  <c r="I17" i="229" s="1" a="1"/>
  <c r="I17" i="229" s="1"/>
  <c r="R18" i="229"/>
  <c r="I18" i="229" s="1" a="1"/>
  <c r="I18" i="229" s="1"/>
  <c r="R19" i="229"/>
  <c r="I19" i="229" s="1" a="1"/>
  <c r="I19" i="229" s="1"/>
  <c r="R20" i="229"/>
  <c r="I20" i="229" s="1" a="1"/>
  <c r="I20" i="229" s="1"/>
  <c r="R21" i="229"/>
  <c r="I21" i="229" s="1" a="1"/>
  <c r="I21" i="229" s="1"/>
  <c r="R22" i="229"/>
  <c r="I22" i="229" s="1" a="1"/>
  <c r="I22" i="229" s="1"/>
  <c r="R23" i="229"/>
  <c r="I23" i="229" s="1" a="1"/>
  <c r="I23" i="229" s="1"/>
  <c r="R24" i="229"/>
  <c r="I24" i="229" s="1" a="1"/>
  <c r="I24" i="229" s="1"/>
  <c r="R25" i="229"/>
  <c r="I25" i="229" s="1" a="1"/>
  <c r="I25" i="229" s="1"/>
  <c r="R26" i="229"/>
  <c r="I26" i="229" s="1" a="1"/>
  <c r="I26" i="229" s="1"/>
  <c r="R27" i="229"/>
  <c r="I27" i="229" s="1" a="1"/>
  <c r="I27" i="229" s="1"/>
  <c r="R28" i="229"/>
  <c r="I28" i="229" s="1" a="1"/>
  <c r="I28" i="229" s="1"/>
  <c r="R29" i="229"/>
  <c r="I29" i="229" s="1" a="1"/>
  <c r="I29" i="229" s="1"/>
  <c r="R30" i="229"/>
  <c r="I30" i="229" s="1" a="1"/>
  <c r="I30" i="229" s="1"/>
  <c r="R11" i="229"/>
  <c r="I11" i="229" s="1" a="1"/>
  <c r="I11" i="229" s="1"/>
  <c r="Q12" i="229"/>
  <c r="E12" i="229" s="1" a="1"/>
  <c r="E12" i="229" s="1"/>
  <c r="Q11" i="229"/>
  <c r="E11" i="229" s="1" a="1"/>
  <c r="E11" i="229" s="1"/>
  <c r="Q13" i="229"/>
  <c r="E13" i="229" s="1" a="1"/>
  <c r="E13" i="229" s="1"/>
  <c r="Q14" i="229"/>
  <c r="E14" i="229" s="1" a="1"/>
  <c r="E14" i="229" s="1"/>
  <c r="Q15" i="229"/>
  <c r="E15" i="229" s="1" a="1"/>
  <c r="E15" i="229" s="1"/>
  <c r="Q16" i="229"/>
  <c r="E16" i="229" s="1" a="1"/>
  <c r="E16" i="229" s="1"/>
  <c r="Q17" i="229"/>
  <c r="E17" i="229" s="1" a="1"/>
  <c r="E17" i="229" s="1"/>
  <c r="Q18" i="229"/>
  <c r="E18" i="229" s="1" a="1"/>
  <c r="E18" i="229" s="1"/>
  <c r="Q19" i="229"/>
  <c r="E19" i="229" s="1" a="1"/>
  <c r="E19" i="229" s="1"/>
  <c r="Q20" i="229"/>
  <c r="E20" i="229" s="1" a="1"/>
  <c r="E20" i="229" s="1"/>
  <c r="Q21" i="229"/>
  <c r="E21" i="229" s="1" a="1"/>
  <c r="E21" i="229" s="1"/>
  <c r="Q22" i="229"/>
  <c r="E22" i="229" s="1" a="1"/>
  <c r="E22" i="229" s="1"/>
  <c r="Q24" i="229"/>
  <c r="E24" i="229" s="1" a="1"/>
  <c r="E24" i="229" s="1"/>
  <c r="Q25" i="229"/>
  <c r="E25" i="229" s="1" a="1"/>
  <c r="E25" i="229" s="1"/>
  <c r="Q26" i="229"/>
  <c r="E26" i="229" s="1" a="1"/>
  <c r="E26" i="229" s="1"/>
  <c r="Q27" i="229"/>
  <c r="E27" i="229" s="1" a="1"/>
  <c r="E27" i="229" s="1"/>
  <c r="Q28" i="229"/>
  <c r="E28" i="229" s="1" a="1"/>
  <c r="E28" i="229" s="1"/>
  <c r="Q29" i="229"/>
  <c r="E29" i="229" s="1" a="1"/>
  <c r="E29" i="229" s="1"/>
  <c r="Q30" i="229"/>
  <c r="E30" i="229" s="1" a="1"/>
  <c r="E30" i="229" s="1"/>
  <c r="J30" i="229" a="1"/>
  <c r="J30" i="229" s="1"/>
  <c r="J29" i="229" a="1"/>
  <c r="J29" i="229" s="1"/>
  <c r="J28" i="229" a="1"/>
  <c r="J28" i="229" s="1"/>
  <c r="J27" i="229" a="1"/>
  <c r="J27" i="229" s="1"/>
  <c r="J26" i="229" a="1"/>
  <c r="J26" i="229" s="1"/>
  <c r="J25" i="229" a="1"/>
  <c r="J25" i="229" s="1"/>
  <c r="J24" i="229" a="1"/>
  <c r="J24" i="229" s="1"/>
  <c r="J23" i="229" a="1"/>
  <c r="J23" i="229" s="1"/>
  <c r="J22" i="229" a="1"/>
  <c r="J22" i="229" s="1"/>
  <c r="J21" i="229" a="1"/>
  <c r="J21" i="229" s="1"/>
  <c r="J20" i="229" a="1"/>
  <c r="J20" i="229" s="1"/>
  <c r="J19" i="229" a="1"/>
  <c r="J19" i="229" s="1"/>
  <c r="J18" i="229" a="1"/>
  <c r="J18" i="229" s="1"/>
  <c r="J17" i="229" a="1"/>
  <c r="J17" i="229" s="1"/>
  <c r="J16" i="229" a="1"/>
  <c r="J16" i="229" s="1"/>
  <c r="J15" i="229" a="1"/>
  <c r="J15" i="229" s="1"/>
  <c r="J14" i="229" a="1"/>
  <c r="J14" i="229" s="1"/>
  <c r="J13" i="229" a="1"/>
  <c r="J13" i="229" s="1"/>
  <c r="J12" i="229" a="1"/>
  <c r="J12" i="229" s="1"/>
  <c r="Q23" i="229" l="1"/>
  <c r="E23" i="229" s="1" a="1"/>
  <c r="E23" i="2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akane001</author>
    <author>cfsc240801</author>
    <author>cfhb240910</author>
  </authors>
  <commentList>
    <comment ref="Q30" authorId="0" shapeId="0" xr:uid="{AE54BE1B-F6C2-4999-B8FB-ABEAC5DB603C}">
      <text>
        <r>
          <rPr>
            <b/>
            <sz val="9"/>
            <color indexed="81"/>
            <rFont val="MS P ゴシック"/>
            <family val="3"/>
            <charset val="128"/>
          </rPr>
          <t>大原氏入院</t>
        </r>
      </text>
    </comment>
    <comment ref="AB30" authorId="0" shapeId="0" xr:uid="{AE95A62F-9BCE-4CD2-9A2F-3A868B4A5A19}">
      <text>
        <r>
          <rPr>
            <b/>
            <sz val="9"/>
            <color indexed="81"/>
            <rFont val="MS P ゴシック"/>
            <family val="3"/>
            <charset val="128"/>
          </rPr>
          <t>平松氏入院</t>
        </r>
      </text>
    </comment>
    <comment ref="AC30" authorId="0" shapeId="0" xr:uid="{0AD7C535-C0BB-4995-AE6B-2423E8F64037}">
      <text>
        <r>
          <rPr>
            <b/>
            <sz val="9"/>
            <color indexed="81"/>
            <rFont val="MS P ゴシック"/>
            <family val="3"/>
            <charset val="128"/>
          </rPr>
          <t>大原氏退院</t>
        </r>
      </text>
    </comment>
    <comment ref="N52" authorId="1" shapeId="0" xr:uid="{A6BF30A2-7E70-4E2E-A034-78ECD9F39060}">
      <text>
        <r>
          <rPr>
            <b/>
            <sz val="9"/>
            <color indexed="81"/>
            <rFont val="MS P ゴシック"/>
            <family val="3"/>
            <charset val="128"/>
          </rPr>
          <t>cfsc240801:</t>
        </r>
        <r>
          <rPr>
            <sz val="9"/>
            <color indexed="81"/>
            <rFont val="MS P ゴシック"/>
            <family val="3"/>
            <charset val="128"/>
          </rPr>
          <t xml:space="preserve">
森本広子氏</t>
        </r>
      </text>
    </comment>
    <comment ref="AD52" authorId="1" shapeId="0" xr:uid="{10B92360-E4F5-4416-AEB5-7F50A523BE2A}">
      <text>
        <r>
          <rPr>
            <b/>
            <sz val="9"/>
            <color indexed="81"/>
            <rFont val="MS P ゴシック"/>
            <family val="3"/>
            <charset val="128"/>
          </rPr>
          <t>cfsc240801:</t>
        </r>
        <r>
          <rPr>
            <sz val="9"/>
            <color indexed="81"/>
            <rFont val="MS P ゴシック"/>
            <family val="3"/>
            <charset val="128"/>
          </rPr>
          <t xml:space="preserve">
長谷川卓司氏</t>
        </r>
      </text>
    </comment>
    <comment ref="F59" authorId="2" shapeId="0" xr:uid="{A5274393-01C1-49F6-B7F5-757C77EF3378}">
      <text>
        <r>
          <rPr>
            <b/>
            <sz val="9"/>
            <color indexed="81"/>
            <rFont val="MS P ゴシック"/>
            <family val="3"/>
            <charset val="128"/>
          </rPr>
          <t>cfhb240910:</t>
        </r>
        <r>
          <rPr>
            <sz val="9"/>
            <color indexed="81"/>
            <rFont val="MS P ゴシック"/>
            <family val="3"/>
            <charset val="128"/>
          </rPr>
          <t xml:space="preserve">
321矢定氏入居</t>
        </r>
      </text>
    </comment>
    <comment ref="I59" authorId="2" shapeId="0" xr:uid="{2DEE4316-4C9D-4805-A264-8D472F994982}">
      <text>
        <r>
          <rPr>
            <b/>
            <sz val="9"/>
            <color indexed="81"/>
            <rFont val="MS P ゴシック"/>
            <family val="3"/>
            <charset val="128"/>
          </rPr>
          <t>cfhb240910:</t>
        </r>
        <r>
          <rPr>
            <sz val="9"/>
            <color indexed="81"/>
            <rFont val="MS P ゴシック"/>
            <family val="3"/>
            <charset val="128"/>
          </rPr>
          <t xml:space="preserve">
303・304人見義一氏・春水氏入居</t>
        </r>
      </text>
    </comment>
    <comment ref="AC59" authorId="2" shapeId="0" xr:uid="{9830FD34-A335-419F-B7CF-555263783B8E}">
      <text>
        <r>
          <rPr>
            <b/>
            <sz val="9"/>
            <color indexed="81"/>
            <rFont val="MS P ゴシック"/>
            <family val="3"/>
            <charset val="128"/>
          </rPr>
          <t>cfhb240910:</t>
        </r>
        <r>
          <rPr>
            <sz val="9"/>
            <color indexed="81"/>
            <rFont val="MS P ゴシック"/>
            <family val="3"/>
            <charset val="128"/>
          </rPr>
          <t xml:space="preserve">
316光森氏退去</t>
        </r>
      </text>
    </comment>
    <comment ref="AH59" authorId="2" shapeId="0" xr:uid="{9B46255B-6265-4A66-A791-7191955C7786}">
      <text>
        <r>
          <rPr>
            <b/>
            <sz val="9"/>
            <color indexed="81"/>
            <rFont val="MS P ゴシック"/>
            <family val="3"/>
            <charset val="128"/>
          </rPr>
          <t>cfhb240910:</t>
        </r>
        <r>
          <rPr>
            <sz val="9"/>
            <color indexed="81"/>
            <rFont val="MS P ゴシック"/>
            <family val="3"/>
            <charset val="128"/>
          </rPr>
          <t xml:space="preserve">
318柴田氏退去</t>
        </r>
      </text>
    </comment>
    <comment ref="G60" authorId="2" shapeId="0" xr:uid="{57570178-EB3E-42F5-A2B3-F44F2FB1C6B1}">
      <text>
        <r>
          <rPr>
            <b/>
            <sz val="9"/>
            <color indexed="81"/>
            <rFont val="MS P ゴシック"/>
            <family val="3"/>
            <charset val="128"/>
          </rPr>
          <t>cfhb240910:</t>
        </r>
        <r>
          <rPr>
            <sz val="9"/>
            <color indexed="81"/>
            <rFont val="MS P ゴシック"/>
            <family val="3"/>
            <charset val="128"/>
          </rPr>
          <t xml:space="preserve">
320青山氏入院</t>
        </r>
      </text>
    </comment>
    <comment ref="AC60" authorId="2" shapeId="0" xr:uid="{4804743A-584C-4B56-822C-25CD288CAD0A}">
      <text>
        <r>
          <rPr>
            <b/>
            <sz val="9"/>
            <color indexed="81"/>
            <rFont val="MS P ゴシック"/>
            <family val="3"/>
            <charset val="128"/>
          </rPr>
          <t>cfhb240910:</t>
        </r>
        <r>
          <rPr>
            <sz val="9"/>
            <color indexed="81"/>
            <rFont val="MS P ゴシック"/>
            <family val="3"/>
            <charset val="128"/>
          </rPr>
          <t xml:space="preserve">
光森氏退去の為、減数</t>
        </r>
      </text>
    </comment>
    <comment ref="AF60" authorId="2" shapeId="0" xr:uid="{51CFDD5A-7A36-4124-83F1-F25E8AE1DDAD}">
      <text>
        <r>
          <rPr>
            <b/>
            <sz val="9"/>
            <color indexed="81"/>
            <rFont val="MS P ゴシック"/>
            <family val="3"/>
            <charset val="128"/>
          </rPr>
          <t>cfhb240910:</t>
        </r>
        <r>
          <rPr>
            <sz val="9"/>
            <color indexed="81"/>
            <rFont val="MS P ゴシック"/>
            <family val="3"/>
            <charset val="128"/>
          </rPr>
          <t xml:space="preserve">
323和田氏岡村一心堂入院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cfsc240801</author>
    <author>cfhb240910</author>
  </authors>
  <commentList>
    <comment ref="AG52" authorId="0" shapeId="0" xr:uid="{F5BB116B-635B-4A91-A782-2DECCA9CE4BF}">
      <text>
        <r>
          <rPr>
            <b/>
            <sz val="9"/>
            <color indexed="81"/>
            <rFont val="MS P ゴシック"/>
            <family val="3"/>
            <charset val="128"/>
          </rPr>
          <t>cfsc240801:</t>
        </r>
        <r>
          <rPr>
            <sz val="9"/>
            <color indexed="81"/>
            <rFont val="MS P ゴシック"/>
            <family val="3"/>
            <charset val="128"/>
          </rPr>
          <t xml:space="preserve">
高岸一子氏</t>
        </r>
      </text>
    </comment>
    <comment ref="I59" authorId="1" shapeId="0" xr:uid="{E2D3F46B-3C42-4A24-9AD3-AAEECD3EEA99}">
      <text>
        <r>
          <rPr>
            <b/>
            <sz val="9"/>
            <color indexed="81"/>
            <rFont val="MS P ゴシック"/>
            <family val="3"/>
            <charset val="128"/>
          </rPr>
          <t>佐々木倭子氏入院</t>
        </r>
      </text>
    </comment>
    <comment ref="Y59" authorId="1" shapeId="0" xr:uid="{FC1EF5B7-B6F5-4576-B726-7AF74DB7A204}">
      <text>
        <r>
          <rPr>
            <b/>
            <sz val="9"/>
            <color indexed="81"/>
            <rFont val="MS P ゴシック"/>
            <family val="3"/>
            <charset val="128"/>
          </rPr>
          <t>佐々木氏退院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akane001</author>
    <author>cfsc240801</author>
    <author>cfhb240910</author>
  </authors>
  <commentList>
    <comment ref="E29" authorId="0" shapeId="0" xr:uid="{CB8112A2-6B35-48AE-B1E0-6C05BA17762E}">
      <text>
        <r>
          <rPr>
            <b/>
            <sz val="9"/>
            <color indexed="81"/>
            <rFont val="MS P ゴシック"/>
            <family val="3"/>
            <charset val="128"/>
          </rPr>
          <t xml:space="preserve">中砂氏特定利用へ
</t>
        </r>
      </text>
    </comment>
    <comment ref="R29" authorId="0" shapeId="0" xr:uid="{30FDA733-8140-457A-A34F-112F23D3D9EF}">
      <text>
        <r>
          <rPr>
            <b/>
            <sz val="9"/>
            <color indexed="81"/>
            <rFont val="MS P ゴシック"/>
            <family val="3"/>
            <charset val="128"/>
          </rPr>
          <t>大原氏入院</t>
        </r>
      </text>
    </comment>
    <comment ref="Z29" authorId="0" shapeId="0" xr:uid="{9EDB0729-2340-4441-9793-E40321083DE2}">
      <text>
        <r>
          <rPr>
            <b/>
            <sz val="9"/>
            <color indexed="81"/>
            <rFont val="MS P ゴシック"/>
            <family val="3"/>
            <charset val="128"/>
          </rPr>
          <t>植村廣男氏入居</t>
        </r>
      </text>
    </comment>
    <comment ref="AD29" authorId="0" shapeId="0" xr:uid="{6AA6BA68-5397-4DEF-8DBB-17ADF68EEE83}">
      <text>
        <r>
          <rPr>
            <b/>
            <sz val="9"/>
            <color indexed="81"/>
            <rFont val="MS P ゴシック"/>
            <family val="3"/>
            <charset val="128"/>
          </rPr>
          <t>西岡氏入居</t>
        </r>
      </text>
    </comment>
    <comment ref="L30" authorId="0" shapeId="0" xr:uid="{D65156A6-72CE-4376-9EA1-D5AA8C9AE22B}">
      <text>
        <r>
          <rPr>
            <b/>
            <sz val="9"/>
            <color indexed="81"/>
            <rFont val="MS P ゴシック"/>
            <family val="3"/>
            <charset val="128"/>
          </rPr>
          <t>大倉氏入院</t>
        </r>
      </text>
    </comment>
    <comment ref="Q30" authorId="0" shapeId="0" xr:uid="{120B4BC6-F780-4DC2-8915-D1CC0360C359}">
      <text>
        <r>
          <rPr>
            <b/>
            <sz val="9"/>
            <color indexed="81"/>
            <rFont val="MS P ゴシック"/>
            <family val="3"/>
            <charset val="128"/>
          </rPr>
          <t>中村氏退去</t>
        </r>
      </text>
    </comment>
    <comment ref="U30" authorId="0" shapeId="0" xr:uid="{7E571203-BEFB-4AF3-B565-0267069053B6}">
      <text>
        <r>
          <rPr>
            <b/>
            <sz val="9"/>
            <color indexed="81"/>
            <rFont val="MS P ゴシック"/>
            <family val="3"/>
            <charset val="128"/>
          </rPr>
          <t>大倉氏退去</t>
        </r>
      </text>
    </comment>
    <comment ref="AD30" authorId="0" shapeId="0" xr:uid="{E3B5408B-B221-4B0C-BB92-05B955DF8CF7}">
      <text>
        <r>
          <rPr>
            <b/>
            <sz val="9"/>
            <color indexed="81"/>
            <rFont val="MS P ゴシック"/>
            <family val="3"/>
            <charset val="128"/>
          </rPr>
          <t>大原氏退院</t>
        </r>
      </text>
    </comment>
    <comment ref="E52" authorId="1" shapeId="0" xr:uid="{04D21371-3DDB-4B27-BEA1-F2788F488321}">
      <text>
        <r>
          <rPr>
            <b/>
            <sz val="9"/>
            <color indexed="81"/>
            <rFont val="MS P ゴシック"/>
            <family val="3"/>
            <charset val="128"/>
          </rPr>
          <t>cfsc240801:</t>
        </r>
        <r>
          <rPr>
            <sz val="9"/>
            <color indexed="81"/>
            <rFont val="MS P ゴシック"/>
            <family val="3"/>
            <charset val="128"/>
          </rPr>
          <t xml:space="preserve">
上野加い伊代</t>
        </r>
      </text>
    </comment>
    <comment ref="H52" authorId="1" shapeId="0" xr:uid="{A54FBF3E-602E-47C3-A76B-4AA6FEC5CAFD}">
      <text>
        <r>
          <rPr>
            <b/>
            <sz val="9"/>
            <color indexed="81"/>
            <rFont val="MS P ゴシック"/>
            <family val="3"/>
            <charset val="128"/>
          </rPr>
          <t>cfsc240801:</t>
        </r>
        <r>
          <rPr>
            <sz val="9"/>
            <color indexed="81"/>
            <rFont val="MS P ゴシック"/>
            <family val="3"/>
            <charset val="128"/>
          </rPr>
          <t xml:space="preserve">
森本広子</t>
        </r>
      </text>
    </comment>
    <comment ref="R59" authorId="2" shapeId="0" xr:uid="{0CB86C6D-2F83-433C-A0F9-45A9D2916C7E}">
      <text>
        <r>
          <rPr>
            <b/>
            <sz val="9"/>
            <color indexed="81"/>
            <rFont val="MS P ゴシック"/>
            <family val="3"/>
            <charset val="128"/>
          </rPr>
          <t>cfhb240910:</t>
        </r>
        <r>
          <rPr>
            <sz val="9"/>
            <color indexed="81"/>
            <rFont val="MS P ゴシック"/>
            <family val="3"/>
            <charset val="128"/>
          </rPr>
          <t xml:space="preserve">
212小杉氏退去</t>
        </r>
      </text>
    </comment>
    <comment ref="U59" authorId="2" shapeId="0" xr:uid="{1FC2E270-1688-4C1D-BD19-8DDF63F8E456}">
      <text>
        <r>
          <rPr>
            <b/>
            <sz val="9"/>
            <color indexed="81"/>
            <rFont val="MS P ゴシック"/>
            <family val="3"/>
            <charset val="128"/>
          </rPr>
          <t>cfhb240910:</t>
        </r>
        <r>
          <rPr>
            <sz val="9"/>
            <color indexed="81"/>
            <rFont val="MS P ゴシック"/>
            <family val="3"/>
            <charset val="128"/>
          </rPr>
          <t xml:space="preserve">
212謝敷氏入居</t>
        </r>
      </text>
    </comment>
    <comment ref="W59" authorId="2" shapeId="0" xr:uid="{C0BC6AC3-58A4-4C11-9F72-DDC255133E83}">
      <text>
        <r>
          <rPr>
            <b/>
            <sz val="9"/>
            <color indexed="81"/>
            <rFont val="MS P ゴシック"/>
            <family val="3"/>
            <charset val="128"/>
          </rPr>
          <t>cfhb240910:</t>
        </r>
        <r>
          <rPr>
            <sz val="9"/>
            <color indexed="81"/>
            <rFont val="MS P ゴシック"/>
            <family val="3"/>
            <charset val="128"/>
          </rPr>
          <t xml:space="preserve">
314常塚氏退去</t>
        </r>
      </text>
    </comment>
    <comment ref="AF59" authorId="2" shapeId="0" xr:uid="{0D5A73A3-9BAA-4275-99B1-36B61F1C6732}">
      <text>
        <r>
          <rPr>
            <b/>
            <sz val="9"/>
            <color indexed="81"/>
            <rFont val="MS P ゴシック"/>
            <family val="3"/>
            <charset val="128"/>
          </rPr>
          <t>cfhb240910:</t>
        </r>
        <r>
          <rPr>
            <sz val="9"/>
            <color indexed="81"/>
            <rFont val="MS P ゴシック"/>
            <family val="3"/>
            <charset val="128"/>
          </rPr>
          <t xml:space="preserve">
212謝敷氏退去</t>
        </r>
      </text>
    </comment>
    <comment ref="P60" authorId="2" shapeId="0" xr:uid="{A476570F-C018-49E9-B0A5-290695E42E13}">
      <text>
        <r>
          <rPr>
            <b/>
            <sz val="9"/>
            <color indexed="81"/>
            <rFont val="MS P ゴシック"/>
            <family val="3"/>
            <charset val="128"/>
          </rPr>
          <t>cfhb240910:</t>
        </r>
        <r>
          <rPr>
            <sz val="9"/>
            <color indexed="81"/>
            <rFont val="MS P ゴシック"/>
            <family val="3"/>
            <charset val="128"/>
          </rPr>
          <t xml:space="preserve">
212小杉氏退院</t>
        </r>
      </text>
    </comment>
    <comment ref="AA60" authorId="2" shapeId="0" xr:uid="{EAF558EC-335E-48BE-8D6A-0087CFD56019}">
      <text>
        <r>
          <rPr>
            <b/>
            <sz val="9"/>
            <color indexed="81"/>
            <rFont val="MS P ゴシック"/>
            <family val="3"/>
            <charset val="128"/>
          </rPr>
          <t>cfhb240910:</t>
        </r>
        <r>
          <rPr>
            <sz val="9"/>
            <color indexed="81"/>
            <rFont val="MS P ゴシック"/>
            <family val="3"/>
            <charset val="128"/>
          </rPr>
          <t xml:space="preserve">
212謝敷氏西大寺ＨＰ入院</t>
        </r>
      </text>
    </comment>
    <comment ref="AF60" authorId="2" shapeId="0" xr:uid="{3DBD694D-F9B7-49E2-9EE1-3968532C5F5B}">
      <text>
        <r>
          <rPr>
            <b/>
            <sz val="9"/>
            <color indexed="81"/>
            <rFont val="MS P ゴシック"/>
            <family val="3"/>
            <charset val="128"/>
          </rPr>
          <t>cfhb240910:</t>
        </r>
        <r>
          <rPr>
            <sz val="9"/>
            <color indexed="81"/>
            <rFont val="MS P ゴシック"/>
            <family val="3"/>
            <charset val="128"/>
          </rPr>
          <t xml:space="preserve">
212謝敷氏退去の為減数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cfsc240801</author>
    <author>cfhb240910</author>
  </authors>
  <commentList>
    <comment ref="G51" authorId="0" shapeId="0" xr:uid="{A8D2655C-1F08-4F78-BEE1-48429CF87A28}">
      <text>
        <r>
          <rPr>
            <b/>
            <sz val="9"/>
            <color indexed="81"/>
            <rFont val="MS P ゴシック"/>
            <family val="3"/>
            <charset val="128"/>
          </rPr>
          <t>cfsc240801:</t>
        </r>
        <r>
          <rPr>
            <sz val="9"/>
            <color indexed="81"/>
            <rFont val="MS P ゴシック"/>
            <family val="3"/>
            <charset val="128"/>
          </rPr>
          <t xml:space="preserve">
田中氏　協立病院入院</t>
        </r>
      </text>
    </comment>
    <comment ref="X51" authorId="0" shapeId="0" xr:uid="{B170A275-DB4E-4E4C-8561-B728968F8722}">
      <text>
        <r>
          <rPr>
            <b/>
            <sz val="9"/>
            <color indexed="81"/>
            <rFont val="MS P ゴシック"/>
            <family val="3"/>
            <charset val="128"/>
          </rPr>
          <t>cfsc240801:</t>
        </r>
        <r>
          <rPr>
            <sz val="9"/>
            <color indexed="81"/>
            <rFont val="MS P ゴシック"/>
            <family val="3"/>
            <charset val="128"/>
          </rPr>
          <t xml:space="preserve">
田中氏　退院</t>
        </r>
      </text>
    </comment>
    <comment ref="R52" authorId="0" shapeId="0" xr:uid="{2127FDC0-67C8-4DDD-8522-5DBEE44EBA62}">
      <text>
        <r>
          <rPr>
            <b/>
            <sz val="9"/>
            <color indexed="81"/>
            <rFont val="MS P ゴシック"/>
            <family val="3"/>
            <charset val="128"/>
          </rPr>
          <t>cfsc240801:</t>
        </r>
        <r>
          <rPr>
            <sz val="9"/>
            <color indexed="81"/>
            <rFont val="MS P ゴシック"/>
            <family val="3"/>
            <charset val="128"/>
          </rPr>
          <t xml:space="preserve">
吉岡八重子氏0</t>
        </r>
      </text>
    </comment>
    <comment ref="S59" authorId="1" shapeId="0" xr:uid="{E60EBBA4-E163-4BBC-A2C1-AE13B918BD0B}">
      <text>
        <r>
          <rPr>
            <b/>
            <sz val="9"/>
            <color indexed="81"/>
            <rFont val="MS P ゴシック"/>
            <family val="3"/>
            <charset val="128"/>
          </rPr>
          <t>cfhb240910:</t>
        </r>
        <r>
          <rPr>
            <sz val="9"/>
            <color indexed="81"/>
            <rFont val="MS P ゴシック"/>
            <family val="3"/>
            <charset val="128"/>
          </rPr>
          <t xml:space="preserve">
304河井萬佐子氏契約</t>
        </r>
      </text>
    </comment>
    <comment ref="W59" authorId="1" shapeId="0" xr:uid="{81390162-6BFD-48B2-B954-183ABF105340}">
      <text>
        <r>
          <rPr>
            <b/>
            <sz val="9"/>
            <color indexed="81"/>
            <rFont val="MS P ゴシック"/>
            <family val="3"/>
            <charset val="128"/>
          </rPr>
          <t>cfhb240910:</t>
        </r>
        <r>
          <rPr>
            <sz val="9"/>
            <color indexed="81"/>
            <rFont val="MS P ゴシック"/>
            <family val="3"/>
            <charset val="128"/>
          </rPr>
          <t xml:space="preserve">
301竹原朝子氏契約</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cfsc240801</author>
    <author>cfhb240910</author>
  </authors>
  <commentList>
    <comment ref="E51" authorId="0" shapeId="0" xr:uid="{1C50C8F7-6B03-4DE2-A0D0-040198E1390D}">
      <text>
        <r>
          <rPr>
            <b/>
            <sz val="9"/>
            <color indexed="81"/>
            <rFont val="MS P ゴシック"/>
            <family val="3"/>
            <charset val="128"/>
          </rPr>
          <t>cfsc240801:</t>
        </r>
        <r>
          <rPr>
            <sz val="9"/>
            <color indexed="81"/>
            <rFont val="MS P ゴシック"/>
            <family val="3"/>
            <charset val="128"/>
          </rPr>
          <t xml:space="preserve">
近藤氏　協立病院入院</t>
        </r>
      </text>
    </comment>
    <comment ref="J51" authorId="0" shapeId="0" xr:uid="{04355627-C854-4697-A4A9-342A83B38C35}">
      <text>
        <r>
          <rPr>
            <b/>
            <sz val="9"/>
            <color indexed="81"/>
            <rFont val="MS P ゴシック"/>
            <family val="3"/>
            <charset val="128"/>
          </rPr>
          <t>cfsc240801:</t>
        </r>
        <r>
          <rPr>
            <sz val="9"/>
            <color indexed="81"/>
            <rFont val="MS P ゴシック"/>
            <family val="3"/>
            <charset val="128"/>
          </rPr>
          <t xml:space="preserve">
江口氏　退居</t>
        </r>
      </text>
    </comment>
    <comment ref="L51" authorId="0" shapeId="0" xr:uid="{7C04A339-AE94-41C6-908D-4A38C78B7066}">
      <text>
        <r>
          <rPr>
            <b/>
            <sz val="9"/>
            <color indexed="81"/>
            <rFont val="MS P ゴシック"/>
            <family val="3"/>
            <charset val="128"/>
          </rPr>
          <t>cfsc240801:</t>
        </r>
        <r>
          <rPr>
            <sz val="9"/>
            <color indexed="81"/>
            <rFont val="MS P ゴシック"/>
            <family val="3"/>
            <charset val="128"/>
          </rPr>
          <t xml:space="preserve">
小神緑氏　入居</t>
        </r>
      </text>
    </comment>
    <comment ref="O51" authorId="0" shapeId="0" xr:uid="{498B3335-50AF-41C8-8F43-3C9A33F58C54}">
      <text>
        <r>
          <rPr>
            <b/>
            <sz val="9"/>
            <color indexed="81"/>
            <rFont val="MS P ゴシック"/>
            <family val="3"/>
            <charset val="128"/>
          </rPr>
          <t>cfsc240801:</t>
        </r>
        <r>
          <rPr>
            <sz val="9"/>
            <color indexed="81"/>
            <rFont val="MS P ゴシック"/>
            <family val="3"/>
            <charset val="128"/>
          </rPr>
          <t xml:space="preserve">
近藤氏　退院</t>
        </r>
      </text>
    </comment>
    <comment ref="K52" authorId="0" shapeId="0" xr:uid="{D0AE4B2B-8965-42A0-9AF6-8EAE3850BA11}">
      <text>
        <r>
          <rPr>
            <b/>
            <sz val="9"/>
            <color indexed="81"/>
            <rFont val="MS P ゴシック"/>
            <family val="3"/>
            <charset val="128"/>
          </rPr>
          <t>cfsc240801:</t>
        </r>
        <r>
          <rPr>
            <sz val="9"/>
            <color indexed="81"/>
            <rFont val="MS P ゴシック"/>
            <family val="3"/>
            <charset val="128"/>
          </rPr>
          <t xml:space="preserve">
軽部美貴子氏</t>
        </r>
      </text>
    </comment>
    <comment ref="X52" authorId="0" shapeId="0" xr:uid="{C8A212B7-9D09-4788-B58C-BC4451941EF0}">
      <text>
        <r>
          <rPr>
            <sz val="9"/>
            <color indexed="81"/>
            <rFont val="MS P ゴシック"/>
            <family val="3"/>
            <charset val="128"/>
          </rPr>
          <t>軽部美貴子帰宅1</t>
        </r>
      </text>
    </comment>
    <comment ref="Y52" authorId="0" shapeId="0" xr:uid="{1371149D-ABAF-4D48-828A-58BCC329A82F}">
      <text>
        <r>
          <rPr>
            <sz val="9"/>
            <color indexed="81"/>
            <rFont val="MS P ゴシック"/>
            <family val="3"/>
            <charset val="128"/>
          </rPr>
          <t>上野加伊代</t>
        </r>
      </text>
    </comment>
    <comment ref="E59" authorId="1" shapeId="0" xr:uid="{E768FB8D-CF0D-4D2F-9E57-9B88AC03944C}">
      <text>
        <r>
          <rPr>
            <b/>
            <sz val="9"/>
            <color indexed="81"/>
            <rFont val="MS P ゴシック"/>
            <family val="3"/>
            <charset val="128"/>
          </rPr>
          <t>cfhb240910:</t>
        </r>
        <r>
          <rPr>
            <sz val="9"/>
            <color indexed="81"/>
            <rFont val="MS P ゴシック"/>
            <family val="3"/>
            <charset val="128"/>
          </rPr>
          <t xml:space="preserve">
303木村氏退去　314常塚氏契約</t>
        </r>
      </text>
    </comment>
    <comment ref="N59" authorId="1" shapeId="0" xr:uid="{34DFD5A3-878F-4B94-A4FF-38F20A337E0A}">
      <text>
        <r>
          <rPr>
            <b/>
            <sz val="9"/>
            <color indexed="81"/>
            <rFont val="MS P ゴシック"/>
            <family val="3"/>
            <charset val="128"/>
          </rPr>
          <t>cfhb240910:</t>
        </r>
        <r>
          <rPr>
            <sz val="9"/>
            <color indexed="81"/>
            <rFont val="MS P ゴシック"/>
            <family val="3"/>
            <charset val="128"/>
          </rPr>
          <t xml:space="preserve">
202谷口氏入居</t>
        </r>
      </text>
    </comment>
    <comment ref="S59" authorId="1" shapeId="0" xr:uid="{713A3BD1-B887-4F76-AC03-719B7036859E}">
      <text>
        <r>
          <rPr>
            <b/>
            <sz val="9"/>
            <color indexed="81"/>
            <rFont val="MS P ゴシック"/>
            <family val="3"/>
            <charset val="128"/>
          </rPr>
          <t>cfhb240910:</t>
        </r>
        <r>
          <rPr>
            <sz val="9"/>
            <color indexed="81"/>
            <rFont val="MS P ゴシック"/>
            <family val="3"/>
            <charset val="128"/>
          </rPr>
          <t xml:space="preserve">
314常塚氏入居</t>
        </r>
      </text>
    </comment>
    <comment ref="AD59" authorId="1" shapeId="0" xr:uid="{CB1B3406-3FFF-4FCD-881B-ED00B0AA9E39}">
      <text>
        <r>
          <rPr>
            <b/>
            <sz val="9"/>
            <color indexed="81"/>
            <rFont val="MS P ゴシック"/>
            <family val="3"/>
            <charset val="128"/>
          </rPr>
          <t>cfhb240910:</t>
        </r>
        <r>
          <rPr>
            <sz val="9"/>
            <color indexed="81"/>
            <rFont val="MS P ゴシック"/>
            <family val="3"/>
            <charset val="128"/>
          </rPr>
          <t xml:space="preserve">
321福武氏退去</t>
        </r>
      </text>
    </comment>
    <comment ref="AE59" authorId="1" shapeId="0" xr:uid="{905F8984-0E93-450A-A93A-3C4CAF3C5B85}">
      <text>
        <r>
          <rPr>
            <b/>
            <sz val="9"/>
            <color indexed="81"/>
            <rFont val="MS P ゴシック"/>
            <family val="3"/>
            <charset val="128"/>
          </rPr>
          <t>cfhb240910:</t>
        </r>
        <r>
          <rPr>
            <sz val="9"/>
            <color indexed="81"/>
            <rFont val="MS P ゴシック"/>
            <family val="3"/>
            <charset val="128"/>
          </rPr>
          <t xml:space="preserve">
304家治川氏退去</t>
        </r>
      </text>
    </comment>
    <comment ref="E60" authorId="1" shapeId="0" xr:uid="{8EC6A863-44A2-4C48-8159-BCB5D3DB571C}">
      <text>
        <r>
          <rPr>
            <b/>
            <sz val="9"/>
            <color indexed="81"/>
            <rFont val="MS P ゴシック"/>
            <family val="3"/>
            <charset val="128"/>
          </rPr>
          <t>cfhb240910:</t>
        </r>
        <r>
          <rPr>
            <sz val="9"/>
            <color indexed="81"/>
            <rFont val="MS P ゴシック"/>
            <family val="3"/>
            <charset val="128"/>
          </rPr>
          <t xml:space="preserve">
303木村氏退去の為、減数</t>
        </r>
      </text>
    </comment>
    <comment ref="H60" authorId="1" shapeId="0" xr:uid="{201C4E0D-353A-4478-8149-0010827B9EC5}">
      <text>
        <r>
          <rPr>
            <b/>
            <sz val="9"/>
            <color indexed="81"/>
            <rFont val="MS P ゴシック"/>
            <family val="3"/>
            <charset val="128"/>
          </rPr>
          <t>cfhb240910:</t>
        </r>
        <r>
          <rPr>
            <sz val="9"/>
            <color indexed="81"/>
            <rFont val="MS P ゴシック"/>
            <family val="3"/>
            <charset val="128"/>
          </rPr>
          <t xml:space="preserve">
212小杉氏藤田病院入院
</t>
        </r>
      </text>
    </comment>
    <comment ref="K60" authorId="1" shapeId="0" xr:uid="{CD1E3842-45BC-425A-8A50-4F574CEC8A3A}">
      <text>
        <r>
          <rPr>
            <b/>
            <sz val="9"/>
            <color indexed="81"/>
            <rFont val="MS P ゴシック"/>
            <family val="3"/>
            <charset val="128"/>
          </rPr>
          <t>cfhb240910:</t>
        </r>
        <r>
          <rPr>
            <sz val="9"/>
            <color indexed="81"/>
            <rFont val="MS P ゴシック"/>
            <family val="3"/>
            <charset val="128"/>
          </rPr>
          <t xml:space="preserve">
316光森氏川崎医療センター入院</t>
        </r>
      </text>
    </comment>
    <comment ref="M60" authorId="1" shapeId="0" xr:uid="{75438EF7-599E-480B-AF9D-1729F24383F0}">
      <text>
        <r>
          <rPr>
            <b/>
            <sz val="9"/>
            <color indexed="81"/>
            <rFont val="MS P ゴシック"/>
            <family val="3"/>
            <charset val="128"/>
          </rPr>
          <t>cfhb240910:</t>
        </r>
        <r>
          <rPr>
            <sz val="9"/>
            <color indexed="81"/>
            <rFont val="MS P ゴシック"/>
            <family val="3"/>
            <charset val="128"/>
          </rPr>
          <t xml:space="preserve">
304家治川氏東部脳神経外科入院</t>
        </r>
      </text>
    </comment>
    <comment ref="V60" authorId="1" shapeId="0" xr:uid="{1B6FD54A-01E0-406E-96EE-7D264F146A3C}">
      <text>
        <r>
          <rPr>
            <b/>
            <sz val="9"/>
            <color indexed="81"/>
            <rFont val="MS P ゴシック"/>
            <family val="3"/>
            <charset val="128"/>
          </rPr>
          <t>cfhb240910:</t>
        </r>
        <r>
          <rPr>
            <sz val="9"/>
            <color indexed="81"/>
            <rFont val="MS P ゴシック"/>
            <family val="3"/>
            <charset val="128"/>
          </rPr>
          <t xml:space="preserve">
304家治川氏退院</t>
        </r>
      </text>
    </comment>
    <comment ref="AD60" authorId="1" shapeId="0" xr:uid="{B58CEEEC-B1CB-4644-9CF2-4E0B3D46C248}">
      <text>
        <r>
          <rPr>
            <b/>
            <sz val="9"/>
            <color indexed="81"/>
            <rFont val="MS P ゴシック"/>
            <family val="3"/>
            <charset val="128"/>
          </rPr>
          <t>cfhb240910:</t>
        </r>
        <r>
          <rPr>
            <sz val="9"/>
            <color indexed="81"/>
            <rFont val="MS P ゴシック"/>
            <family val="3"/>
            <charset val="128"/>
          </rPr>
          <t xml:space="preserve">
321福武氏退去に伴い減数</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cfsc240801</author>
  </authors>
  <commentList>
    <comment ref="L52" authorId="0" shapeId="0" xr:uid="{009A29B2-BE8E-412F-92D0-20F8563E271C}">
      <text>
        <r>
          <rPr>
            <b/>
            <sz val="9"/>
            <color indexed="81"/>
            <rFont val="MS P ゴシック"/>
            <family val="3"/>
            <charset val="128"/>
          </rPr>
          <t>cfsc240801:</t>
        </r>
        <r>
          <rPr>
            <sz val="9"/>
            <color indexed="81"/>
            <rFont val="MS P ゴシック"/>
            <family val="3"/>
            <charset val="128"/>
          </rPr>
          <t xml:space="preserve">
福田弓美氏～19日まで</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akane001</author>
    <author>hnk240904</author>
    <author>GATE</author>
    <author>cfsc240801</author>
    <author>cfhb240910</author>
  </authors>
  <commentList>
    <comment ref="I29" authorId="0" shapeId="0" xr:uid="{EBFC9664-F9AD-4E62-B6BF-6C5C51248813}">
      <text>
        <r>
          <rPr>
            <b/>
            <sz val="9"/>
            <color indexed="81"/>
            <rFont val="MS P ゴシック"/>
            <family val="3"/>
            <charset val="128"/>
          </rPr>
          <t>石原千恵子氏入居</t>
        </r>
      </text>
    </comment>
    <comment ref="Q45" authorId="1" shapeId="0" xr:uid="{0236C9CF-EE21-48B4-948A-44BB9E0E794C}">
      <text>
        <r>
          <rPr>
            <b/>
            <sz val="9"/>
            <color indexed="81"/>
            <rFont val="MS P ゴシック"/>
            <family val="3"/>
            <charset val="128"/>
          </rPr>
          <t>森下敬子様利用開始</t>
        </r>
      </text>
    </comment>
    <comment ref="AA45" authorId="2" shapeId="0" xr:uid="{41D8E1E3-1895-40D5-A228-38CC6C0B437C}">
      <text>
        <r>
          <rPr>
            <b/>
            <sz val="9"/>
            <color indexed="81"/>
            <rFont val="MS P ゴシック"/>
            <family val="3"/>
            <charset val="128"/>
          </rPr>
          <t>檀浦敏子様入院</t>
        </r>
      </text>
    </comment>
    <comment ref="AB45" authorId="2" shapeId="0" xr:uid="{4DF2DBF7-33AF-4059-8621-21B812D8CCCB}">
      <text>
        <r>
          <rPr>
            <b/>
            <sz val="9"/>
            <color indexed="81"/>
            <rFont val="MS P ゴシック"/>
            <family val="3"/>
            <charset val="128"/>
          </rPr>
          <t>相川直禎様　老健入所</t>
        </r>
      </text>
    </comment>
    <comment ref="L51" authorId="3" shapeId="0" xr:uid="{7A6D40DB-1D00-42E2-B13A-518E3473B2AB}">
      <text>
        <r>
          <rPr>
            <b/>
            <sz val="9"/>
            <color indexed="81"/>
            <rFont val="MS P ゴシック"/>
            <family val="3"/>
            <charset val="128"/>
          </rPr>
          <t>cfsc240801:</t>
        </r>
        <r>
          <rPr>
            <sz val="9"/>
            <color indexed="81"/>
            <rFont val="MS P ゴシック"/>
            <family val="3"/>
            <charset val="128"/>
          </rPr>
          <t xml:space="preserve">
近藤俊子　肺炎入院　協立病院</t>
        </r>
      </text>
    </comment>
    <comment ref="O51" authorId="3" shapeId="0" xr:uid="{9271409D-C982-439E-968B-3AAA411C3853}">
      <text>
        <r>
          <rPr>
            <b/>
            <sz val="9"/>
            <color indexed="81"/>
            <rFont val="MS P ゴシック"/>
            <family val="3"/>
            <charset val="128"/>
          </rPr>
          <t>cfsc240801:</t>
        </r>
        <r>
          <rPr>
            <sz val="9"/>
            <color indexed="81"/>
            <rFont val="MS P ゴシック"/>
            <family val="3"/>
            <charset val="128"/>
          </rPr>
          <t xml:space="preserve">
江口氏　退院</t>
        </r>
      </text>
    </comment>
    <comment ref="R51" authorId="3" shapeId="0" xr:uid="{D9472829-4C83-437B-B5D9-3571BE662ADA}">
      <text>
        <r>
          <rPr>
            <b/>
            <sz val="9"/>
            <color indexed="81"/>
            <rFont val="MS P ゴシック"/>
            <family val="3"/>
            <charset val="128"/>
          </rPr>
          <t>cfsc240801:</t>
        </r>
        <r>
          <rPr>
            <sz val="9"/>
            <color indexed="81"/>
            <rFont val="MS P ゴシック"/>
            <family val="3"/>
            <charset val="128"/>
          </rPr>
          <t xml:space="preserve">
近藤氏　退院</t>
        </r>
      </text>
    </comment>
    <comment ref="AE59" authorId="4" shapeId="0" xr:uid="{086747CA-AF78-4235-B74F-1BAB47A71436}">
      <text>
        <r>
          <rPr>
            <b/>
            <sz val="9"/>
            <color indexed="81"/>
            <rFont val="MS P ゴシック"/>
            <family val="3"/>
            <charset val="128"/>
          </rPr>
          <t>cfhb240910:</t>
        </r>
        <r>
          <rPr>
            <sz val="9"/>
            <color indexed="81"/>
            <rFont val="MS P ゴシック"/>
            <family val="3"/>
            <charset val="128"/>
          </rPr>
          <t xml:space="preserve">
202神田氏退去　202谷口氏契約</t>
        </r>
      </text>
    </comment>
    <comment ref="AI59" authorId="4" shapeId="0" xr:uid="{049B304A-0C5F-4E83-A96C-B41BE6B5FE4A}">
      <text>
        <r>
          <rPr>
            <b/>
            <sz val="9"/>
            <color indexed="81"/>
            <rFont val="MS P ゴシック"/>
            <family val="3"/>
            <charset val="128"/>
          </rPr>
          <t>cfhb240910:</t>
        </r>
        <r>
          <rPr>
            <sz val="9"/>
            <color indexed="81"/>
            <rFont val="MS P ゴシック"/>
            <family val="3"/>
            <charset val="128"/>
          </rPr>
          <t xml:space="preserve">
314柏氏退去</t>
        </r>
      </text>
    </comment>
    <comment ref="I60" authorId="4" shapeId="0" xr:uid="{7B4EC357-A2C4-4F64-B3B8-5201B78B5F8F}">
      <text>
        <r>
          <rPr>
            <b/>
            <sz val="9"/>
            <color indexed="81"/>
            <rFont val="MS P ゴシック"/>
            <family val="3"/>
            <charset val="128"/>
          </rPr>
          <t>cfhb240910:</t>
        </r>
        <r>
          <rPr>
            <sz val="9"/>
            <color indexed="81"/>
            <rFont val="MS P ゴシック"/>
            <family val="3"/>
            <charset val="128"/>
          </rPr>
          <t xml:space="preserve">
203小山氏退院</t>
        </r>
      </text>
    </comment>
    <comment ref="M60" authorId="4" shapeId="0" xr:uid="{18EBA82E-645D-44F5-92A6-AD5CDAA52C15}">
      <text>
        <r>
          <rPr>
            <b/>
            <sz val="9"/>
            <color indexed="81"/>
            <rFont val="MS P ゴシック"/>
            <family val="3"/>
            <charset val="128"/>
          </rPr>
          <t>cfhb240910:</t>
        </r>
        <r>
          <rPr>
            <sz val="9"/>
            <color indexed="81"/>
            <rFont val="MS P ゴシック"/>
            <family val="3"/>
            <charset val="128"/>
          </rPr>
          <t xml:space="preserve">
303木村氏退院</t>
        </r>
      </text>
    </comment>
    <comment ref="P60" authorId="4" shapeId="0" xr:uid="{D83ACAB3-EEAA-4CF0-AD71-D319E0D7F0C2}">
      <text>
        <r>
          <rPr>
            <b/>
            <sz val="9"/>
            <color indexed="81"/>
            <rFont val="MS P ゴシック"/>
            <family val="3"/>
            <charset val="128"/>
          </rPr>
          <t>cfhb240910:</t>
        </r>
        <r>
          <rPr>
            <sz val="9"/>
            <color indexed="81"/>
            <rFont val="MS P ゴシック"/>
            <family val="3"/>
            <charset val="128"/>
          </rPr>
          <t xml:space="preserve">
203小山氏岡村一心堂入院　303木村氏東中央病院入院</t>
        </r>
      </text>
    </comment>
    <comment ref="W60" authorId="4" shapeId="0" xr:uid="{5DB47D6E-6FBD-48CE-B8C5-B437D9475216}">
      <text>
        <r>
          <rPr>
            <b/>
            <sz val="9"/>
            <color indexed="81"/>
            <rFont val="MS P ゴシック"/>
            <family val="3"/>
            <charset val="128"/>
          </rPr>
          <t>cfhb240910:</t>
        </r>
        <r>
          <rPr>
            <sz val="9"/>
            <color indexed="81"/>
            <rFont val="MS P ゴシック"/>
            <family val="3"/>
            <charset val="128"/>
          </rPr>
          <t xml:space="preserve">
203小山氏退院</t>
        </r>
      </text>
    </comment>
    <comment ref="X60" authorId="4" shapeId="0" xr:uid="{DAB720FA-D978-4EF3-8BB6-F3A72ED690C6}">
      <text>
        <r>
          <rPr>
            <b/>
            <sz val="9"/>
            <color indexed="81"/>
            <rFont val="MS P ゴシック"/>
            <family val="3"/>
            <charset val="128"/>
          </rPr>
          <t>cfhb240910:</t>
        </r>
        <r>
          <rPr>
            <sz val="9"/>
            <color indexed="81"/>
            <rFont val="MS P ゴシック"/>
            <family val="3"/>
            <charset val="128"/>
          </rPr>
          <t xml:space="preserve">
321福武氏西大寺ＨＰ入院
</t>
        </r>
      </text>
    </comment>
    <comment ref="AI60" authorId="4" shapeId="0" xr:uid="{968BCDAF-09AD-47BA-8712-5BAD45D52656}">
      <text>
        <r>
          <rPr>
            <b/>
            <sz val="9"/>
            <color indexed="81"/>
            <rFont val="MS P ゴシック"/>
            <family val="3"/>
            <charset val="128"/>
          </rPr>
          <t>cfhb240910:</t>
        </r>
        <r>
          <rPr>
            <sz val="9"/>
            <color indexed="81"/>
            <rFont val="MS P ゴシック"/>
            <family val="3"/>
            <charset val="128"/>
          </rPr>
          <t xml:space="preserve">
314柏氏退去の為、減数</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cfan250401</author>
    <author>tc={27D5E1E1-76D6-4D0D-863A-7154D0A6E883}</author>
  </authors>
  <commentList>
    <comment ref="E29" authorId="0" shapeId="0" xr:uid="{6262B382-ECE2-40A0-8DC3-6B321359188F}">
      <text>
        <r>
          <rPr>
            <b/>
            <sz val="9"/>
            <color indexed="81"/>
            <rFont val="MS P ゴシック"/>
            <family val="3"/>
            <charset val="128"/>
          </rPr>
          <t xml:space="preserve">石原静子氏
</t>
        </r>
      </text>
    </comment>
    <comment ref="J29" authorId="0" shapeId="0" xr:uid="{7BAB26AF-3EB0-4EA3-8CE8-A92A53662BC3}">
      <text>
        <r>
          <rPr>
            <b/>
            <sz val="9"/>
            <color indexed="81"/>
            <rFont val="MS P ゴシック"/>
            <family val="3"/>
            <charset val="128"/>
          </rPr>
          <t>長谷川氏死亡退去</t>
        </r>
      </text>
    </comment>
    <comment ref="AA29" authorId="0" shapeId="0" xr:uid="{E16678D9-2E30-47DC-903D-A20DEBFBFA95}">
      <text>
        <r>
          <rPr>
            <b/>
            <sz val="9"/>
            <color indexed="81"/>
            <rFont val="MS P ゴシック"/>
            <family val="3"/>
            <charset val="128"/>
          </rPr>
          <t>小迫氏入院</t>
        </r>
      </text>
    </comment>
    <comment ref="AE29" authorId="0" shapeId="0" xr:uid="{8F06DEB7-DD4D-42FF-AED6-F6AFB0EFB84E}">
      <text>
        <r>
          <rPr>
            <b/>
            <sz val="9"/>
            <color indexed="81"/>
            <rFont val="MS P ゴシック"/>
            <family val="3"/>
            <charset val="128"/>
          </rPr>
          <t>松尾氏入院</t>
        </r>
      </text>
    </comment>
    <comment ref="AF29" authorId="0" shapeId="0" xr:uid="{74B93752-3561-4CD0-9ADA-E0858CA7CE79}">
      <text>
        <r>
          <rPr>
            <b/>
            <sz val="9"/>
            <color indexed="81"/>
            <rFont val="MS P ゴシック"/>
            <family val="3"/>
            <charset val="128"/>
          </rPr>
          <t>石田様新入居</t>
        </r>
      </text>
    </comment>
    <comment ref="E30" authorId="0" shapeId="0" xr:uid="{4C65D188-C912-4059-A673-EB59CE7BB28E}">
      <text>
        <r>
          <rPr>
            <b/>
            <sz val="9"/>
            <color indexed="81"/>
            <rFont val="MS P ゴシック"/>
            <family val="3"/>
            <charset val="128"/>
          </rPr>
          <t>石原静子氏植村氏五藤氏藤川氏</t>
        </r>
      </text>
    </comment>
    <comment ref="I30" authorId="0" shapeId="0" xr:uid="{971A26A6-5EA1-476A-AE59-933AD3572855}">
      <text>
        <r>
          <rPr>
            <b/>
            <sz val="9"/>
            <color indexed="81"/>
            <rFont val="MS P ゴシック"/>
            <family val="3"/>
            <charset val="128"/>
          </rPr>
          <t>藤川氏退院</t>
        </r>
      </text>
    </comment>
    <comment ref="S30" authorId="0" shapeId="0" xr:uid="{E54AF6BE-B31E-43E6-89E2-34FAB0CA05B1}">
      <text>
        <r>
          <rPr>
            <sz val="9"/>
            <color indexed="81"/>
            <rFont val="MS P ゴシック"/>
            <family val="3"/>
            <charset val="128"/>
          </rPr>
          <t xml:space="preserve">石原静子氏退院
</t>
        </r>
      </text>
    </comment>
    <comment ref="Z30" authorId="0" shapeId="0" xr:uid="{5D71C1F9-5B3A-478F-BE0A-7CD7C9FB6457}">
      <text>
        <r>
          <rPr>
            <b/>
            <sz val="9"/>
            <color indexed="81"/>
            <rFont val="MS P ゴシック"/>
            <family val="3"/>
            <charset val="128"/>
          </rPr>
          <t>五藤氏退院</t>
        </r>
      </text>
    </comment>
    <comment ref="AG60" authorId="1" shapeId="0" xr:uid="{27D5E1E1-76D6-4D0D-863A-7154D0A6E88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201中村氏西大寺病院入院</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cfan250401</author>
    <author>tc={B9538D3B-5482-406E-BD30-29A2B72555CE}</author>
    <author>tc={2776F55D-47CD-4B41-A4F3-09978C4D42BB}</author>
    <author>tc={AB6A0C86-ABB5-41F9-9945-26C94BE49AD8}</author>
    <author>cfhb240910</author>
  </authors>
  <commentList>
    <comment ref="N29" authorId="0" shapeId="0" xr:uid="{C3FDFFFE-6EF1-4D0F-A6BF-0BDDBC0CE726}">
      <text>
        <r>
          <rPr>
            <b/>
            <sz val="9"/>
            <color indexed="81"/>
            <rFont val="MS P ゴシック"/>
            <family val="3"/>
            <charset val="128"/>
          </rPr>
          <t>西村氏入居</t>
        </r>
      </text>
    </comment>
    <comment ref="Y29" authorId="0" shapeId="0" xr:uid="{B333ED82-2E12-44F3-B4CD-7B0DB8A2BD8F}">
      <text>
        <r>
          <rPr>
            <b/>
            <sz val="9"/>
            <color indexed="81"/>
            <rFont val="MS P ゴシック"/>
            <family val="3"/>
            <charset val="128"/>
          </rPr>
          <t>藤川氏入院</t>
        </r>
      </text>
    </comment>
    <comment ref="AF29" authorId="1" shapeId="0" xr:uid="{B9538D3B-5482-406E-BD30-29A2B72555C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柴みどり様入居</t>
      </text>
    </comment>
    <comment ref="AG29" authorId="2" shapeId="0" xr:uid="{2776F55D-47CD-4B41-A4F3-09978C4D42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植村氏入院</t>
      </text>
    </comment>
    <comment ref="E30" authorId="0" shapeId="0" xr:uid="{F14D613D-E393-4FCA-AD25-69FA5CDAB101}">
      <text>
        <r>
          <rPr>
            <sz val="9"/>
            <color indexed="81"/>
            <rFont val="MS P ゴシック"/>
            <family val="3"/>
            <charset val="128"/>
          </rPr>
          <t xml:space="preserve">亀山氏　西岡氏
五藤氏
</t>
        </r>
      </text>
    </comment>
    <comment ref="L30" authorId="0" shapeId="0" xr:uid="{4C6E8EA4-27F1-4472-B2FD-BCE3E56E121F}">
      <text>
        <r>
          <rPr>
            <b/>
            <sz val="9"/>
            <color indexed="81"/>
            <rFont val="MS P ゴシック"/>
            <family val="3"/>
            <charset val="128"/>
          </rPr>
          <t>亀山氏退去</t>
        </r>
      </text>
    </comment>
    <comment ref="W30" authorId="3" shapeId="0" xr:uid="{AB6A0C86-ABB5-41F9-9945-26C94BE49A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西岡氏退去</t>
      </text>
    </comment>
    <comment ref="I60" authorId="4" shapeId="0" xr:uid="{DCD701D2-62B5-4CD9-86AF-CA8E2A9C0FAB}">
      <text>
        <r>
          <rPr>
            <b/>
            <sz val="9"/>
            <color indexed="81"/>
            <rFont val="MS P ゴシック"/>
            <family val="3"/>
            <charset val="128"/>
          </rPr>
          <t>cfhb240910:</t>
        </r>
        <r>
          <rPr>
            <sz val="9"/>
            <color indexed="81"/>
            <rFont val="MS P ゴシック"/>
            <family val="3"/>
            <charset val="128"/>
          </rPr>
          <t xml:space="preserve">
309岡﨑千協立病院入院</t>
        </r>
      </text>
    </comment>
    <comment ref="K60" authorId="4" shapeId="0" xr:uid="{1729D137-3744-4E2A-9FD3-AC55A15330D6}">
      <text>
        <r>
          <rPr>
            <b/>
            <sz val="9"/>
            <color indexed="81"/>
            <rFont val="MS P ゴシック"/>
            <family val="3"/>
            <charset val="128"/>
          </rPr>
          <t>cfhb240910:</t>
        </r>
        <r>
          <rPr>
            <sz val="9"/>
            <color indexed="81"/>
            <rFont val="MS P ゴシック"/>
            <family val="3"/>
            <charset val="128"/>
          </rPr>
          <t xml:space="preserve">
201中村氏西大寺HP入院</t>
        </r>
      </text>
    </comment>
    <comment ref="N60" authorId="4" shapeId="0" xr:uid="{DA49955C-03BF-4CA3-BDBB-DEFBFE0F3091}">
      <text>
        <r>
          <rPr>
            <b/>
            <sz val="9"/>
            <color indexed="81"/>
            <rFont val="MS P ゴシック"/>
            <family val="3"/>
            <charset val="128"/>
          </rPr>
          <t>cfhb240910:</t>
        </r>
        <r>
          <rPr>
            <sz val="9"/>
            <color indexed="81"/>
            <rFont val="MS P ゴシック"/>
            <family val="3"/>
            <charset val="128"/>
          </rPr>
          <t xml:space="preserve">
303人見義氏岡村一心堂HP入院</t>
        </r>
      </text>
    </comment>
    <comment ref="Q60" authorId="4" shapeId="0" xr:uid="{D344ECA4-8D5F-4415-B1F9-C59C64F6B2A3}">
      <text>
        <r>
          <rPr>
            <b/>
            <sz val="9"/>
            <color indexed="81"/>
            <rFont val="MS P ゴシック"/>
            <family val="3"/>
            <charset val="128"/>
          </rPr>
          <t>cfhb240910:</t>
        </r>
        <r>
          <rPr>
            <sz val="9"/>
            <color indexed="81"/>
            <rFont val="MS P ゴシック"/>
            <family val="3"/>
            <charset val="128"/>
          </rPr>
          <t xml:space="preserve">
309岡﨑三氏退院</t>
        </r>
      </text>
    </comment>
    <comment ref="W60" authorId="4" shapeId="0" xr:uid="{A2710E41-D4C9-49DE-AFFF-59C5B19DC28A}">
      <text>
        <r>
          <rPr>
            <b/>
            <sz val="9"/>
            <color indexed="81"/>
            <rFont val="MS P ゴシック"/>
            <family val="3"/>
            <charset val="128"/>
          </rPr>
          <t>cfhb240910:</t>
        </r>
        <r>
          <rPr>
            <sz val="9"/>
            <color indexed="81"/>
            <rFont val="MS P ゴシック"/>
            <family val="3"/>
            <charset val="128"/>
          </rPr>
          <t xml:space="preserve">
201中村氏退院</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akane001</author>
    <author>hnk240903</author>
    <author>hnk240904</author>
    <author>cfsc240801</author>
    <author>cfhb240910</author>
  </authors>
  <commentList>
    <comment ref="AA28" authorId="0" shapeId="0" xr:uid="{72D12BF4-F3FC-45E1-94A3-9D747168393D}">
      <text>
        <r>
          <rPr>
            <b/>
            <sz val="9"/>
            <color indexed="81"/>
            <rFont val="MS P ゴシック"/>
            <family val="3"/>
            <charset val="128"/>
          </rPr>
          <t>小松原氏特定へ</t>
        </r>
      </text>
    </comment>
    <comment ref="F29" authorId="0" shapeId="0" xr:uid="{5D21D547-66A5-4902-B3FE-01B629998E14}">
      <text>
        <r>
          <rPr>
            <b/>
            <sz val="9"/>
            <color indexed="81"/>
            <rFont val="MS P ゴシック"/>
            <family val="3"/>
            <charset val="128"/>
          </rPr>
          <t>河原氏入院</t>
        </r>
      </text>
    </comment>
    <comment ref="J29" authorId="0" shapeId="0" xr:uid="{DA607CA8-1A64-4779-BFFA-7CC4FA8BF62E}">
      <text>
        <r>
          <rPr>
            <b/>
            <sz val="9"/>
            <color indexed="81"/>
            <rFont val="MS P ゴシック"/>
            <family val="3"/>
            <charset val="128"/>
          </rPr>
          <t>河原氏退院</t>
        </r>
      </text>
    </comment>
    <comment ref="K29" authorId="0" shapeId="0" xr:uid="{6D563134-1F04-4EEE-A206-3CE836FDC5DC}">
      <text>
        <r>
          <rPr>
            <b/>
            <sz val="9"/>
            <color indexed="81"/>
            <rFont val="MS P ゴシック"/>
            <family val="3"/>
            <charset val="128"/>
          </rPr>
          <t>河合廣子氏入院</t>
        </r>
      </text>
    </comment>
    <comment ref="Q29" authorId="0" shapeId="0" xr:uid="{DEB4E00F-8197-4588-8FEC-AD6F11E57E9C}">
      <text>
        <r>
          <rPr>
            <b/>
            <sz val="9"/>
            <color indexed="81"/>
            <rFont val="MS P ゴシック"/>
            <family val="3"/>
            <charset val="128"/>
          </rPr>
          <t>丸野様入院</t>
        </r>
      </text>
    </comment>
    <comment ref="AE29" authorId="0" shapeId="0" xr:uid="{F832E615-BE51-4BD4-8FEF-2ACB4393433D}">
      <text>
        <r>
          <rPr>
            <b/>
            <sz val="9"/>
            <color indexed="81"/>
            <rFont val="MS P ゴシック"/>
            <family val="3"/>
            <charset val="128"/>
          </rPr>
          <t>河合氏退院</t>
        </r>
      </text>
    </comment>
    <comment ref="AG42" authorId="1" shapeId="0" xr:uid="{5B8B5A39-124D-4265-91BD-7C1F59188B84}">
      <text>
        <r>
          <rPr>
            <b/>
            <sz val="9"/>
            <color indexed="81"/>
            <rFont val="MS P ゴシック"/>
            <family val="3"/>
            <charset val="128"/>
          </rPr>
          <t>楠本忠實様　入院</t>
        </r>
      </text>
    </comment>
    <comment ref="T45" authorId="2" shapeId="0" xr:uid="{FB872C66-B200-4C89-9895-6F2214D60AA0}">
      <text>
        <r>
          <rPr>
            <b/>
            <sz val="9"/>
            <color indexed="81"/>
            <rFont val="MS P ゴシック"/>
            <family val="3"/>
            <charset val="128"/>
          </rPr>
          <t>新規：森本繁子様</t>
        </r>
      </text>
    </comment>
    <comment ref="AA45" authorId="2" shapeId="0" xr:uid="{332C52DC-7CAF-4CAF-A5BF-8C0636A20ADC}">
      <text>
        <r>
          <rPr>
            <b/>
            <sz val="9"/>
            <color indexed="81"/>
            <rFont val="MS P ゴシック"/>
            <family val="3"/>
            <charset val="128"/>
          </rPr>
          <t>安田勝様：グループホームへ転居</t>
        </r>
      </text>
    </comment>
    <comment ref="AH45" authorId="2" shapeId="0" xr:uid="{A414127B-10E4-45F0-80F5-ECCE39176F3E}">
      <text>
        <r>
          <rPr>
            <b/>
            <sz val="9"/>
            <color indexed="81"/>
            <rFont val="MS P ゴシック"/>
            <family val="3"/>
            <charset val="128"/>
          </rPr>
          <t>小山一子様：終了
在宅居宅へ移行</t>
        </r>
      </text>
    </comment>
    <comment ref="E48" authorId="2" shapeId="0" xr:uid="{981F3684-F53B-4057-9AEA-D32A6D07477A}">
      <text>
        <r>
          <rPr>
            <b/>
            <sz val="9"/>
            <color indexed="81"/>
            <rFont val="MS P ゴシック"/>
            <family val="3"/>
            <charset val="128"/>
          </rPr>
          <t>登録済みの新規）
岩上様</t>
        </r>
      </text>
    </comment>
    <comment ref="K48" authorId="2" shapeId="0" xr:uid="{269AD581-8226-40BE-BA70-3D44C64C1FB9}">
      <text>
        <r>
          <rPr>
            <b/>
            <sz val="9"/>
            <color indexed="81"/>
            <rFont val="MS P ゴシック"/>
            <family val="3"/>
            <charset val="128"/>
          </rPr>
          <t>岩上様：在宅なく終了</t>
        </r>
      </text>
    </comment>
    <comment ref="AB51" authorId="3" shapeId="0" xr:uid="{CA74FB01-3933-4D86-873B-F16BCD6428AF}">
      <text>
        <r>
          <rPr>
            <b/>
            <sz val="9"/>
            <color indexed="81"/>
            <rFont val="MS P ゴシック"/>
            <family val="3"/>
            <charset val="128"/>
          </rPr>
          <t>cfsc240801:</t>
        </r>
        <r>
          <rPr>
            <sz val="9"/>
            <color indexed="81"/>
            <rFont val="MS P ゴシック"/>
            <family val="3"/>
            <charset val="128"/>
          </rPr>
          <t xml:space="preserve">
江口氏　入院　旭東病院</t>
        </r>
      </text>
    </comment>
    <comment ref="J60" authorId="4" shapeId="0" xr:uid="{A238E86D-68EF-44BB-86F7-AE07828851BD}">
      <text>
        <r>
          <rPr>
            <b/>
            <sz val="9"/>
            <color indexed="81"/>
            <rFont val="MS P ゴシック"/>
            <family val="3"/>
            <charset val="128"/>
          </rPr>
          <t>cfhb240910:</t>
        </r>
        <r>
          <rPr>
            <sz val="9"/>
            <color indexed="81"/>
            <rFont val="MS P ゴシック"/>
            <family val="3"/>
            <charset val="128"/>
          </rPr>
          <t xml:space="preserve">
319小橋氏退院</t>
        </r>
      </text>
    </comment>
    <comment ref="R60" authorId="4" shapeId="0" xr:uid="{8B5116CA-E269-48F0-B12F-1B55713BDD9C}">
      <text>
        <r>
          <rPr>
            <b/>
            <sz val="9"/>
            <color indexed="81"/>
            <rFont val="MS P ゴシック"/>
            <family val="3"/>
            <charset val="128"/>
          </rPr>
          <t>cfhb240910:</t>
        </r>
        <r>
          <rPr>
            <sz val="9"/>
            <color indexed="81"/>
            <rFont val="MS P ゴシック"/>
            <family val="3"/>
            <charset val="128"/>
          </rPr>
          <t xml:space="preserve">
314柏氏退院</t>
        </r>
      </text>
    </comment>
    <comment ref="V60" authorId="4" shapeId="0" xr:uid="{ED438FC5-A1A7-4005-A38D-635B33D536C1}">
      <text>
        <r>
          <rPr>
            <b/>
            <sz val="9"/>
            <color indexed="81"/>
            <rFont val="MS P ゴシック"/>
            <family val="3"/>
            <charset val="128"/>
          </rPr>
          <t>cfhb240910:</t>
        </r>
        <r>
          <rPr>
            <sz val="9"/>
            <color indexed="81"/>
            <rFont val="MS P ゴシック"/>
            <family val="3"/>
            <charset val="128"/>
          </rPr>
          <t xml:space="preserve">
314柏氏西大寺HP入院　203小山矩氏西大寺HP入院</t>
        </r>
      </text>
    </comment>
    <comment ref="AF60" authorId="4" shapeId="0" xr:uid="{23FD165D-953B-4017-8086-BF0B381D7E82}">
      <text>
        <r>
          <rPr>
            <b/>
            <sz val="9"/>
            <color indexed="81"/>
            <rFont val="MS P ゴシック"/>
            <family val="3"/>
            <charset val="128"/>
          </rPr>
          <t>cfhb240910:</t>
        </r>
        <r>
          <rPr>
            <sz val="9"/>
            <color indexed="81"/>
            <rFont val="MS P ゴシック"/>
            <family val="3"/>
            <charset val="128"/>
          </rPr>
          <t xml:space="preserve">
303木村氏協立ＨＰ入院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akane001</author>
    <author>hnk240903</author>
    <author>hnk240904</author>
    <author>cfhb240910</author>
  </authors>
  <commentList>
    <comment ref="K29" authorId="0" shapeId="0" xr:uid="{313E4078-C507-480A-AD05-6173EC05E12A}">
      <text>
        <r>
          <rPr>
            <b/>
            <sz val="9"/>
            <color indexed="81"/>
            <rFont val="MS P ゴシック"/>
            <family val="3"/>
            <charset val="128"/>
          </rPr>
          <t>船石氏入居</t>
        </r>
      </text>
    </comment>
    <comment ref="N42" authorId="1" shapeId="0" xr:uid="{F1A66697-9E98-4EFC-B214-72A01D8705D5}">
      <text>
        <r>
          <rPr>
            <b/>
            <sz val="9"/>
            <color indexed="81"/>
            <rFont val="MS P ゴシック"/>
            <family val="3"/>
            <charset val="128"/>
          </rPr>
          <t>荻野泰宏様退院</t>
        </r>
      </text>
    </comment>
    <comment ref="T42" authorId="1" shapeId="0" xr:uid="{D48C3166-2935-4531-AB5F-9FAE1451BD88}">
      <text>
        <r>
          <rPr>
            <b/>
            <sz val="9"/>
            <color indexed="81"/>
            <rFont val="MS P ゴシック"/>
            <family val="3"/>
            <charset val="128"/>
          </rPr>
          <t>楠戸政子様入院</t>
        </r>
      </text>
    </comment>
    <comment ref="F45" authorId="2" shapeId="0" xr:uid="{1BB85B33-5915-4E4F-8A64-27D8478EBFE3}">
      <text>
        <r>
          <rPr>
            <b/>
            <sz val="9"/>
            <color indexed="81"/>
            <rFont val="MS P ゴシック"/>
            <family val="3"/>
            <charset val="128"/>
          </rPr>
          <t>柴田茂様　はるかへ入所</t>
        </r>
      </text>
    </comment>
    <comment ref="R48" authorId="2" shapeId="0" xr:uid="{CCF25D4F-124B-45FB-A082-DB49880913F3}">
      <text>
        <r>
          <rPr>
            <b/>
            <sz val="9"/>
            <color indexed="81"/>
            <rFont val="MS P ゴシック"/>
            <family val="3"/>
            <charset val="128"/>
          </rPr>
          <t>中村稲木様
　西大寺病院</t>
        </r>
      </text>
    </comment>
    <comment ref="AI48" authorId="2" shapeId="0" xr:uid="{E1337721-7063-4C05-8E34-68FB91DA4250}">
      <text>
        <r>
          <rPr>
            <b/>
            <sz val="9"/>
            <color indexed="81"/>
            <rFont val="MS P ゴシック"/>
            <family val="3"/>
            <charset val="128"/>
          </rPr>
          <t>中村様：終了</t>
        </r>
      </text>
    </comment>
    <comment ref="H60" authorId="3" shapeId="0" xr:uid="{C407B4FF-0103-4A48-B0DC-37C10B9F4208}">
      <text>
        <r>
          <rPr>
            <b/>
            <sz val="9"/>
            <color indexed="81"/>
            <rFont val="MS P ゴシック"/>
            <family val="3"/>
            <charset val="128"/>
          </rPr>
          <t>cfhb240910:</t>
        </r>
        <r>
          <rPr>
            <sz val="9"/>
            <color indexed="81"/>
            <rFont val="MS P ゴシック"/>
            <family val="3"/>
            <charset val="128"/>
          </rPr>
          <t xml:space="preserve">
314柏氏西大寺HP入院</t>
        </r>
      </text>
    </comment>
    <comment ref="S60" authorId="3" shapeId="0" xr:uid="{C2C29600-70F3-4684-B368-F7358C9B3D2E}">
      <text>
        <r>
          <rPr>
            <b/>
            <sz val="9"/>
            <color indexed="81"/>
            <rFont val="MS P ゴシック"/>
            <family val="3"/>
            <charset val="128"/>
          </rPr>
          <t>cfhb240910:</t>
        </r>
        <r>
          <rPr>
            <sz val="9"/>
            <color indexed="81"/>
            <rFont val="MS P ゴシック"/>
            <family val="3"/>
            <charset val="128"/>
          </rPr>
          <t xml:space="preserve">
319小橋氏博愛会HP入院</t>
        </r>
      </text>
    </comment>
    <comment ref="W60" authorId="3" shapeId="0" xr:uid="{0069C2F3-89B7-4A10-8745-40D2B32153F7}">
      <text>
        <r>
          <rPr>
            <b/>
            <sz val="9"/>
            <color indexed="81"/>
            <rFont val="MS P ゴシック"/>
            <family val="3"/>
            <charset val="128"/>
          </rPr>
          <t>cfhb240910:</t>
        </r>
        <r>
          <rPr>
            <sz val="9"/>
            <color indexed="81"/>
            <rFont val="MS P ゴシック"/>
            <family val="3"/>
            <charset val="128"/>
          </rPr>
          <t xml:space="preserve">
320青山氏退院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cfan250401</author>
    <author>cfsc240801</author>
  </authors>
  <commentList>
    <comment ref="J29" authorId="0" shapeId="0" xr:uid="{809B519C-3BC3-463D-BD8D-426097C3F544}">
      <text>
        <r>
          <rPr>
            <b/>
            <sz val="9"/>
            <color indexed="81"/>
            <rFont val="MS P ゴシック"/>
            <family val="3"/>
            <charset val="128"/>
          </rPr>
          <t>西岡氏入院</t>
        </r>
      </text>
    </comment>
    <comment ref="X29" authorId="0" shapeId="0" xr:uid="{CDEE220C-5DE6-486E-8D0E-2F73A623F89A}">
      <text>
        <r>
          <rPr>
            <b/>
            <sz val="9"/>
            <color indexed="81"/>
            <rFont val="MS P ゴシック"/>
            <family val="3"/>
            <charset val="128"/>
          </rPr>
          <t>五藤氏入院</t>
        </r>
      </text>
    </comment>
    <comment ref="AA29" authorId="0" shapeId="0" xr:uid="{2A8EFA71-6C7E-4ED1-AA26-EC831450E337}">
      <text>
        <r>
          <rPr>
            <b/>
            <sz val="9"/>
            <color indexed="81"/>
            <rFont val="MS P ゴシック"/>
            <family val="3"/>
            <charset val="128"/>
          </rPr>
          <t>藤原氏入居</t>
        </r>
      </text>
    </comment>
    <comment ref="E30" authorId="0" shapeId="0" xr:uid="{B9A2A0AD-6785-4BE0-9D95-A2B4D2EA2A66}">
      <text>
        <r>
          <rPr>
            <b/>
            <sz val="9"/>
            <color indexed="81"/>
            <rFont val="MS P ゴシック"/>
            <family val="3"/>
            <charset val="128"/>
          </rPr>
          <t>亀山氏　神田氏</t>
        </r>
      </text>
    </comment>
    <comment ref="K30" authorId="0" shapeId="0" xr:uid="{BD671A74-8B18-4C64-870B-87CD1DA48919}">
      <text>
        <r>
          <rPr>
            <b/>
            <sz val="9"/>
            <color indexed="81"/>
            <rFont val="MS P ゴシック"/>
            <family val="3"/>
            <charset val="128"/>
          </rPr>
          <t>神田氏退去</t>
        </r>
      </text>
    </comment>
    <comment ref="R51" authorId="1" shapeId="0" xr:uid="{5A25C240-476D-4587-BF35-F5FDD488BB66}">
      <text>
        <r>
          <rPr>
            <b/>
            <sz val="9"/>
            <color indexed="81"/>
            <rFont val="MS P ゴシック"/>
            <family val="3"/>
            <charset val="128"/>
          </rPr>
          <t>cfsc240801:</t>
        </r>
        <r>
          <rPr>
            <sz val="9"/>
            <color indexed="81"/>
            <rFont val="MS P ゴシック"/>
            <family val="3"/>
            <charset val="128"/>
          </rPr>
          <t xml:space="preserve">
小山氏退院</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akane001</author>
    <author>hnk240902</author>
    <author>hnk180904</author>
    <author>hnk240904</author>
    <author>cfhb190810</author>
  </authors>
  <commentList>
    <comment ref="F29" authorId="0" shapeId="0" xr:uid="{06EEB846-2D59-452B-9A65-4643AE96BD51}">
      <text>
        <r>
          <rPr>
            <b/>
            <sz val="9"/>
            <color indexed="81"/>
            <rFont val="MS P ゴシック"/>
            <family val="3"/>
            <charset val="128"/>
          </rPr>
          <t>平松氏入居</t>
        </r>
      </text>
    </comment>
    <comment ref="U29" authorId="0" shapeId="0" xr:uid="{A092E9FE-5729-4D31-9A17-A4060D46E70B}">
      <text>
        <r>
          <rPr>
            <b/>
            <sz val="9"/>
            <color indexed="81"/>
            <rFont val="MS P ゴシック"/>
            <family val="3"/>
            <charset val="128"/>
          </rPr>
          <t>松島氏入院</t>
        </r>
      </text>
    </comment>
    <comment ref="AH29" authorId="0" shapeId="0" xr:uid="{49080B70-6FF2-4EBF-B353-0D024567095F}">
      <text>
        <r>
          <rPr>
            <b/>
            <sz val="9"/>
            <color indexed="81"/>
            <rFont val="MS P ゴシック"/>
            <family val="3"/>
            <charset val="128"/>
          </rPr>
          <t>河合氏特定へ</t>
        </r>
      </text>
    </comment>
    <comment ref="E30" authorId="0" shapeId="0" xr:uid="{0EBAC889-085B-48DA-ACFE-45223175501D}">
      <text>
        <r>
          <rPr>
            <b/>
            <sz val="9"/>
            <color indexed="81"/>
            <rFont val="MS P ゴシック"/>
            <family val="3"/>
            <charset val="128"/>
          </rPr>
          <t>河原氏</t>
        </r>
      </text>
    </comment>
    <comment ref="K30" authorId="0" shapeId="0" xr:uid="{4EA51FE3-FF7C-474A-AD70-5633B15EA6E9}">
      <text>
        <r>
          <rPr>
            <b/>
            <sz val="9"/>
            <color indexed="81"/>
            <rFont val="MS P ゴシック"/>
            <family val="3"/>
            <charset val="128"/>
          </rPr>
          <t>宮木氏入院</t>
        </r>
      </text>
    </comment>
    <comment ref="R30" authorId="0" shapeId="0" xr:uid="{641169D8-4953-4B86-907C-388D5C679DC9}">
      <text>
        <r>
          <rPr>
            <b/>
            <sz val="9"/>
            <color indexed="81"/>
            <rFont val="MS P ゴシック"/>
            <family val="3"/>
            <charset val="128"/>
          </rPr>
          <t>河原氏退院  河合氏入院</t>
        </r>
      </text>
    </comment>
    <comment ref="AE30" authorId="0" shapeId="0" xr:uid="{606E1807-0776-4B6A-B8E2-5D72A1CF9297}">
      <text>
        <r>
          <rPr>
            <b/>
            <sz val="9"/>
            <color indexed="81"/>
            <rFont val="MS P ゴシック"/>
            <family val="3"/>
            <charset val="128"/>
          </rPr>
          <t>宮木氏退院</t>
        </r>
      </text>
    </comment>
    <comment ref="AH30" authorId="0" shapeId="0" xr:uid="{0A9AE096-0B98-46A1-AAE1-B56DC4FFFC1F}">
      <text>
        <r>
          <rPr>
            <b/>
            <sz val="9"/>
            <color indexed="81"/>
            <rFont val="MS P ゴシック"/>
            <family val="3"/>
            <charset val="128"/>
          </rPr>
          <t>河合氏退院
松島氏退去</t>
        </r>
      </text>
    </comment>
    <comment ref="G42" authorId="1" shapeId="0" xr:uid="{3EA0730F-3FF0-4C3E-B9A6-7CD2B9030184}">
      <text>
        <r>
          <rPr>
            <b/>
            <sz val="9"/>
            <color indexed="81"/>
            <rFont val="MS P ゴシック"/>
            <family val="3"/>
            <charset val="128"/>
          </rPr>
          <t>楠本様退院</t>
        </r>
      </text>
    </comment>
    <comment ref="J42" authorId="1" shapeId="0" xr:uid="{731C1CF6-64BB-42E5-AE9B-000CF78625E1}">
      <text>
        <r>
          <rPr>
            <b/>
            <sz val="9"/>
            <color indexed="81"/>
            <rFont val="MS P ゴシック"/>
            <family val="3"/>
            <charset val="128"/>
          </rPr>
          <t>嘉数様入院</t>
        </r>
      </text>
    </comment>
    <comment ref="V42" authorId="1" shapeId="0" xr:uid="{8822370E-CCE7-44F7-90EC-F66AD57F70AA}">
      <text>
        <r>
          <rPr>
            <b/>
            <sz val="9"/>
            <color indexed="81"/>
            <rFont val="MS P ゴシック"/>
            <family val="3"/>
            <charset val="128"/>
          </rPr>
          <t>古瀬様入院</t>
        </r>
      </text>
    </comment>
    <comment ref="AC42" authorId="1" shapeId="0" xr:uid="{E3580F48-722F-4FE6-B461-FA3EA4255452}">
      <text>
        <r>
          <rPr>
            <b/>
            <sz val="9"/>
            <color indexed="81"/>
            <rFont val="MS P ゴシック"/>
            <family val="3"/>
            <charset val="128"/>
          </rPr>
          <t>荻野様入院</t>
        </r>
      </text>
    </comment>
    <comment ref="AD42" authorId="1" shapeId="0" xr:uid="{E78D1AB3-D414-4B8B-ACCD-E7CBFECDD308}">
      <text>
        <r>
          <rPr>
            <b/>
            <sz val="9"/>
            <color indexed="81"/>
            <rFont val="MS P ゴシック"/>
            <family val="3"/>
            <charset val="128"/>
          </rPr>
          <t>古瀬様退院</t>
        </r>
      </text>
    </comment>
    <comment ref="E48" authorId="2" shapeId="0" xr:uid="{B236594D-C81F-45E6-ABB5-43BC9E72A414}">
      <text>
        <r>
          <rPr>
            <b/>
            <sz val="10"/>
            <color indexed="81"/>
            <rFont val="MS P ゴシック"/>
            <family val="3"/>
            <charset val="128"/>
          </rPr>
          <t>相川直禎様</t>
        </r>
      </text>
    </comment>
    <comment ref="O48" authorId="2" shapeId="0" xr:uid="{A6B9B741-2444-4464-B06D-CB1FF33564BC}">
      <text>
        <r>
          <rPr>
            <b/>
            <sz val="10"/>
            <color indexed="81"/>
            <rFont val="MS P ゴシック"/>
            <family val="3"/>
            <charset val="128"/>
          </rPr>
          <t>相川直禎様
浦上艶子様</t>
        </r>
      </text>
    </comment>
    <comment ref="AH48" authorId="3" shapeId="0" xr:uid="{8C9D2E27-D382-4FA8-90F6-3AA479997A46}">
      <text>
        <r>
          <rPr>
            <b/>
            <sz val="9"/>
            <color indexed="81"/>
            <rFont val="MS P ゴシック"/>
            <family val="3"/>
            <charset val="128"/>
          </rPr>
          <t>相川様退院
浦上艶子様　終了</t>
        </r>
      </text>
    </comment>
    <comment ref="E59" authorId="4" shapeId="0" xr:uid="{D6AE8578-6935-475F-9744-11FACE04852E}">
      <text>
        <r>
          <rPr>
            <b/>
            <sz val="9"/>
            <color indexed="81"/>
            <rFont val="MS P ゴシック"/>
            <family val="3"/>
            <charset val="128"/>
          </rPr>
          <t>cfhb190810:</t>
        </r>
        <r>
          <rPr>
            <sz val="9"/>
            <color indexed="81"/>
            <rFont val="MS P ゴシック"/>
            <family val="3"/>
            <charset val="128"/>
          </rPr>
          <t xml:space="preserve">
216那須氏入居</t>
        </r>
      </text>
    </comment>
    <comment ref="F59" authorId="4" shapeId="0" xr:uid="{782A6957-BB72-4480-A371-CE8A82535CF1}">
      <text>
        <r>
          <rPr>
            <b/>
            <sz val="9"/>
            <color indexed="81"/>
            <rFont val="MS P ゴシック"/>
            <family val="3"/>
            <charset val="128"/>
          </rPr>
          <t>cfhb190810:</t>
        </r>
        <r>
          <rPr>
            <sz val="9"/>
            <color indexed="81"/>
            <rFont val="MS P ゴシック"/>
            <family val="3"/>
            <charset val="128"/>
          </rPr>
          <t xml:space="preserve">
310串田氏入居</t>
        </r>
      </text>
    </comment>
    <comment ref="F60" authorId="4" shapeId="0" xr:uid="{CE62C3C9-C4B3-4487-9FFE-30B268F1F1B3}">
      <text>
        <r>
          <rPr>
            <b/>
            <sz val="9"/>
            <color indexed="81"/>
            <rFont val="MS P ゴシック"/>
            <family val="3"/>
            <charset val="128"/>
          </rPr>
          <t>cfhb190810:</t>
        </r>
        <r>
          <rPr>
            <sz val="9"/>
            <color indexed="81"/>
            <rFont val="MS P ゴシック"/>
            <family val="3"/>
            <charset val="128"/>
          </rPr>
          <t xml:space="preserve">
315光岡氏岡村一心堂HP入院
</t>
        </r>
      </text>
    </comment>
    <comment ref="O60" authorId="4" shapeId="0" xr:uid="{E53330D7-1D77-4769-B65A-42656A2B98B0}">
      <text>
        <r>
          <rPr>
            <b/>
            <sz val="9"/>
            <color indexed="81"/>
            <rFont val="MS P ゴシック"/>
            <family val="3"/>
            <charset val="128"/>
          </rPr>
          <t>cfhb190810:</t>
        </r>
        <r>
          <rPr>
            <sz val="9"/>
            <color indexed="81"/>
            <rFont val="MS P ゴシック"/>
            <family val="3"/>
            <charset val="128"/>
          </rPr>
          <t xml:space="preserve">
315光岡氏退院</t>
        </r>
      </text>
    </comment>
    <comment ref="AA60" authorId="4" shapeId="0" xr:uid="{E7E7D87D-C716-40FC-8EA1-35A4C69E9E8A}">
      <text>
        <r>
          <rPr>
            <b/>
            <sz val="9"/>
            <color indexed="81"/>
            <rFont val="MS P ゴシック"/>
            <family val="3"/>
            <charset val="128"/>
          </rPr>
          <t>cfhb190810:</t>
        </r>
        <r>
          <rPr>
            <sz val="9"/>
            <color indexed="81"/>
            <rFont val="MS P ゴシック"/>
            <family val="3"/>
            <charset val="128"/>
          </rPr>
          <t xml:space="preserve">
320青山氏藤田ＨP入院</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cfan250401</author>
    <author>cfsc240801</author>
    <author>cfhb240910</author>
  </authors>
  <commentList>
    <comment ref="N29" authorId="0" shapeId="0" xr:uid="{5BD065BD-0B64-4900-86B7-260AB3031DF6}">
      <text>
        <r>
          <rPr>
            <b/>
            <sz val="9"/>
            <color indexed="81"/>
            <rFont val="MS P ゴシック"/>
            <family val="3"/>
            <charset val="128"/>
          </rPr>
          <t>湯原氏入居</t>
        </r>
      </text>
    </comment>
    <comment ref="AE29" authorId="0" shapeId="0" xr:uid="{F03E1BBE-FFB5-4263-A2EF-E7E535CCAE70}">
      <text>
        <r>
          <rPr>
            <b/>
            <sz val="9"/>
            <color indexed="81"/>
            <rFont val="MS P ゴシック"/>
            <family val="3"/>
            <charset val="128"/>
          </rPr>
          <t>月原氏入居</t>
        </r>
      </text>
    </comment>
    <comment ref="E30" authorId="0" shapeId="0" xr:uid="{1E50F63C-1BD4-412D-A11B-6EE4462F1744}">
      <text>
        <r>
          <rPr>
            <b/>
            <sz val="9"/>
            <color indexed="81"/>
            <rFont val="MS P ゴシック"/>
            <family val="3"/>
            <charset val="128"/>
          </rPr>
          <t>亀山氏神田氏</t>
        </r>
      </text>
    </comment>
    <comment ref="G51" authorId="1" shapeId="0" xr:uid="{DD6025E8-2690-4CE3-AAD2-E10B06CEC1BF}">
      <text>
        <r>
          <rPr>
            <b/>
            <sz val="9"/>
            <color indexed="81"/>
            <rFont val="MS P ゴシック"/>
            <family val="3"/>
            <charset val="128"/>
          </rPr>
          <t>cfsc240801:</t>
        </r>
        <r>
          <rPr>
            <sz val="9"/>
            <color indexed="81"/>
            <rFont val="MS P ゴシック"/>
            <family val="3"/>
            <charset val="128"/>
          </rPr>
          <t xml:space="preserve">
近藤氏　退院</t>
        </r>
      </text>
    </comment>
    <comment ref="R51" authorId="1" shapeId="0" xr:uid="{0B7821A9-C8C6-46ED-8F57-4062F454F866}">
      <text>
        <r>
          <rPr>
            <b/>
            <sz val="9"/>
            <color indexed="81"/>
            <rFont val="MS P ゴシック"/>
            <family val="3"/>
            <charset val="128"/>
          </rPr>
          <t>cfsc240801:</t>
        </r>
        <r>
          <rPr>
            <sz val="9"/>
            <color indexed="81"/>
            <rFont val="MS P ゴシック"/>
            <family val="3"/>
            <charset val="128"/>
          </rPr>
          <t xml:space="preserve">
小山氏　腰椎圧迫骨折　協立病院入院</t>
        </r>
      </text>
    </comment>
    <comment ref="Q59" authorId="2" shapeId="0" xr:uid="{6B16DD32-A7DD-4126-B30C-B9B4B3B9B740}">
      <text>
        <r>
          <rPr>
            <b/>
            <sz val="9"/>
            <color indexed="81"/>
            <rFont val="MS P ゴシック"/>
            <family val="3"/>
            <charset val="128"/>
          </rPr>
          <t>cfhb240910:</t>
        </r>
        <r>
          <rPr>
            <sz val="9"/>
            <color indexed="81"/>
            <rFont val="MS P ゴシック"/>
            <family val="3"/>
            <charset val="128"/>
          </rPr>
          <t xml:space="preserve">
203平島氏入居
</t>
        </r>
      </text>
    </comment>
    <comment ref="AH59" authorId="2" shapeId="0" xr:uid="{C743FE69-4895-454F-90C5-F5364B4D4C62}">
      <text>
        <r>
          <rPr>
            <b/>
            <sz val="9"/>
            <color indexed="81"/>
            <rFont val="MS P ゴシック"/>
            <family val="3"/>
            <charset val="128"/>
          </rPr>
          <t>cfhb240910:</t>
        </r>
        <r>
          <rPr>
            <sz val="9"/>
            <color indexed="81"/>
            <rFont val="MS P ゴシック"/>
            <family val="3"/>
            <charset val="128"/>
          </rPr>
          <t xml:space="preserve">
202岡部氏入居</t>
        </r>
      </text>
    </comment>
    <comment ref="E60" authorId="2" shapeId="0" xr:uid="{07C6B009-2B2A-4163-B54B-BE670909DCA9}">
      <text>
        <r>
          <rPr>
            <b/>
            <sz val="9"/>
            <color indexed="81"/>
            <rFont val="MS P ゴシック"/>
            <family val="3"/>
            <charset val="128"/>
          </rPr>
          <t>cfhb240910:</t>
        </r>
        <r>
          <rPr>
            <sz val="9"/>
            <color indexed="81"/>
            <rFont val="MS P ゴシック"/>
            <family val="3"/>
            <charset val="128"/>
          </rPr>
          <t xml:space="preserve">
201中村氏西大寺病院入院
</t>
        </r>
      </text>
    </comment>
    <comment ref="J60" authorId="2" shapeId="0" xr:uid="{2424A94F-2608-4AC6-80BE-C8459EB5C7EF}">
      <text>
        <r>
          <rPr>
            <b/>
            <sz val="9"/>
            <color indexed="81"/>
            <rFont val="MS P ゴシック"/>
            <family val="3"/>
            <charset val="128"/>
          </rPr>
          <t>cfhb240910:</t>
        </r>
        <r>
          <rPr>
            <sz val="9"/>
            <color indexed="81"/>
            <rFont val="MS P ゴシック"/>
            <family val="3"/>
            <charset val="128"/>
          </rPr>
          <t xml:space="preserve">
316丸本西大寺病院入院</t>
        </r>
      </text>
    </comment>
    <comment ref="L60" authorId="2" shapeId="0" xr:uid="{9928CC9A-2856-4A34-BBC8-594B254E6718}">
      <text>
        <r>
          <rPr>
            <b/>
            <sz val="9"/>
            <color indexed="81"/>
            <rFont val="MS P ゴシック"/>
            <family val="3"/>
            <charset val="128"/>
          </rPr>
          <t>cfhb240910:</t>
        </r>
        <r>
          <rPr>
            <sz val="9"/>
            <color indexed="81"/>
            <rFont val="MS P ゴシック"/>
            <family val="3"/>
            <charset val="128"/>
          </rPr>
          <t xml:space="preserve">
316丸本氏退院　321竹本氏岡村一心堂HP入院</t>
        </r>
      </text>
    </comment>
    <comment ref="M60" authorId="2" shapeId="0" xr:uid="{1D9487DC-9D14-406B-933B-35D057E751DE}">
      <text>
        <r>
          <rPr>
            <b/>
            <sz val="9"/>
            <color indexed="81"/>
            <rFont val="MS P ゴシック"/>
            <family val="3"/>
            <charset val="128"/>
          </rPr>
          <t>cfhb240910:</t>
        </r>
        <r>
          <rPr>
            <sz val="9"/>
            <color indexed="81"/>
            <rFont val="MS P ゴシック"/>
            <family val="3"/>
            <charset val="128"/>
          </rPr>
          <t xml:space="preserve">
321竹本氏退院</t>
        </r>
      </text>
    </comment>
    <comment ref="T60" authorId="2" shapeId="0" xr:uid="{1115D04E-6C2A-4AB2-9874-D47B131AE8FD}">
      <text>
        <r>
          <rPr>
            <b/>
            <sz val="9"/>
            <color indexed="81"/>
            <rFont val="MS P ゴシック"/>
            <family val="3"/>
            <charset val="128"/>
          </rPr>
          <t>cfhb240910:</t>
        </r>
        <r>
          <rPr>
            <sz val="9"/>
            <color indexed="81"/>
            <rFont val="MS P ゴシック"/>
            <family val="3"/>
            <charset val="128"/>
          </rPr>
          <t xml:space="preserve">
201中村氏退院</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akane001</author>
    <author>hnk180903</author>
    <author>hnk180905</author>
    <author>hnk180904</author>
    <author>cfsc190801</author>
    <author>cfsc240801</author>
    <author>cfhb190810</author>
  </authors>
  <commentList>
    <comment ref="E29" authorId="0" shapeId="0" xr:uid="{CD891821-DED5-4D34-AD46-34A73C2811C7}">
      <text>
        <r>
          <rPr>
            <b/>
            <sz val="9"/>
            <color indexed="81"/>
            <rFont val="MS P ゴシック"/>
            <family val="3"/>
            <charset val="128"/>
          </rPr>
          <t>羽崎氏入院</t>
        </r>
      </text>
    </comment>
    <comment ref="U30" authorId="0" shapeId="0" xr:uid="{AA4AF9BC-22E2-4D95-8454-35579EC9DA1F}">
      <text>
        <r>
          <rPr>
            <b/>
            <sz val="9"/>
            <color indexed="81"/>
            <rFont val="MS P ゴシック"/>
            <family val="3"/>
            <charset val="128"/>
          </rPr>
          <t>河原氏入院</t>
        </r>
      </text>
    </comment>
    <comment ref="AC30" authorId="0" shapeId="0" xr:uid="{73BD5C75-9B55-4305-88DC-7EFC495A172C}">
      <text>
        <r>
          <rPr>
            <b/>
            <sz val="9"/>
            <color indexed="81"/>
            <rFont val="MS P ゴシック"/>
            <family val="3"/>
            <charset val="128"/>
          </rPr>
          <t>羽崎氏退去</t>
        </r>
      </text>
    </comment>
    <comment ref="AE30" authorId="0" shapeId="0" xr:uid="{8C6FB9BD-8B8A-4253-B385-35CF814BC536}">
      <text>
        <r>
          <rPr>
            <b/>
            <sz val="9"/>
            <color indexed="81"/>
            <rFont val="MS P ゴシック"/>
            <family val="3"/>
            <charset val="128"/>
          </rPr>
          <t>向井氏入院</t>
        </r>
      </text>
    </comment>
    <comment ref="AG30" authorId="0" shapeId="0" xr:uid="{B6C5E8F1-7FD5-4CC2-9DCF-AA1E0BA50F43}">
      <text>
        <r>
          <rPr>
            <b/>
            <sz val="9"/>
            <color indexed="81"/>
            <rFont val="MS P ゴシック"/>
            <family val="3"/>
            <charset val="128"/>
          </rPr>
          <t>向井氏退院</t>
        </r>
      </text>
    </comment>
    <comment ref="AH30" authorId="0" shapeId="0" xr:uid="{A24182BA-CA46-49DA-BC95-3BE113E55B40}">
      <text>
        <r>
          <rPr>
            <b/>
            <sz val="9"/>
            <color indexed="81"/>
            <rFont val="MS P ゴシック"/>
            <family val="3"/>
            <charset val="128"/>
          </rPr>
          <t>松島氏退院</t>
        </r>
      </text>
    </comment>
    <comment ref="K42" authorId="1" shapeId="0" xr:uid="{E58AD5E6-C996-45CC-91D7-0DF3A6241E72}">
      <text>
        <r>
          <rPr>
            <sz val="10"/>
            <color indexed="81"/>
            <rFont val="MS P ゴシック"/>
            <family val="3"/>
            <charset val="128"/>
          </rPr>
          <t>岡﨑美喜子様　入所</t>
        </r>
      </text>
    </comment>
    <comment ref="AB44" authorId="2" shapeId="0" xr:uid="{466AB97B-8E4F-444E-AD69-1948834898CC}">
      <text>
        <r>
          <rPr>
            <b/>
            <sz val="9"/>
            <color indexed="81"/>
            <rFont val="MS P ゴシック"/>
            <family val="3"/>
            <charset val="128"/>
          </rPr>
          <t>楠本氏：狭窄症</t>
        </r>
      </text>
    </comment>
    <comment ref="AE44" authorId="2" shapeId="0" xr:uid="{FC3D34A9-86F3-4F7F-BEFC-D043947EFBE7}">
      <text>
        <r>
          <rPr>
            <b/>
            <sz val="9"/>
            <color indexed="81"/>
            <rFont val="MS P ゴシック"/>
            <family val="3"/>
            <charset val="128"/>
          </rPr>
          <t>岡﨑氏：褥瘡</t>
        </r>
      </text>
    </comment>
    <comment ref="AG44" authorId="2" shapeId="0" xr:uid="{5D633D3D-CA45-457E-9070-0FDC8F91A6EA}">
      <text>
        <r>
          <rPr>
            <b/>
            <sz val="9"/>
            <color indexed="81"/>
            <rFont val="MS P ゴシック"/>
            <family val="3"/>
            <charset val="128"/>
          </rPr>
          <t>徳田氏：右大腿骨折</t>
        </r>
      </text>
    </comment>
    <comment ref="M48" authorId="3" shapeId="0" xr:uid="{A4AE17C8-A36B-43F7-8FFE-D7D699CE728C}">
      <text>
        <r>
          <rPr>
            <b/>
            <sz val="11"/>
            <color indexed="81"/>
            <rFont val="MS P ゴシック"/>
            <family val="3"/>
            <charset val="128"/>
          </rPr>
          <t>相川直禎様</t>
        </r>
      </text>
    </comment>
    <comment ref="L51" authorId="4" shapeId="0" xr:uid="{77693520-E7F4-48FC-90B5-4DC82225D136}">
      <text>
        <r>
          <rPr>
            <b/>
            <sz val="9"/>
            <color indexed="81"/>
            <rFont val="MS P ゴシック"/>
            <family val="3"/>
            <charset val="128"/>
          </rPr>
          <t>cfsc190801:</t>
        </r>
        <r>
          <rPr>
            <sz val="9"/>
            <color indexed="81"/>
            <rFont val="MS P ゴシック"/>
            <family val="3"/>
            <charset val="128"/>
          </rPr>
          <t xml:space="preserve">
青江氏退院</t>
        </r>
      </text>
    </comment>
    <comment ref="M52" authorId="4" shapeId="0" xr:uid="{9C72D58A-0A70-424E-BA10-CE286C54032B}">
      <text>
        <r>
          <rPr>
            <b/>
            <sz val="9"/>
            <color indexed="81"/>
            <rFont val="MS P ゴシック"/>
            <family val="3"/>
            <charset val="128"/>
          </rPr>
          <t>cfsc190801:</t>
        </r>
        <r>
          <rPr>
            <sz val="9"/>
            <color indexed="81"/>
            <rFont val="MS P ゴシック"/>
            <family val="3"/>
            <charset val="128"/>
          </rPr>
          <t xml:space="preserve">
森本裕子氏</t>
        </r>
      </text>
    </comment>
    <comment ref="W52" authorId="5" shapeId="0" xr:uid="{21E36592-560C-4136-9DC2-800209987815}">
      <text>
        <r>
          <rPr>
            <b/>
            <sz val="9"/>
            <color indexed="81"/>
            <rFont val="MS P ゴシック"/>
            <family val="3"/>
            <charset val="128"/>
          </rPr>
          <t>cfsc24080
長谷川卓司氏～22</t>
        </r>
      </text>
    </comment>
    <comment ref="AB52" authorId="5" shapeId="0" xr:uid="{FE070832-1977-4A8B-9C1D-F80F09F09E82}">
      <text>
        <r>
          <rPr>
            <b/>
            <sz val="9"/>
            <color indexed="81"/>
            <rFont val="MS P ゴシック"/>
            <family val="3"/>
            <charset val="128"/>
          </rPr>
          <t>cfsc240801:</t>
        </r>
        <r>
          <rPr>
            <sz val="9"/>
            <color indexed="81"/>
            <rFont val="MS P ゴシック"/>
            <family val="3"/>
            <charset val="128"/>
          </rPr>
          <t xml:space="preserve">
森本裕子氏</t>
        </r>
      </text>
    </comment>
    <comment ref="N59" authorId="6" shapeId="0" xr:uid="{25A3C0A2-E8DC-4DC5-B35C-CD1912D42598}">
      <text>
        <r>
          <rPr>
            <b/>
            <sz val="9"/>
            <color indexed="81"/>
            <rFont val="MS P ゴシック"/>
            <family val="3"/>
            <charset val="128"/>
          </rPr>
          <t>cfhb190810:</t>
        </r>
        <r>
          <rPr>
            <sz val="9"/>
            <color indexed="81"/>
            <rFont val="MS P ゴシック"/>
            <family val="3"/>
            <charset val="128"/>
          </rPr>
          <t xml:space="preserve">
310柏野氏退居</t>
        </r>
      </text>
    </comment>
    <comment ref="F60" authorId="6" shapeId="0" xr:uid="{1AC45139-5231-491F-A1F4-B8B4FD928B24}">
      <text>
        <r>
          <rPr>
            <b/>
            <sz val="9"/>
            <color indexed="81"/>
            <rFont val="MS P ゴシック"/>
            <family val="3"/>
            <charset val="128"/>
          </rPr>
          <t>cfhb190810:</t>
        </r>
        <r>
          <rPr>
            <sz val="9"/>
            <color indexed="81"/>
            <rFont val="MS P ゴシック"/>
            <family val="3"/>
            <charset val="128"/>
          </rPr>
          <t xml:space="preserve">
303木村氏協立ＨP入院</t>
        </r>
      </text>
    </comment>
    <comment ref="N60" authorId="6" shapeId="0" xr:uid="{9B8E06D1-8E64-447E-AD29-501030331874}">
      <text>
        <r>
          <rPr>
            <b/>
            <sz val="9"/>
            <color indexed="81"/>
            <rFont val="MS P ゴシック"/>
            <family val="3"/>
            <charset val="128"/>
          </rPr>
          <t>cfhb190810:</t>
        </r>
        <r>
          <rPr>
            <sz val="9"/>
            <color indexed="81"/>
            <rFont val="MS P ゴシック"/>
            <family val="3"/>
            <charset val="128"/>
          </rPr>
          <t xml:space="preserve">
柏野氏退居により減数</t>
        </r>
      </text>
    </comment>
    <comment ref="P60" authorId="6" shapeId="0" xr:uid="{23980880-AA1D-478E-A044-37BE09B8C070}">
      <text>
        <r>
          <rPr>
            <b/>
            <sz val="9"/>
            <color indexed="81"/>
            <rFont val="MS P ゴシック"/>
            <family val="3"/>
            <charset val="128"/>
          </rPr>
          <t>cfhb190810:</t>
        </r>
        <r>
          <rPr>
            <sz val="9"/>
            <color indexed="81"/>
            <rFont val="MS P ゴシック"/>
            <family val="3"/>
            <charset val="128"/>
          </rPr>
          <t xml:space="preserve">
303木村氏退院</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cfan250401</author>
    <author>cfsc240801</author>
    <author>cfhb240910</author>
  </authors>
  <commentList>
    <comment ref="L29" authorId="0" shapeId="0" xr:uid="{3D35E976-D4B9-48E2-A0BF-D8F5B0E13A45}">
      <text>
        <r>
          <rPr>
            <b/>
            <sz val="9"/>
            <color indexed="81"/>
            <rFont val="MS P ゴシック"/>
            <family val="3"/>
            <charset val="128"/>
          </rPr>
          <t>西崎氏入院</t>
        </r>
      </text>
    </comment>
    <comment ref="T29" authorId="0" shapeId="0" xr:uid="{6138080D-FA0B-4114-A442-7648014F6A31}">
      <text>
        <r>
          <rPr>
            <b/>
            <sz val="9"/>
            <color indexed="81"/>
            <rFont val="MS P ゴシック"/>
            <family val="3"/>
            <charset val="128"/>
          </rPr>
          <t>神田氏入院</t>
        </r>
      </text>
    </comment>
    <comment ref="E30" authorId="0" shapeId="0" xr:uid="{207ED082-2E37-463F-90FB-6FE4181405AD}">
      <text>
        <r>
          <rPr>
            <b/>
            <sz val="9"/>
            <color indexed="81"/>
            <rFont val="MS P ゴシック"/>
            <family val="3"/>
            <charset val="128"/>
          </rPr>
          <t>亀山氏吉岡氏栄谷氏</t>
        </r>
      </text>
    </comment>
    <comment ref="I30" authorId="0" shapeId="0" xr:uid="{6EA463D9-F2EC-4E6A-9038-3367B7F25854}">
      <text>
        <r>
          <rPr>
            <b/>
            <sz val="9"/>
            <color indexed="81"/>
            <rFont val="MS P ゴシック"/>
            <family val="3"/>
            <charset val="128"/>
          </rPr>
          <t>吉岡氏退院</t>
        </r>
      </text>
    </comment>
    <comment ref="AA30" authorId="0" shapeId="0" xr:uid="{8D2B8803-3471-472F-ADAB-9A54BBCEDA1A}">
      <text>
        <r>
          <rPr>
            <b/>
            <sz val="9"/>
            <color indexed="81"/>
            <rFont val="MS P ゴシック"/>
            <family val="3"/>
            <charset val="128"/>
          </rPr>
          <t>栄谷氏退去</t>
        </r>
      </text>
    </comment>
    <comment ref="AG30" authorId="0" shapeId="0" xr:uid="{E737D134-D1AB-4B74-8633-864F2BAEFE1B}">
      <text>
        <r>
          <rPr>
            <b/>
            <sz val="9"/>
            <color indexed="81"/>
            <rFont val="MS P ゴシック"/>
            <family val="3"/>
            <charset val="128"/>
          </rPr>
          <t>西崎氏入院中死亡</t>
        </r>
      </text>
    </comment>
    <comment ref="H51" authorId="1" shapeId="0" xr:uid="{DC63657B-0928-4113-83B7-EB0A81477158}">
      <text>
        <r>
          <rPr>
            <sz val="9"/>
            <color indexed="81"/>
            <rFont val="MS P ゴシック"/>
            <family val="3"/>
            <charset val="128"/>
          </rPr>
          <t>藤原氏　協立病院入院</t>
        </r>
      </text>
    </comment>
    <comment ref="X51" authorId="1" shapeId="0" xr:uid="{F1DB6FAF-0E69-4869-A4BE-B92C6E6151DC}">
      <text>
        <r>
          <rPr>
            <b/>
            <sz val="9"/>
            <color indexed="81"/>
            <rFont val="MS P ゴシック"/>
            <family val="3"/>
            <charset val="128"/>
          </rPr>
          <t>cfsc240801:</t>
        </r>
        <r>
          <rPr>
            <sz val="9"/>
            <color indexed="81"/>
            <rFont val="MS P ゴシック"/>
            <family val="3"/>
            <charset val="128"/>
          </rPr>
          <t xml:space="preserve">
藤原氏　退院</t>
        </r>
      </text>
    </comment>
    <comment ref="AE51" authorId="1" shapeId="0" xr:uid="{BC58569F-D512-460D-84BD-647E77F4C654}">
      <text>
        <r>
          <rPr>
            <b/>
            <sz val="9"/>
            <color indexed="81"/>
            <rFont val="MS P ゴシック"/>
            <family val="3"/>
            <charset val="128"/>
          </rPr>
          <t>cfsc240801:</t>
        </r>
        <r>
          <rPr>
            <sz val="9"/>
            <color indexed="81"/>
            <rFont val="MS P ゴシック"/>
            <family val="3"/>
            <charset val="128"/>
          </rPr>
          <t xml:space="preserve">
近藤俊子氏　入院</t>
        </r>
      </text>
    </comment>
    <comment ref="E59" authorId="2" shapeId="0" xr:uid="{3275C842-D2FA-4603-ACBE-72F16BF8B3E0}">
      <text>
        <r>
          <rPr>
            <b/>
            <sz val="9"/>
            <color indexed="81"/>
            <rFont val="MS P ゴシック"/>
            <family val="3"/>
            <charset val="128"/>
          </rPr>
          <t>cfhb240910:</t>
        </r>
        <r>
          <rPr>
            <sz val="9"/>
            <color indexed="81"/>
            <rFont val="MS P ゴシック"/>
            <family val="3"/>
            <charset val="128"/>
          </rPr>
          <t xml:space="preserve">
321矢定氏退去</t>
        </r>
      </text>
    </comment>
    <comment ref="L59" authorId="2" shapeId="0" xr:uid="{3222D2FB-7D42-4D4A-A9A5-D7B4751FB9BF}">
      <text>
        <r>
          <rPr>
            <b/>
            <sz val="9"/>
            <color indexed="81"/>
            <rFont val="MS P ゴシック"/>
            <family val="3"/>
            <charset val="128"/>
          </rPr>
          <t>cfhb240910:</t>
        </r>
        <r>
          <rPr>
            <sz val="9"/>
            <color indexed="81"/>
            <rFont val="MS P ゴシック"/>
            <family val="3"/>
            <charset val="128"/>
          </rPr>
          <t xml:space="preserve">
320矢定氏入居</t>
        </r>
      </text>
    </comment>
    <comment ref="Y59" authorId="2" shapeId="0" xr:uid="{F002A4D8-7DAD-4AC7-9F61-AD05489C7645}">
      <text>
        <r>
          <rPr>
            <b/>
            <sz val="9"/>
            <color indexed="81"/>
            <rFont val="MS P ゴシック"/>
            <family val="3"/>
            <charset val="128"/>
          </rPr>
          <t>cfhb240910:</t>
        </r>
        <r>
          <rPr>
            <sz val="9"/>
            <color indexed="81"/>
            <rFont val="MS P ゴシック"/>
            <family val="3"/>
            <charset val="128"/>
          </rPr>
          <t xml:space="preserve">
203中川範氏退去</t>
        </r>
      </text>
    </comment>
    <comment ref="AB59" authorId="2" shapeId="0" xr:uid="{B6AB11A9-4ED0-4F7D-B673-DE977D59E922}">
      <text>
        <r>
          <rPr>
            <b/>
            <sz val="9"/>
            <color indexed="81"/>
            <rFont val="MS P ゴシック"/>
            <family val="3"/>
            <charset val="128"/>
          </rPr>
          <t>cfhb240910:</t>
        </r>
        <r>
          <rPr>
            <sz val="9"/>
            <color indexed="81"/>
            <rFont val="MS P ゴシック"/>
            <family val="3"/>
            <charset val="128"/>
          </rPr>
          <t xml:space="preserve">
202合田武氏退去
212岸本氏入居</t>
        </r>
      </text>
    </comment>
    <comment ref="AG59" authorId="2" shapeId="0" xr:uid="{46DE496D-558C-4472-BAC5-139A9323F6BF}">
      <text>
        <r>
          <rPr>
            <b/>
            <sz val="9"/>
            <color indexed="81"/>
            <rFont val="MS P ゴシック"/>
            <family val="3"/>
            <charset val="128"/>
          </rPr>
          <t>cfhb240910:</t>
        </r>
        <r>
          <rPr>
            <sz val="9"/>
            <color indexed="81"/>
            <rFont val="MS P ゴシック"/>
            <family val="3"/>
            <charset val="128"/>
          </rPr>
          <t xml:space="preserve">
321竹本氏入居</t>
        </r>
      </text>
    </comment>
    <comment ref="M60" authorId="2" shapeId="0" xr:uid="{086B1C43-9A46-48C6-BBB3-96C6E33E2470}">
      <text>
        <r>
          <rPr>
            <b/>
            <sz val="9"/>
            <color indexed="81"/>
            <rFont val="MS P ゴシック"/>
            <family val="3"/>
            <charset val="128"/>
          </rPr>
          <t>cfhb240910:</t>
        </r>
        <r>
          <rPr>
            <sz val="9"/>
            <color indexed="81"/>
            <rFont val="MS P ゴシック"/>
            <family val="3"/>
            <charset val="128"/>
          </rPr>
          <t xml:space="preserve">
201中村氏西大寺病院入院</t>
        </r>
      </text>
    </comment>
    <comment ref="Y60" authorId="2" shapeId="0" xr:uid="{4048975C-F694-40EA-8637-BAF0CB04D25E}">
      <text>
        <r>
          <rPr>
            <b/>
            <sz val="9"/>
            <color indexed="81"/>
            <rFont val="MS P ゴシック"/>
            <family val="3"/>
            <charset val="128"/>
          </rPr>
          <t>cfhb240910:</t>
        </r>
        <r>
          <rPr>
            <sz val="9"/>
            <color indexed="81"/>
            <rFont val="MS P ゴシック"/>
            <family val="3"/>
            <charset val="128"/>
          </rPr>
          <t xml:space="preserve">
中川氏退去に伴い減数</t>
        </r>
      </text>
    </comment>
    <comment ref="AB60" authorId="2" shapeId="0" xr:uid="{1B09C9F7-27EB-4D06-9E3A-5CCDA70E2BAB}">
      <text>
        <r>
          <rPr>
            <b/>
            <sz val="9"/>
            <color indexed="81"/>
            <rFont val="MS P ゴシック"/>
            <family val="3"/>
            <charset val="128"/>
          </rPr>
          <t>cfhb240910:</t>
        </r>
        <r>
          <rPr>
            <sz val="9"/>
            <color indexed="81"/>
            <rFont val="MS P ゴシック"/>
            <family val="3"/>
            <charset val="128"/>
          </rPr>
          <t xml:space="preserve">
202合田武氏退去</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akane001</author>
    <author>hnk180903</author>
    <author>hnk200801</author>
    <author>cfsc190801</author>
    <author>cfhb240910</author>
    <author>cfhb190810</author>
  </authors>
  <commentList>
    <comment ref="S29" authorId="0" shapeId="0" xr:uid="{75A9F773-ABD3-4B8B-AFA6-37E391BB4CA7}">
      <text>
        <r>
          <rPr>
            <b/>
            <sz val="9"/>
            <color indexed="81"/>
            <rFont val="MS P ゴシック"/>
            <family val="3"/>
            <charset val="128"/>
          </rPr>
          <t>川本和美氏入居</t>
        </r>
      </text>
    </comment>
    <comment ref="AH29" authorId="0" shapeId="0" xr:uid="{408F739F-DFDA-44F7-A584-C8304A247493}">
      <text>
        <r>
          <rPr>
            <b/>
            <sz val="9"/>
            <color indexed="81"/>
            <rFont val="MS P ゴシック"/>
            <family val="3"/>
            <charset val="128"/>
          </rPr>
          <t>松島様
入院</t>
        </r>
      </text>
    </comment>
    <comment ref="AI29" authorId="0" shapeId="0" xr:uid="{5A7CA154-7BAB-47AE-81FE-C168016AB230}">
      <text>
        <r>
          <rPr>
            <b/>
            <sz val="9"/>
            <color indexed="81"/>
            <rFont val="MS P ゴシック"/>
            <family val="3"/>
            <charset val="128"/>
          </rPr>
          <t>羽崎氏入院</t>
        </r>
      </text>
    </comment>
    <comment ref="G30" authorId="0" shapeId="0" xr:uid="{E2EC2899-370F-4A7C-9FBA-2679926E0761}">
      <text>
        <r>
          <rPr>
            <b/>
            <sz val="9"/>
            <color indexed="81"/>
            <rFont val="MS P ゴシック"/>
            <family val="3"/>
            <charset val="128"/>
          </rPr>
          <t>井上氏退去</t>
        </r>
      </text>
    </comment>
    <comment ref="P30" authorId="0" shapeId="0" xr:uid="{E4E0FFE5-C575-45D5-BBC7-99A57AE88874}">
      <text>
        <r>
          <rPr>
            <b/>
            <sz val="9"/>
            <color indexed="81"/>
            <rFont val="MS P ゴシック"/>
            <family val="3"/>
            <charset val="128"/>
          </rPr>
          <t>神野氏退院</t>
        </r>
      </text>
    </comment>
    <comment ref="I42" authorId="1" shapeId="0" xr:uid="{8361DEA1-D283-4D0D-BF7F-71EC1AF08779}">
      <text>
        <r>
          <rPr>
            <b/>
            <sz val="9"/>
            <color indexed="81"/>
            <rFont val="MS P ゴシック"/>
            <family val="3"/>
            <charset val="128"/>
          </rPr>
          <t>荻野泰宏様　退院</t>
        </r>
      </text>
    </comment>
    <comment ref="T42" authorId="1" shapeId="0" xr:uid="{F81C9432-6992-4C1B-A95F-C578978734EF}">
      <text>
        <r>
          <rPr>
            <b/>
            <sz val="9"/>
            <color indexed="81"/>
            <rFont val="MS P ゴシック"/>
            <family val="3"/>
            <charset val="128"/>
          </rPr>
          <t>楠本忠實様退院</t>
        </r>
      </text>
    </comment>
    <comment ref="AA42" authorId="1" shapeId="0" xr:uid="{004FEDB1-4915-4694-8518-EB83D496153D}">
      <text>
        <r>
          <rPr>
            <b/>
            <sz val="9"/>
            <color indexed="81"/>
            <rFont val="MS P ゴシック"/>
            <family val="3"/>
            <charset val="128"/>
          </rPr>
          <t>平やす子様退院</t>
        </r>
      </text>
    </comment>
    <comment ref="AB42" authorId="1" shapeId="0" xr:uid="{372E87C9-B953-4209-A098-E2475AFD928E}">
      <text>
        <r>
          <rPr>
            <b/>
            <sz val="9"/>
            <color indexed="81"/>
            <rFont val="MS P ゴシック"/>
            <family val="3"/>
            <charset val="128"/>
          </rPr>
          <t>寺尾信行様　退所</t>
        </r>
      </text>
    </comment>
    <comment ref="N47" authorId="2" shapeId="0" xr:uid="{9A81156A-330E-40D9-9EE0-D302BE957572}">
      <text>
        <r>
          <rPr>
            <b/>
            <sz val="9"/>
            <color indexed="81"/>
            <rFont val="MS P ゴシック"/>
            <family val="3"/>
            <charset val="128"/>
          </rPr>
          <t>緊急泊り受け入れ
柴田様：泊りへ変更</t>
        </r>
      </text>
    </comment>
    <comment ref="M51" authorId="3" shapeId="0" xr:uid="{09E5819D-42E1-467A-935E-4AD73F1DE3B0}">
      <text>
        <r>
          <rPr>
            <b/>
            <sz val="9"/>
            <color indexed="81"/>
            <rFont val="MS P ゴシック"/>
            <family val="3"/>
            <charset val="128"/>
          </rPr>
          <t>cfsc190801:</t>
        </r>
        <r>
          <rPr>
            <sz val="9"/>
            <color indexed="81"/>
            <rFont val="MS P ゴシック"/>
            <family val="3"/>
            <charset val="128"/>
          </rPr>
          <t xml:space="preserve">
江口氏退院</t>
        </r>
      </text>
    </comment>
    <comment ref="AB51" authorId="3" shapeId="0" xr:uid="{7B59A6EC-D040-4F13-909D-392D1E52F3C4}">
      <text>
        <r>
          <rPr>
            <b/>
            <sz val="9"/>
            <color indexed="81"/>
            <rFont val="MS P ゴシック"/>
            <family val="3"/>
            <charset val="128"/>
          </rPr>
          <t>cfsc190801:</t>
        </r>
        <r>
          <rPr>
            <sz val="9"/>
            <color indexed="81"/>
            <rFont val="MS P ゴシック"/>
            <family val="3"/>
            <charset val="128"/>
          </rPr>
          <t xml:space="preserve">
青江氏入院</t>
        </r>
      </text>
    </comment>
    <comment ref="W52" authorId="3" shapeId="0" xr:uid="{00A61AFC-4DB2-4286-AEC0-7D8142A8DB99}">
      <text>
        <r>
          <rPr>
            <b/>
            <sz val="9"/>
            <color indexed="81"/>
            <rFont val="MS P ゴシック"/>
            <family val="3"/>
            <charset val="128"/>
          </rPr>
          <t>cfsc190801:</t>
        </r>
        <r>
          <rPr>
            <sz val="9"/>
            <color indexed="81"/>
            <rFont val="MS P ゴシック"/>
            <family val="3"/>
            <charset val="128"/>
          </rPr>
          <t xml:space="preserve">
森本裕子氏</t>
        </r>
      </text>
    </comment>
    <comment ref="AD52" authorId="3" shapeId="0" xr:uid="{9F82C6B0-CCB6-493D-9E70-EE7EA5986D12}">
      <text>
        <r>
          <rPr>
            <b/>
            <sz val="9"/>
            <color indexed="81"/>
            <rFont val="MS P ゴシック"/>
            <family val="3"/>
            <charset val="128"/>
          </rPr>
          <t>cfsc190801:</t>
        </r>
        <r>
          <rPr>
            <sz val="9"/>
            <color indexed="81"/>
            <rFont val="MS P ゴシック"/>
            <family val="3"/>
            <charset val="128"/>
          </rPr>
          <t xml:space="preserve">
森本裕子氏</t>
        </r>
      </text>
    </comment>
    <comment ref="E59" authorId="4" shapeId="0" xr:uid="{96FFCBA2-DD2D-4936-8947-8C673A10A1FD}">
      <text>
        <r>
          <rPr>
            <b/>
            <sz val="9"/>
            <color indexed="81"/>
            <rFont val="MS P ゴシック"/>
            <family val="3"/>
            <charset val="128"/>
          </rPr>
          <t>cfhb240910:</t>
        </r>
        <r>
          <rPr>
            <sz val="9"/>
            <color indexed="81"/>
            <rFont val="MS P ゴシック"/>
            <family val="3"/>
            <charset val="128"/>
          </rPr>
          <t xml:space="preserve">
211石原氏入居</t>
        </r>
      </text>
    </comment>
    <comment ref="AF59" authorId="5" shapeId="0" xr:uid="{B6719006-43C2-40F0-8AF6-DE9E085B5026}">
      <text>
        <r>
          <rPr>
            <b/>
            <sz val="9"/>
            <color indexed="81"/>
            <rFont val="MS P ゴシック"/>
            <family val="3"/>
            <charset val="128"/>
          </rPr>
          <t>cfhb190810:</t>
        </r>
        <r>
          <rPr>
            <sz val="9"/>
            <color indexed="81"/>
            <rFont val="MS P ゴシック"/>
            <family val="3"/>
            <charset val="128"/>
          </rPr>
          <t xml:space="preserve">
216田淵氏退居</t>
        </r>
      </text>
    </comment>
    <comment ref="AA60" authorId="5" shapeId="0" xr:uid="{FCE9ED51-3F5F-4E9E-AB45-7DE5BAFBA3BB}">
      <text>
        <r>
          <rPr>
            <b/>
            <sz val="9"/>
            <color indexed="81"/>
            <rFont val="MS P ゴシック"/>
            <family val="3"/>
            <charset val="128"/>
          </rPr>
          <t>cfhb190810:</t>
        </r>
        <r>
          <rPr>
            <sz val="9"/>
            <color indexed="81"/>
            <rFont val="MS P ゴシック"/>
            <family val="3"/>
            <charset val="128"/>
          </rPr>
          <t xml:space="preserve">
310柏野氏藤田ＨＰ入院</t>
        </r>
      </text>
    </comment>
    <comment ref="AD60" authorId="5" shapeId="0" xr:uid="{19E37654-8F1B-4AC0-9048-10D2BB89E168}">
      <text>
        <r>
          <rPr>
            <b/>
            <sz val="9"/>
            <color indexed="81"/>
            <rFont val="MS P ゴシック"/>
            <family val="3"/>
            <charset val="128"/>
          </rPr>
          <t>cfhb190810:</t>
        </r>
        <r>
          <rPr>
            <sz val="9"/>
            <color indexed="81"/>
            <rFont val="MS P ゴシック"/>
            <family val="3"/>
            <charset val="128"/>
          </rPr>
          <t xml:space="preserve">
314柏氏退院</t>
        </r>
      </text>
    </comment>
    <comment ref="AI60" authorId="5" shapeId="0" xr:uid="{313388B2-D009-4F66-A976-C6E677E1F4EC}">
      <text>
        <r>
          <rPr>
            <b/>
            <sz val="9"/>
            <color indexed="81"/>
            <rFont val="MS P ゴシック"/>
            <family val="3"/>
            <charset val="128"/>
          </rPr>
          <t>cfhb190810:</t>
        </r>
        <r>
          <rPr>
            <sz val="9"/>
            <color indexed="81"/>
            <rFont val="MS P ゴシック"/>
            <family val="3"/>
            <charset val="128"/>
          </rPr>
          <t xml:space="preserve">
215合田氏退院</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cfan250401</author>
    <author>cfsc240801</author>
    <author>cfhb240910</author>
  </authors>
  <commentList>
    <comment ref="M29" authorId="0" shapeId="0" xr:uid="{D9CF7279-4A6B-4373-9BCF-07DE769FFD6A}">
      <text>
        <r>
          <rPr>
            <b/>
            <sz val="9"/>
            <color indexed="81"/>
            <rFont val="MS P ゴシック"/>
            <family val="3"/>
            <charset val="128"/>
          </rPr>
          <t>松尾氏入院</t>
        </r>
      </text>
    </comment>
    <comment ref="AI29" authorId="0" shapeId="0" xr:uid="{6D70790A-C2CE-4A2A-BEA3-D5CAD265C88D}">
      <text>
        <r>
          <rPr>
            <b/>
            <sz val="9"/>
            <color indexed="81"/>
            <rFont val="MS P ゴシック"/>
            <family val="3"/>
            <charset val="128"/>
          </rPr>
          <t>松尾氏退院</t>
        </r>
      </text>
    </comment>
    <comment ref="E30" authorId="0" shapeId="0" xr:uid="{0E6A5E7C-4586-45F6-A3DA-0B9CC287182C}">
      <text>
        <r>
          <rPr>
            <b/>
            <sz val="9"/>
            <color indexed="81"/>
            <rFont val="MS P ゴシック"/>
            <family val="3"/>
            <charset val="128"/>
          </rPr>
          <t>入院者　吉岡　栄谷
茂渡</t>
        </r>
      </text>
    </comment>
    <comment ref="G30" authorId="0" shapeId="0" xr:uid="{FCFED685-FCD5-48E9-A973-CAE226D11FE1}">
      <text>
        <r>
          <rPr>
            <b/>
            <sz val="9"/>
            <color indexed="81"/>
            <rFont val="MS P ゴシック"/>
            <family val="3"/>
            <charset val="128"/>
          </rPr>
          <t>茂渡氏　退院</t>
        </r>
      </text>
    </comment>
    <comment ref="AH30" authorId="0" shapeId="0" xr:uid="{2D66D6CC-6828-4627-A5D9-15C8BDA50655}">
      <text>
        <r>
          <rPr>
            <b/>
            <sz val="9"/>
            <color indexed="81"/>
            <rFont val="MS P ゴシック"/>
            <family val="3"/>
            <charset val="128"/>
          </rPr>
          <t>亀山氏入院</t>
        </r>
      </text>
    </comment>
    <comment ref="F52" authorId="1" shapeId="0" xr:uid="{C1FB88A9-BF28-4395-8B41-66998EA79CCD}">
      <text>
        <r>
          <rPr>
            <b/>
            <sz val="9"/>
            <color indexed="81"/>
            <rFont val="MS P ゴシック"/>
            <family val="3"/>
            <charset val="128"/>
          </rPr>
          <t>cfsc240801:</t>
        </r>
        <r>
          <rPr>
            <sz val="9"/>
            <color indexed="81"/>
            <rFont val="MS P ゴシック"/>
            <family val="3"/>
            <charset val="128"/>
          </rPr>
          <t xml:space="preserve">
森本廣子氏：帰宅</t>
        </r>
      </text>
    </comment>
    <comment ref="N52" authorId="1" shapeId="0" xr:uid="{AE1FEE56-600B-4550-8A2A-00BD9291D98E}">
      <text>
        <r>
          <rPr>
            <sz val="9"/>
            <color indexed="81"/>
            <rFont val="MS P ゴシック"/>
            <family val="3"/>
            <charset val="128"/>
          </rPr>
          <t>吉岡様　要介護3</t>
        </r>
      </text>
    </comment>
    <comment ref="T52" authorId="1" shapeId="0" xr:uid="{6401F1A9-2F87-4AE5-AFD4-0FF37C3A82CF}">
      <text>
        <r>
          <rPr>
            <sz val="9"/>
            <color indexed="81"/>
            <rFont val="MS P ゴシック"/>
            <family val="3"/>
            <charset val="128"/>
          </rPr>
          <t>吉岡様　16時帰宅</t>
        </r>
      </text>
    </comment>
    <comment ref="K59" authorId="2" shapeId="0" xr:uid="{2197D231-A846-485C-B089-C580CEBCDF0B}">
      <text>
        <r>
          <rPr>
            <b/>
            <sz val="9"/>
            <color indexed="81"/>
            <rFont val="MS P ゴシック"/>
            <family val="3"/>
            <charset val="128"/>
          </rPr>
          <t>cfhb240910:</t>
        </r>
        <r>
          <rPr>
            <sz val="9"/>
            <color indexed="81"/>
            <rFont val="MS P ゴシック"/>
            <family val="3"/>
            <charset val="128"/>
          </rPr>
          <t xml:space="preserve">
310松本氏入居</t>
        </r>
      </text>
    </comment>
    <comment ref="S59" authorId="2" shapeId="0" xr:uid="{5E843512-CFAE-4291-A82B-3288F0108366}">
      <text>
        <r>
          <rPr>
            <b/>
            <sz val="9"/>
            <color indexed="81"/>
            <rFont val="MS P ゴシック"/>
            <family val="3"/>
            <charset val="128"/>
          </rPr>
          <t>cfhb240910:</t>
        </r>
        <r>
          <rPr>
            <sz val="9"/>
            <color indexed="81"/>
            <rFont val="MS P ゴシック"/>
            <family val="3"/>
            <charset val="128"/>
          </rPr>
          <t xml:space="preserve">
320青山氏逝去</t>
        </r>
      </text>
    </comment>
    <comment ref="AI59" authorId="2" shapeId="0" xr:uid="{445971E0-819A-4CFD-8679-3FBB8AF36C3D}">
      <text>
        <r>
          <rPr>
            <b/>
            <sz val="9"/>
            <color indexed="81"/>
            <rFont val="MS P ゴシック"/>
            <family val="3"/>
            <charset val="128"/>
          </rPr>
          <t>cfhb240910:</t>
        </r>
        <r>
          <rPr>
            <sz val="9"/>
            <color indexed="81"/>
            <rFont val="MS P ゴシック"/>
            <family val="3"/>
            <charset val="128"/>
          </rPr>
          <t xml:space="preserve">
212井上氏退去</t>
        </r>
      </text>
    </comment>
    <comment ref="G60" authorId="2" shapeId="0" xr:uid="{91D8DCF1-F356-4023-B075-81167F0B72AE}">
      <text>
        <r>
          <rPr>
            <b/>
            <sz val="9"/>
            <color indexed="81"/>
            <rFont val="MS P ゴシック"/>
            <family val="3"/>
            <charset val="128"/>
          </rPr>
          <t>cfhb240910:</t>
        </r>
        <r>
          <rPr>
            <sz val="9"/>
            <color indexed="81"/>
            <rFont val="MS P ゴシック"/>
            <family val="3"/>
            <charset val="128"/>
          </rPr>
          <t xml:space="preserve">
203中川範氏協立病院入院</t>
        </r>
      </text>
    </comment>
    <comment ref="I60" authorId="2" shapeId="0" xr:uid="{630C287D-304E-4C43-B987-666864905E51}">
      <text>
        <r>
          <rPr>
            <b/>
            <sz val="9"/>
            <color indexed="81"/>
            <rFont val="MS P ゴシック"/>
            <family val="3"/>
            <charset val="128"/>
          </rPr>
          <t>cfhb240910:</t>
        </r>
        <r>
          <rPr>
            <sz val="9"/>
            <color indexed="81"/>
            <rFont val="MS P ゴシック"/>
            <family val="3"/>
            <charset val="128"/>
          </rPr>
          <t xml:space="preserve">
202合田武氏旭東病院入院</t>
        </r>
      </text>
    </comment>
    <comment ref="M60" authorId="2" shapeId="0" xr:uid="{727041A8-49B2-49E8-B559-3A45F2F9DC7D}">
      <text>
        <r>
          <rPr>
            <b/>
            <sz val="9"/>
            <color indexed="81"/>
            <rFont val="MS P ゴシック"/>
            <family val="3"/>
            <charset val="128"/>
          </rPr>
          <t>cfhb240910:</t>
        </r>
        <r>
          <rPr>
            <sz val="9"/>
            <color indexed="81"/>
            <rFont val="MS P ゴシック"/>
            <family val="3"/>
            <charset val="128"/>
          </rPr>
          <t xml:space="preserve">
201中村氏西大寺病院入院</t>
        </r>
      </text>
    </comment>
    <comment ref="S60" authorId="2" shapeId="0" xr:uid="{8031A591-7DD2-435A-B02F-9434A058B303}">
      <text>
        <r>
          <rPr>
            <b/>
            <sz val="9"/>
            <color indexed="81"/>
            <rFont val="MS P ゴシック"/>
            <family val="3"/>
            <charset val="128"/>
          </rPr>
          <t>cfhb240910:</t>
        </r>
        <r>
          <rPr>
            <sz val="9"/>
            <color indexed="81"/>
            <rFont val="MS P ゴシック"/>
            <family val="3"/>
            <charset val="128"/>
          </rPr>
          <t xml:space="preserve">
320青山氏逝去の為、減数</t>
        </r>
      </text>
    </comment>
    <comment ref="W60" authorId="2" shapeId="0" xr:uid="{CA0FA516-1292-4BA5-B306-62EC471C335D}">
      <text>
        <r>
          <rPr>
            <b/>
            <sz val="9"/>
            <color indexed="81"/>
            <rFont val="MS P ゴシック"/>
            <family val="3"/>
            <charset val="128"/>
          </rPr>
          <t>cfhb240910:</t>
        </r>
        <r>
          <rPr>
            <sz val="9"/>
            <color indexed="81"/>
            <rFont val="MS P ゴシック"/>
            <family val="3"/>
            <charset val="128"/>
          </rPr>
          <t xml:space="preserve">
201中村氏退院</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akane001</author>
    <author>hnk180903</author>
    <author>cfsc190801</author>
    <author>cfhb190810</author>
  </authors>
  <commentList>
    <comment ref="H28" authorId="0" shapeId="0" xr:uid="{0480E36D-AE4A-47E2-B885-BC51F34DF59A}">
      <text>
        <r>
          <rPr>
            <b/>
            <sz val="9"/>
            <color indexed="81"/>
            <rFont val="MS P ゴシック"/>
            <family val="3"/>
            <charset val="128"/>
          </rPr>
          <t>藤川氏入院</t>
        </r>
      </text>
    </comment>
    <comment ref="J29" authorId="0" shapeId="0" xr:uid="{76D9ADCE-ADC2-42D2-8024-95F6EE73F15C}">
      <text>
        <r>
          <rPr>
            <b/>
            <sz val="9"/>
            <color indexed="81"/>
            <rFont val="MS P ゴシック"/>
            <family val="3"/>
            <charset val="128"/>
          </rPr>
          <t>神野氏入院</t>
        </r>
      </text>
    </comment>
    <comment ref="W29" authorId="0" shapeId="0" xr:uid="{FDAC18FB-9539-4AF3-A190-851D37958869}">
      <text>
        <r>
          <rPr>
            <b/>
            <sz val="9"/>
            <color indexed="81"/>
            <rFont val="MS P ゴシック"/>
            <family val="3"/>
            <charset val="128"/>
          </rPr>
          <t>井上氏入院</t>
        </r>
      </text>
    </comment>
    <comment ref="W30" authorId="0" shapeId="0" xr:uid="{0050C132-0AEC-40BD-B028-D3B5A3EF3264}">
      <text>
        <r>
          <rPr>
            <b/>
            <sz val="9"/>
            <color indexed="81"/>
            <rFont val="MS P ゴシック"/>
            <family val="3"/>
            <charset val="128"/>
          </rPr>
          <t>藤川氏退院</t>
        </r>
      </text>
    </comment>
    <comment ref="N42" authorId="1" shapeId="0" xr:uid="{9AA62BC6-2251-4856-BC6D-D81424760935}">
      <text>
        <r>
          <rPr>
            <b/>
            <sz val="9"/>
            <color indexed="81"/>
            <rFont val="MS P ゴシック"/>
            <family val="3"/>
            <charset val="128"/>
          </rPr>
          <t>古瀬眞子様退院</t>
        </r>
      </text>
    </comment>
    <comment ref="O42" authorId="1" shapeId="0" xr:uid="{C7E6CA87-0E40-43D8-A7C5-0B9D033FDE12}">
      <text>
        <r>
          <rPr>
            <b/>
            <sz val="9"/>
            <color indexed="81"/>
            <rFont val="MS P ゴシック"/>
            <family val="3"/>
            <charset val="128"/>
          </rPr>
          <t>古瀬眞子様入院</t>
        </r>
      </text>
    </comment>
    <comment ref="E51" authorId="2" shapeId="0" xr:uid="{90DCBCDA-357B-46C0-91F4-A7988CCCBD5F}">
      <text>
        <r>
          <rPr>
            <b/>
            <sz val="9"/>
            <color indexed="81"/>
            <rFont val="MS P ゴシック"/>
            <family val="3"/>
            <charset val="128"/>
          </rPr>
          <t>cfsc190801:</t>
        </r>
        <r>
          <rPr>
            <sz val="9"/>
            <color indexed="81"/>
            <rFont val="MS P ゴシック"/>
            <family val="3"/>
            <charset val="128"/>
          </rPr>
          <t xml:space="preserve">
岡村氏退院</t>
        </r>
      </text>
    </comment>
    <comment ref="H51" authorId="2" shapeId="0" xr:uid="{CD5B764D-10AA-432E-B2A3-5A1F980963C9}">
      <text>
        <r>
          <rPr>
            <b/>
            <sz val="9"/>
            <color indexed="81"/>
            <rFont val="MS P ゴシック"/>
            <family val="3"/>
            <charset val="128"/>
          </rPr>
          <t>cfsc190801:</t>
        </r>
        <r>
          <rPr>
            <sz val="9"/>
            <color indexed="81"/>
            <rFont val="MS P ゴシック"/>
            <family val="3"/>
            <charset val="128"/>
          </rPr>
          <t xml:space="preserve">
田中氏入居</t>
        </r>
      </text>
    </comment>
    <comment ref="R52" authorId="2" shapeId="0" xr:uid="{58E9B279-B87C-40F1-BA94-A79A3865A47D}">
      <text>
        <r>
          <rPr>
            <b/>
            <sz val="9"/>
            <color indexed="81"/>
            <rFont val="MS P ゴシック"/>
            <family val="3"/>
            <charset val="128"/>
          </rPr>
          <t>cfsc190801:</t>
        </r>
        <r>
          <rPr>
            <sz val="9"/>
            <color indexed="81"/>
            <rFont val="MS P ゴシック"/>
            <family val="3"/>
            <charset val="128"/>
          </rPr>
          <t xml:space="preserve">
岡﨑一雄～7/26</t>
        </r>
      </text>
    </comment>
    <comment ref="H59" authorId="3" shapeId="0" xr:uid="{AB7E5DEC-41C1-426B-8738-80540ECFA8F3}">
      <text>
        <r>
          <rPr>
            <b/>
            <sz val="9"/>
            <color indexed="81"/>
            <rFont val="MS P ゴシック"/>
            <family val="3"/>
            <charset val="128"/>
          </rPr>
          <t>cfhb190810:</t>
        </r>
        <r>
          <rPr>
            <sz val="9"/>
            <color indexed="81"/>
            <rFont val="MS P ゴシック"/>
            <family val="3"/>
            <charset val="128"/>
          </rPr>
          <t xml:space="preserve">
218田中氏退居</t>
        </r>
      </text>
    </comment>
    <comment ref="S59" authorId="3" shapeId="0" xr:uid="{4C0CA833-2FF8-4AEC-A10D-6ADCC4C13EF5}">
      <text>
        <r>
          <rPr>
            <b/>
            <sz val="9"/>
            <color indexed="81"/>
            <rFont val="MS P ゴシック"/>
            <family val="3"/>
            <charset val="128"/>
          </rPr>
          <t>cfhb190810:</t>
        </r>
        <r>
          <rPr>
            <sz val="9"/>
            <color indexed="81"/>
            <rFont val="MS P ゴシック"/>
            <family val="3"/>
            <charset val="128"/>
          </rPr>
          <t xml:space="preserve">
318柴田氏入居
211竹原氏退居</t>
        </r>
      </text>
    </comment>
    <comment ref="V59" authorId="3" shapeId="0" xr:uid="{DB1350CA-F968-4DD2-9169-B2C289CF16D2}">
      <text>
        <r>
          <rPr>
            <b/>
            <sz val="9"/>
            <color indexed="81"/>
            <rFont val="MS P ゴシック"/>
            <family val="3"/>
            <charset val="128"/>
          </rPr>
          <t>cfhb190810:</t>
        </r>
        <r>
          <rPr>
            <sz val="9"/>
            <color indexed="81"/>
            <rFont val="MS P ゴシック"/>
            <family val="3"/>
            <charset val="128"/>
          </rPr>
          <t xml:space="preserve">
218片岡氏入居</t>
        </r>
      </text>
    </comment>
    <comment ref="AB59" authorId="3" shapeId="0" xr:uid="{360D0085-A5E8-4CED-9BE1-C7B876B72925}">
      <text>
        <r>
          <rPr>
            <b/>
            <sz val="9"/>
            <color indexed="81"/>
            <rFont val="MS P ゴシック"/>
            <family val="3"/>
            <charset val="128"/>
          </rPr>
          <t>cfhb190810:</t>
        </r>
        <r>
          <rPr>
            <sz val="9"/>
            <color indexed="81"/>
            <rFont val="MS P ゴシック"/>
            <family val="3"/>
            <charset val="128"/>
          </rPr>
          <t xml:space="preserve">
220岡﨑順氏入居</t>
        </r>
      </text>
    </comment>
    <comment ref="E60" authorId="3" shapeId="0" xr:uid="{9CD1A32B-48D2-4126-945E-83E6AD2F5E3F}">
      <text>
        <r>
          <rPr>
            <b/>
            <sz val="9"/>
            <color indexed="81"/>
            <rFont val="MS P ゴシック"/>
            <family val="3"/>
            <charset val="128"/>
          </rPr>
          <t>cfhb190810:</t>
        </r>
        <r>
          <rPr>
            <sz val="9"/>
            <color indexed="81"/>
            <rFont val="MS P ゴシック"/>
            <family val="3"/>
            <charset val="128"/>
          </rPr>
          <t xml:space="preserve">
322逸見氏退院
</t>
        </r>
      </text>
    </comment>
    <comment ref="N60" authorId="3" shapeId="0" xr:uid="{422A38AD-67BD-445D-862A-FC1662D4B19B}">
      <text>
        <r>
          <rPr>
            <b/>
            <sz val="9"/>
            <color indexed="81"/>
            <rFont val="MS P ゴシック"/>
            <family val="3"/>
            <charset val="128"/>
          </rPr>
          <t>cfhb190810:</t>
        </r>
        <r>
          <rPr>
            <sz val="9"/>
            <color indexed="81"/>
            <rFont val="MS P ゴシック"/>
            <family val="3"/>
            <charset val="128"/>
          </rPr>
          <t xml:space="preserve">
215合田氏協立HP入院</t>
        </r>
      </text>
    </comment>
    <comment ref="U60" authorId="3" shapeId="0" xr:uid="{6FDBE35E-CE97-4237-98DB-828B11E3F032}">
      <text>
        <r>
          <rPr>
            <b/>
            <sz val="9"/>
            <color indexed="81"/>
            <rFont val="MS P ゴシック"/>
            <family val="3"/>
            <charset val="128"/>
          </rPr>
          <t>cfhb190810:</t>
        </r>
        <r>
          <rPr>
            <sz val="9"/>
            <color indexed="81"/>
            <rFont val="MS P ゴシック"/>
            <family val="3"/>
            <charset val="128"/>
          </rPr>
          <t xml:space="preserve">
314柏氏西大寺ＨP入院</t>
        </r>
      </text>
    </comment>
    <comment ref="AF60" authorId="3" shapeId="0" xr:uid="{BFA9176B-7ADC-44C9-BC56-ABDD33D0E0CB}">
      <text>
        <r>
          <rPr>
            <b/>
            <sz val="9"/>
            <color indexed="81"/>
            <rFont val="MS P ゴシック"/>
            <family val="3"/>
            <charset val="128"/>
          </rPr>
          <t>cfhb190810:</t>
        </r>
        <r>
          <rPr>
            <sz val="9"/>
            <color indexed="81"/>
            <rFont val="MS P ゴシック"/>
            <family val="3"/>
            <charset val="128"/>
          </rPr>
          <t xml:space="preserve">
321福武氏退院</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cfan250401</author>
    <author>cfsc240801</author>
    <author>cfhb240910</author>
  </authors>
  <commentList>
    <comment ref="N29" authorId="0" shapeId="0" xr:uid="{BBF0F7B2-0815-43B3-AF2A-3AE5C4EE4AF0}">
      <text>
        <r>
          <rPr>
            <b/>
            <sz val="9"/>
            <color indexed="81"/>
            <rFont val="MS P ゴシック"/>
            <family val="3"/>
            <charset val="128"/>
          </rPr>
          <t>松尾氏入居</t>
        </r>
      </text>
    </comment>
    <comment ref="O29" authorId="0" shapeId="0" xr:uid="{81ACBB0B-F15C-44AB-8BEE-92413DF0E2B2}">
      <text>
        <r>
          <rPr>
            <b/>
            <sz val="9"/>
            <color indexed="81"/>
            <rFont val="MS P ゴシック"/>
            <family val="3"/>
            <charset val="128"/>
          </rPr>
          <t>横山氏退院</t>
        </r>
      </text>
    </comment>
    <comment ref="P29" authorId="0" shapeId="0" xr:uid="{C6994C68-34E0-43D2-AA3C-D229368EBFB1}">
      <text>
        <r>
          <rPr>
            <b/>
            <sz val="9"/>
            <color indexed="81"/>
            <rFont val="MS P ゴシック"/>
            <family val="3"/>
            <charset val="128"/>
          </rPr>
          <t>後藤氏退院</t>
        </r>
      </text>
    </comment>
    <comment ref="R29" authorId="0" shapeId="0" xr:uid="{4A80227F-F167-4454-8B5E-DD45898D8E10}">
      <text>
        <r>
          <rPr>
            <b/>
            <sz val="9"/>
            <color indexed="81"/>
            <rFont val="MS P ゴシック"/>
            <family val="3"/>
            <charset val="128"/>
          </rPr>
          <t>茂渡氏栄谷氏入院</t>
        </r>
      </text>
    </comment>
    <comment ref="W29" authorId="0" shapeId="0" xr:uid="{833546D7-F4C2-491A-B851-5A7055A6A6D9}">
      <text>
        <r>
          <rPr>
            <b/>
            <sz val="9"/>
            <color indexed="81"/>
            <rFont val="MS P ゴシック"/>
            <family val="3"/>
            <charset val="128"/>
          </rPr>
          <t>西崎氏転居</t>
        </r>
      </text>
    </comment>
    <comment ref="X29" authorId="0" shapeId="0" xr:uid="{4CDA2EAD-8FCC-4AD6-968C-624A0EB82630}">
      <text>
        <r>
          <rPr>
            <b/>
            <sz val="9"/>
            <color indexed="81"/>
            <rFont val="MS P ゴシック"/>
            <family val="3"/>
            <charset val="128"/>
          </rPr>
          <t>神田氏退院</t>
        </r>
      </text>
    </comment>
    <comment ref="AE29" authorId="0" shapeId="0" xr:uid="{B0303D88-F1CF-40DE-ADDF-9127471CC58D}">
      <text>
        <r>
          <rPr>
            <sz val="9"/>
            <color indexed="81"/>
            <rFont val="MS P ゴシック"/>
            <family val="3"/>
            <charset val="128"/>
          </rPr>
          <t xml:space="preserve">西崎氏入居
</t>
        </r>
      </text>
    </comment>
    <comment ref="E30" authorId="0" shapeId="0" xr:uid="{E8A5E991-83E0-4280-B06E-EAE784519A73}">
      <text>
        <r>
          <rPr>
            <sz val="9"/>
            <color indexed="81"/>
            <rFont val="MS P ゴシック"/>
            <family val="3"/>
            <charset val="128"/>
          </rPr>
          <t>後藤氏吉岡氏横山氏
神田氏</t>
        </r>
      </text>
    </comment>
    <comment ref="AA52" authorId="1" shapeId="0" xr:uid="{A4997AC2-DE35-4A89-B7E0-591EECE16AF8}">
      <text>
        <r>
          <rPr>
            <b/>
            <sz val="9"/>
            <color indexed="81"/>
            <rFont val="MS P ゴシック"/>
            <family val="3"/>
            <charset val="128"/>
          </rPr>
          <t>cfsc240801:</t>
        </r>
        <r>
          <rPr>
            <sz val="9"/>
            <color indexed="81"/>
            <rFont val="MS P ゴシック"/>
            <family val="3"/>
            <charset val="128"/>
          </rPr>
          <t xml:space="preserve">
森本廣子氏：来苑</t>
        </r>
      </text>
    </comment>
    <comment ref="R59" authorId="2" shapeId="0" xr:uid="{05DD6884-C652-4B53-9494-982E496E9F91}">
      <text>
        <r>
          <rPr>
            <b/>
            <sz val="9"/>
            <color indexed="81"/>
            <rFont val="MS P ゴシック"/>
            <family val="3"/>
            <charset val="128"/>
          </rPr>
          <t>cfhb240910:</t>
        </r>
        <r>
          <rPr>
            <sz val="9"/>
            <color indexed="81"/>
            <rFont val="MS P ゴシック"/>
            <family val="3"/>
            <charset val="128"/>
          </rPr>
          <t xml:space="preserve">
203中川範氏　310中川生氏入居</t>
        </r>
      </text>
    </comment>
    <comment ref="S59" authorId="2" shapeId="0" xr:uid="{1200C117-DAB9-4949-92FF-13D91EB4D247}">
      <text>
        <r>
          <rPr>
            <b/>
            <sz val="9"/>
            <color indexed="81"/>
            <rFont val="MS P ゴシック"/>
            <family val="3"/>
            <charset val="128"/>
          </rPr>
          <t>cfhb240910:</t>
        </r>
        <r>
          <rPr>
            <sz val="9"/>
            <color indexed="81"/>
            <rFont val="MS P ゴシック"/>
            <family val="3"/>
            <charset val="128"/>
          </rPr>
          <t xml:space="preserve">
219小山一氏退去</t>
        </r>
      </text>
    </comment>
    <comment ref="K60" authorId="2" shapeId="0" xr:uid="{0BFA4E93-0003-41BE-98B1-72D193AEDD78}">
      <text>
        <r>
          <rPr>
            <b/>
            <sz val="9"/>
            <color indexed="81"/>
            <rFont val="MS P ゴシック"/>
            <family val="3"/>
            <charset val="128"/>
          </rPr>
          <t>cfhb240910:</t>
        </r>
        <r>
          <rPr>
            <sz val="9"/>
            <color indexed="81"/>
            <rFont val="MS P ゴシック"/>
            <family val="3"/>
            <charset val="128"/>
          </rPr>
          <t xml:space="preserve">
311坪田氏退院</t>
        </r>
      </text>
    </comment>
    <comment ref="S60" authorId="2" shapeId="0" xr:uid="{C9FBE396-6CE0-41E0-86B5-06403C89390C}">
      <text>
        <r>
          <rPr>
            <b/>
            <sz val="9"/>
            <color indexed="81"/>
            <rFont val="MS P ゴシック"/>
            <family val="3"/>
            <charset val="128"/>
          </rPr>
          <t>cfhb240910:</t>
        </r>
        <r>
          <rPr>
            <sz val="9"/>
            <color indexed="81"/>
            <rFont val="MS P ゴシック"/>
            <family val="3"/>
            <charset val="128"/>
          </rPr>
          <t xml:space="preserve">
小山一氏退去に伴い減数</t>
        </r>
      </text>
    </comment>
    <comment ref="AB60" authorId="2" shapeId="0" xr:uid="{25096F84-B302-451B-AB75-6CFFA73763F3}">
      <text>
        <r>
          <rPr>
            <b/>
            <sz val="9"/>
            <color indexed="81"/>
            <rFont val="MS P ゴシック"/>
            <family val="3"/>
            <charset val="128"/>
          </rPr>
          <t>cfhb240910:</t>
        </r>
        <r>
          <rPr>
            <sz val="9"/>
            <color indexed="81"/>
            <rFont val="MS P ゴシック"/>
            <family val="3"/>
            <charset val="128"/>
          </rPr>
          <t xml:space="preserve">
320青山氏藤田病院入院</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B983770-148D-4133-A327-CD0A5CD2DA24}" keepAlive="1" name="クエリ - サンプル ファイル" description="ブック内の 'サンプル ファイル' クエリへの接続です。" type="5" refreshedVersion="0" background="1">
    <dbPr connection="Provider=Microsoft.Mashup.OleDb.1;Data Source=$Workbook$;Location=&quot;サンプル ファイル&quot;;Extended Properties=&quot;&quot;" command="SELECT * FROM [サンプル ファイル]"/>
  </connection>
  <connection id="2" xr16:uid="{A3805B91-66B8-47CB-8718-CC0C05775701}" keepAlive="1" name="クエリ - サンプル ファイル (2)" description="ブック内の 'サンプル ファイル (2)' クエリへの接続です。" type="5" refreshedVersion="0" background="1">
    <dbPr connection="Provider=Microsoft.Mashup.OleDb.1;Data Source=$Workbook$;Location=&quot;サンプル ファイル (2)&quot;;Extended Properties=&quot;&quot;" command="SELECT * FROM [サンプル ファイル (2)]"/>
  </connection>
  <connection id="3" xr16:uid="{A8C774A8-46DD-4AA1-88A4-85D517575E42}" keepAlive="1" name="クエリ - サンプル ファイル (3)" description="ブック内の 'サンプル ファイル (3)' クエリへの接続です。" type="5" refreshedVersion="0" background="1">
    <dbPr connection="Provider=Microsoft.Mashup.OleDb.1;Data Source=$Workbook$;Location=&quot;サンプル ファイル (3)&quot;;Extended Properties=&quot;&quot;" command="SELECT * FROM [サンプル ファイル (3)]"/>
  </connection>
  <connection id="4" xr16:uid="{F8A7A720-29B6-4C19-8536-13837E4D59DB}" keepAlive="1" name="クエリ - サンプル ファイルの変換" description="ブック内の 'サンプル ファイルの変換' クエリへの接続です。" type="5" refreshedVersion="0" background="1">
    <dbPr connection="Provider=Microsoft.Mashup.OleDb.1;Data Source=$Workbook$;Location=&quot;サンプル ファイルの変換&quot;;Extended Properties=&quot;&quot;" command="SELECT * FROM [サンプル ファイルの変換]"/>
  </connection>
  <connection id="5" xr16:uid="{0EC54ED9-AD21-48F9-943C-4C9114369A48}" keepAlive="1" name="クエリ - パラメーター1" description="ブック内の 'パラメーター1' クエリへの接続です。" type="5" refreshedVersion="0" background="1">
    <dbPr connection="Provider=Microsoft.Mashup.OleDb.1;Data Source=$Workbook$;Location=パラメーター1;Extended Properties=&quot;&quot;" command="SELECT * FROM [パラメーター1]"/>
  </connection>
  <connection id="6" xr16:uid="{46D6E03E-28BE-4558-A4C8-9BBFE8BA8CDC}" keepAlive="1" name="クエリ - パラメーター2" description="ブック内の 'パラメーター2' クエリへの接続です。" type="5" refreshedVersion="0" background="1">
    <dbPr connection="Provider=Microsoft.Mashup.OleDb.1;Data Source=$Workbook$;Location=パラメーター2;Extended Properties=&quot;&quot;" command="SELECT * FROM [パラメーター2]"/>
  </connection>
  <connection id="7" xr16:uid="{B0328750-5853-4540-B3F3-25951E3B1B74}" keepAlive="1" name="クエリ - パラメーター3" description="ブック内の 'パラメーター3' クエリへの接続です。" type="5" refreshedVersion="0" background="1">
    <dbPr connection="Provider=Microsoft.Mashup.OleDb.1;Data Source=$Workbook$;Location=パラメーター3;Extended Properties=&quot;&quot;" command="SELECT * FROM [パラメーター3]"/>
  </connection>
  <connection id="8" xr16:uid="{3B150A6D-23FE-488E-949F-CA88E858EF4C}" keepAlive="1" name="クエリ - ファイルの変換" description="ブック内の 'ファイルの変換' クエリへの接続です。" type="5" refreshedVersion="0" background="1">
    <dbPr connection="Provider=Microsoft.Mashup.OleDb.1;Data Source=$Workbook$;Location=ファイルの変換;Extended Properties=&quot;&quot;" command="SELECT * FROM [ファイルの変換]"/>
  </connection>
  <connection id="9" xr16:uid="{79ADC52D-1F9B-45D9-821E-793618FE7F48}" keepAlive="1" name="クエリ - ファイルの変換 (2)" description="ブック内の 'ファイルの変換 (2)' クエリへの接続です。" type="5" refreshedVersion="0" background="1">
    <dbPr connection="Provider=Microsoft.Mashup.OleDb.1;Data Source=$Workbook$;Location=&quot;ファイルの変換 (2)&quot;;Extended Properties=&quot;&quot;" command="SELECT * FROM [ファイルの変換 (2)]"/>
  </connection>
  <connection id="10" xr16:uid="{41E988E0-1B37-4BDB-A341-4A7ED78684A5}" keepAlive="1" name="クエリ - ファイルの変換 (3)" description="ブック内の 'ファイルの変換 (3)' クエリへの接続です。" type="5" refreshedVersion="0" background="1">
    <dbPr connection="Provider=Microsoft.Mashup.OleDb.1;Data Source=$Workbook$;Location=&quot;ファイルの変換 (3)&quot;;Extended Properties=&quot;&quot;" command="SELECT * FROM [ファイルの変換 (3)]"/>
  </connection>
  <connection id="11" xr16:uid="{74E44D45-A4F4-4FDD-A715-B76B008D73EE}" keepAlive="1" name="クエリ - 事業活動計算" description="ブック内の '事業活動計算' クエリへの接続です。" type="5" refreshedVersion="8" background="1" saveData="1">
    <dbPr connection="Provider=Microsoft.Mashup.OleDb.1;Data Source=$Workbook$;Location=事業活動計算;Extended Properties=&quot;&quot;" command="SELECT * FROM [事業活動計算]"/>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<sst xmlns="http://schemas.openxmlformats.org/spreadsheetml/2006/main" count="17473" uniqueCount="3232">
  <si>
    <t>ケアハウスあかね</t>
    <phoneticPr fontId="1"/>
  </si>
  <si>
    <t>発行：法人事務局</t>
    <rPh sb="0" eb="2">
      <t>ハッコウ</t>
    </rPh>
    <rPh sb="3" eb="5">
      <t>ホウジン</t>
    </rPh>
    <rPh sb="5" eb="8">
      <t>ジムキョク</t>
    </rPh>
    <phoneticPr fontId="1"/>
  </si>
  <si>
    <t>法人全体</t>
    <rPh sb="0" eb="2">
      <t>ホウジン</t>
    </rPh>
    <rPh sb="2" eb="4">
      <t>ゼンタイ</t>
    </rPh>
    <phoneticPr fontId="1"/>
  </si>
  <si>
    <t>達成率９５％～１００％</t>
    <rPh sb="0" eb="3">
      <t>タッセイリツ</t>
    </rPh>
    <phoneticPr fontId="1"/>
  </si>
  <si>
    <t>岡山中央福祉会経営天気図</t>
    <rPh sb="0" eb="2">
      <t>オカヤマ</t>
    </rPh>
    <rPh sb="2" eb="4">
      <t>チュウオウ</t>
    </rPh>
    <rPh sb="4" eb="6">
      <t>フクシ</t>
    </rPh>
    <rPh sb="6" eb="7">
      <t>カイ</t>
    </rPh>
    <rPh sb="7" eb="9">
      <t>ケイエイ</t>
    </rPh>
    <rPh sb="9" eb="12">
      <t>テンキズ</t>
    </rPh>
    <phoneticPr fontId="1"/>
  </si>
  <si>
    <t>法人全体の特徴点</t>
    <rPh sb="0" eb="2">
      <t>ホウジン</t>
    </rPh>
    <rPh sb="2" eb="4">
      <t>ゼンタイ</t>
    </rPh>
    <rPh sb="5" eb="8">
      <t>トクチョウテン</t>
    </rPh>
    <phoneticPr fontId="1"/>
  </si>
  <si>
    <t>事業収益</t>
    <rPh sb="0" eb="2">
      <t>ジギョウ</t>
    </rPh>
    <rPh sb="2" eb="4">
      <t>シュウエキ</t>
    </rPh>
    <phoneticPr fontId="1"/>
  </si>
  <si>
    <t>事業費用</t>
    <rPh sb="0" eb="2">
      <t>ジギョウ</t>
    </rPh>
    <rPh sb="2" eb="4">
      <t>ヒヨウ</t>
    </rPh>
    <phoneticPr fontId="1"/>
  </si>
  <si>
    <t>増減差額</t>
    <rPh sb="0" eb="2">
      <t>ゾウゲン</t>
    </rPh>
    <rPh sb="2" eb="4">
      <t>サガク</t>
    </rPh>
    <phoneticPr fontId="1"/>
  </si>
  <si>
    <t>利用率</t>
    <rPh sb="0" eb="2">
      <t>リヨウ</t>
    </rPh>
    <rPh sb="2" eb="3">
      <t>リツ</t>
    </rPh>
    <phoneticPr fontId="1"/>
  </si>
  <si>
    <t>対予算比</t>
    <rPh sb="0" eb="1">
      <t>タイ</t>
    </rPh>
    <rPh sb="1" eb="4">
      <t>ヨサンヒ</t>
    </rPh>
    <phoneticPr fontId="1"/>
  </si>
  <si>
    <t>対計画比</t>
    <rPh sb="0" eb="1">
      <t>タイ</t>
    </rPh>
    <rPh sb="1" eb="3">
      <t>ケイカク</t>
    </rPh>
    <rPh sb="3" eb="4">
      <t>ヒ</t>
    </rPh>
    <phoneticPr fontId="2"/>
  </si>
  <si>
    <t>対前年比</t>
    <rPh sb="0" eb="1">
      <t>タイ</t>
    </rPh>
    <rPh sb="1" eb="4">
      <t>ゼンネンヒ</t>
    </rPh>
    <phoneticPr fontId="1"/>
  </si>
  <si>
    <t>利用率</t>
    <rPh sb="0" eb="3">
      <t>リヨウリツ</t>
    </rPh>
    <phoneticPr fontId="1"/>
  </si>
  <si>
    <t>事業収益</t>
    <rPh sb="0" eb="4">
      <t>ジギョウシュウエキ</t>
    </rPh>
    <phoneticPr fontId="2"/>
  </si>
  <si>
    <t>事業費用</t>
    <rPh sb="0" eb="4">
      <t>ジギョウヒヨウ</t>
    </rPh>
    <phoneticPr fontId="2"/>
  </si>
  <si>
    <t>☀</t>
  </si>
  <si>
    <t>100％未満</t>
    <rPh sb="4" eb="6">
      <t>ミマン</t>
    </rPh>
    <phoneticPr fontId="1"/>
  </si>
  <si>
    <t>110％以上</t>
    <rPh sb="4" eb="6">
      <t>イジョウ</t>
    </rPh>
    <phoneticPr fontId="1"/>
  </si>
  <si>
    <t>増減差額（円）</t>
    <rPh sb="0" eb="2">
      <t>ゾウゲン</t>
    </rPh>
    <rPh sb="2" eb="4">
      <t>サガク</t>
    </rPh>
    <rPh sb="5" eb="6">
      <t>エン</t>
    </rPh>
    <phoneticPr fontId="3"/>
  </si>
  <si>
    <t>増減差額・利用率</t>
    <rPh sb="0" eb="4">
      <t>ゾウゲンサガク</t>
    </rPh>
    <rPh sb="5" eb="8">
      <t>リヨウリツ</t>
    </rPh>
    <phoneticPr fontId="2"/>
  </si>
  <si>
    <t>達成率９５％～　　　９０％</t>
    <rPh sb="0" eb="3">
      <t>タッセイリツ</t>
    </rPh>
    <phoneticPr fontId="1"/>
  </si>
  <si>
    <t>☀</t>
    <phoneticPr fontId="4"/>
  </si>
  <si>
    <t>☂</t>
    <phoneticPr fontId="5"/>
  </si>
  <si>
    <t>達成率９０％  未満</t>
    <rPh sb="0" eb="3">
      <t>タッセイリツ</t>
    </rPh>
    <rPh sb="8" eb="10">
      <t>ミマン</t>
    </rPh>
    <phoneticPr fontId="1"/>
  </si>
  <si>
    <t>100％～110％     未満</t>
    <rPh sb="14" eb="16">
      <t>ミマン</t>
    </rPh>
    <phoneticPr fontId="1"/>
  </si>
  <si>
    <t>達成率           １００％以上</t>
    <rPh sb="0" eb="2">
      <t>タッセイ</t>
    </rPh>
    <rPh sb="2" eb="3">
      <t>リツ</t>
    </rPh>
    <rPh sb="18" eb="20">
      <t>イジョウ</t>
    </rPh>
    <phoneticPr fontId="1"/>
  </si>
  <si>
    <t>☁</t>
    <phoneticPr fontId="6"/>
  </si>
  <si>
    <t>健生園デイサービスセンター</t>
    <rPh sb="0" eb="1">
      <t>ケン</t>
    </rPh>
    <rPh sb="1" eb="2">
      <t>セイ</t>
    </rPh>
    <rPh sb="2" eb="3">
      <t>エン</t>
    </rPh>
    <phoneticPr fontId="1"/>
  </si>
  <si>
    <t>健生園居宅介護支援事業所</t>
    <rPh sb="0" eb="1">
      <t>ケン</t>
    </rPh>
    <rPh sb="1" eb="2">
      <t>セイ</t>
    </rPh>
    <rPh sb="2" eb="3">
      <t>エン</t>
    </rPh>
    <rPh sb="3" eb="5">
      <t>キョタク</t>
    </rPh>
    <rPh sb="5" eb="7">
      <t>カイゴ</t>
    </rPh>
    <rPh sb="7" eb="9">
      <t>シエン</t>
    </rPh>
    <rPh sb="9" eb="11">
      <t>ジギョウ</t>
    </rPh>
    <rPh sb="11" eb="12">
      <t>ショ</t>
    </rPh>
    <phoneticPr fontId="1"/>
  </si>
  <si>
    <t>さくら苑通所リハビリ</t>
    <rPh sb="3" eb="4">
      <t>エン</t>
    </rPh>
    <rPh sb="4" eb="6">
      <t>ツウショ</t>
    </rPh>
    <phoneticPr fontId="1"/>
  </si>
  <si>
    <t>さくら苑居宅介護支援事業所</t>
    <rPh sb="3" eb="4">
      <t>エン</t>
    </rPh>
    <rPh sb="4" eb="6">
      <t>キョタク</t>
    </rPh>
    <rPh sb="6" eb="8">
      <t>カイゴ</t>
    </rPh>
    <rPh sb="8" eb="10">
      <t>シエン</t>
    </rPh>
    <rPh sb="10" eb="12">
      <t>ジギョウ</t>
    </rPh>
    <rPh sb="12" eb="13">
      <t>ショ</t>
    </rPh>
    <phoneticPr fontId="1"/>
  </si>
  <si>
    <t>ヘルパーステーションあかね</t>
    <phoneticPr fontId="1"/>
  </si>
  <si>
    <t>デイサービスセンターかなおか</t>
    <phoneticPr fontId="1"/>
  </si>
  <si>
    <t>特養                                                    穂香の里</t>
    <rPh sb="54" eb="56">
      <t>ホノカ</t>
    </rPh>
    <rPh sb="57" eb="58">
      <t>サト</t>
    </rPh>
    <phoneticPr fontId="1"/>
  </si>
  <si>
    <t>☁</t>
    <phoneticPr fontId="7"/>
  </si>
  <si>
    <t>さっちゃん家デイサービスセンター</t>
    <rPh sb="5" eb="6">
      <t>イエ</t>
    </rPh>
    <phoneticPr fontId="1"/>
  </si>
  <si>
    <t>☀</t>
    <phoneticPr fontId="8"/>
  </si>
  <si>
    <t>特養   中野けんせいえん　　</t>
    <rPh sb="5" eb="7">
      <t>ナカノ</t>
    </rPh>
    <phoneticPr fontId="1"/>
  </si>
  <si>
    <t>さくら苑リハビリセンター</t>
    <rPh sb="3" eb="4">
      <t>エン</t>
    </rPh>
    <phoneticPr fontId="1"/>
  </si>
  <si>
    <t>シルバーかなおか・喫茶</t>
    <rPh sb="9" eb="11">
      <t>キッサ</t>
    </rPh>
    <phoneticPr fontId="1"/>
  </si>
  <si>
    <t>特養  穂香の里</t>
    <rPh sb="4" eb="6">
      <t>ホノカ</t>
    </rPh>
    <rPh sb="7" eb="8">
      <t>サト</t>
    </rPh>
    <phoneticPr fontId="1"/>
  </si>
  <si>
    <t>管理者の一言コメント</t>
    <rPh sb="0" eb="3">
      <t>カンリシャ</t>
    </rPh>
    <rPh sb="4" eb="6">
      <t>ヒトコト</t>
    </rPh>
    <phoneticPr fontId="1"/>
  </si>
  <si>
    <t>特養                        中野けんせいえん　　</t>
    <rPh sb="26" eb="28">
      <t>ナカノ</t>
    </rPh>
    <phoneticPr fontId="1"/>
  </si>
  <si>
    <t>さくら苑　　　　　　　　　　　　　　　　　　　　リハビリセンター</t>
    <rPh sb="3" eb="4">
      <t>エン</t>
    </rPh>
    <phoneticPr fontId="1"/>
  </si>
  <si>
    <t>さくら苑　　　　　　　　　　　　　　　　　居宅介護支援事業所</t>
    <rPh sb="3" eb="4">
      <t>エン</t>
    </rPh>
    <rPh sb="21" eb="23">
      <t>キョタク</t>
    </rPh>
    <rPh sb="23" eb="25">
      <t>カイゴ</t>
    </rPh>
    <rPh sb="25" eb="27">
      <t>シエン</t>
    </rPh>
    <rPh sb="27" eb="29">
      <t>ジギョウ</t>
    </rPh>
    <rPh sb="29" eb="30">
      <t>ショ</t>
    </rPh>
    <phoneticPr fontId="1"/>
  </si>
  <si>
    <t>さくら苑　　　　　　　　　　　　　　　　　　　　　　　通所リハビリ</t>
    <rPh sb="3" eb="4">
      <t>エン</t>
    </rPh>
    <rPh sb="27" eb="29">
      <t>ツウショ</t>
    </rPh>
    <phoneticPr fontId="1"/>
  </si>
  <si>
    <t>穂香の里小規模　　　
多機能居宅介護</t>
    <rPh sb="0" eb="2">
      <t>ホノカ</t>
    </rPh>
    <rPh sb="3" eb="4">
      <t>サト</t>
    </rPh>
    <rPh sb="4" eb="7">
      <t>ショウキボ</t>
    </rPh>
    <rPh sb="11" eb="14">
      <t>タキノウ</t>
    </rPh>
    <rPh sb="14" eb="16">
      <t>キョタク</t>
    </rPh>
    <rPh sb="16" eb="18">
      <t>カイゴ</t>
    </rPh>
    <phoneticPr fontId="1"/>
  </si>
  <si>
    <t>穂香の里　居宅介護支援事業所</t>
    <rPh sb="0" eb="2">
      <t>ホノカ</t>
    </rPh>
    <rPh sb="3" eb="4">
      <t>サト</t>
    </rPh>
    <rPh sb="5" eb="7">
      <t>キョタク</t>
    </rPh>
    <phoneticPr fontId="1"/>
  </si>
  <si>
    <t>穂香の里小規模多機能居宅介護</t>
    <rPh sb="0" eb="2">
      <t>ホノカ</t>
    </rPh>
    <rPh sb="3" eb="4">
      <t>サト</t>
    </rPh>
    <rPh sb="4" eb="7">
      <t>ショウキボ</t>
    </rPh>
    <rPh sb="7" eb="10">
      <t>タキノウ</t>
    </rPh>
    <rPh sb="10" eb="12">
      <t>キョタク</t>
    </rPh>
    <rPh sb="12" eb="14">
      <t>カイゴ</t>
    </rPh>
    <phoneticPr fontId="1"/>
  </si>
  <si>
    <t>健生園
デイサービスセンター</t>
    <rPh sb="0" eb="1">
      <t>ケン</t>
    </rPh>
    <rPh sb="1" eb="2">
      <t>セイ</t>
    </rPh>
    <rPh sb="2" eb="3">
      <t>エン</t>
    </rPh>
    <phoneticPr fontId="1"/>
  </si>
  <si>
    <t>さっちゃん家
デイサービスセンター</t>
    <rPh sb="5" eb="6">
      <t>イエ</t>
    </rPh>
    <phoneticPr fontId="1"/>
  </si>
  <si>
    <t>デイサービスセンター
かなおか</t>
    <phoneticPr fontId="1"/>
  </si>
  <si>
    <t>ヘルパーステーション
あかね</t>
    <phoneticPr fontId="1"/>
  </si>
  <si>
    <t>さっちゃん家
グループホーム</t>
    <rPh sb="5" eb="6">
      <t>イエ</t>
    </rPh>
    <phoneticPr fontId="1"/>
  </si>
  <si>
    <t>健生園
居宅介護支援事業所</t>
    <rPh sb="0" eb="1">
      <t>ケン</t>
    </rPh>
    <rPh sb="1" eb="2">
      <t>セイ</t>
    </rPh>
    <rPh sb="2" eb="3">
      <t>エン</t>
    </rPh>
    <rPh sb="4" eb="6">
      <t>キョタク</t>
    </rPh>
    <rPh sb="6" eb="8">
      <t>カイゴ</t>
    </rPh>
    <rPh sb="8" eb="10">
      <t>シエン</t>
    </rPh>
    <rPh sb="10" eb="12">
      <t>ジギョウ</t>
    </rPh>
    <rPh sb="12" eb="13">
      <t>ショ</t>
    </rPh>
    <phoneticPr fontId="1"/>
  </si>
  <si>
    <t>中野けんせいえん
ﾃﾞｲｻｰﾋﾞｽｾﾝﾀｰひなた</t>
    <rPh sb="0" eb="2">
      <t>ナカノ</t>
    </rPh>
    <phoneticPr fontId="1"/>
  </si>
  <si>
    <t>さくら苑ﾃﾞｲｻｰﾋﾞｽｾﾝﾀｰ　　　　　　　　　　　　　　　　　　　　　　つくしんぼ</t>
    <rPh sb="3" eb="4">
      <t>エン</t>
    </rPh>
    <phoneticPr fontId="1"/>
  </si>
  <si>
    <t>ｼﾙﾊﾞｰﾗｲﾌかなおか
・喫茶</t>
    <rPh sb="14" eb="16">
      <t>キッサ</t>
    </rPh>
    <phoneticPr fontId="1"/>
  </si>
  <si>
    <t>達成率           100％以上</t>
    <rPh sb="0" eb="2">
      <t>タッセイ</t>
    </rPh>
    <rPh sb="2" eb="3">
      <t>リツ</t>
    </rPh>
    <rPh sb="18" eb="20">
      <t>イジョウ</t>
    </rPh>
    <phoneticPr fontId="1"/>
  </si>
  <si>
    <t>達成率95％～100％</t>
    <rPh sb="0" eb="3">
      <t>タッセイリツ</t>
    </rPh>
    <phoneticPr fontId="1"/>
  </si>
  <si>
    <t>達成率90％
未満</t>
    <rPh sb="0" eb="3">
      <t>タッセイリツ</t>
    </rPh>
    <rPh sb="7" eb="9">
      <t>ミマン</t>
    </rPh>
    <phoneticPr fontId="1"/>
  </si>
  <si>
    <t>達成率95％～　　　90％</t>
    <rPh sb="0" eb="3">
      <t>タッセイリツ</t>
    </rPh>
    <phoneticPr fontId="1"/>
  </si>
  <si>
    <t>さくら苑デイサービスセンター
つくしんぼ</t>
    <rPh sb="3" eb="4">
      <t>エン</t>
    </rPh>
    <phoneticPr fontId="1"/>
  </si>
  <si>
    <t>☂</t>
    <phoneticPr fontId="9"/>
  </si>
  <si>
    <t>グループホームさっちゃん家</t>
    <rPh sb="12" eb="13">
      <t>イエ</t>
    </rPh>
    <phoneticPr fontId="1"/>
  </si>
  <si>
    <t>2025年7月　第134号</t>
    <rPh sb="4" eb="5">
      <t>ネン</t>
    </rPh>
    <rPh sb="6" eb="7">
      <t>ガツ</t>
    </rPh>
    <rPh sb="8" eb="9">
      <t>ダイ</t>
    </rPh>
    <rPh sb="12" eb="13">
      <t>ゴウ</t>
    </rPh>
    <phoneticPr fontId="1"/>
  </si>
  <si>
    <t>2025年4月～2025年6月度</t>
    <rPh sb="4" eb="5">
      <t>ネン</t>
    </rPh>
    <rPh sb="6" eb="7">
      <t>ガツ</t>
    </rPh>
    <rPh sb="12" eb="13">
      <t>ネン</t>
    </rPh>
    <rPh sb="14" eb="15">
      <t>ガツ</t>
    </rPh>
    <rPh sb="15" eb="16">
      <t>ド</t>
    </rPh>
    <phoneticPr fontId="1"/>
  </si>
  <si>
    <t>Source.Name</t>
  </si>
  <si>
    <t>岡山中央福祉会</t>
  </si>
  <si>
    <t>特養中野けんせいえん</t>
  </si>
  <si>
    <t>中野けんせいえんデイサービス</t>
  </si>
  <si>
    <t>健生園デイサービスセンター</t>
  </si>
  <si>
    <t>健生園居宅介護支援事業所</t>
  </si>
  <si>
    <t>科 目 名</t>
  </si>
  <si>
    <t>実績額</t>
  </si>
  <si>
    <t>収益比</t>
  </si>
  <si>
    <t>予算額</t>
  </si>
  <si>
    <t>予算比</t>
  </si>
  <si>
    <t>前年比</t>
  </si>
  <si>
    <t>施設介護料</t>
  </si>
  <si>
    <t>97.0</t>
  </si>
  <si>
    <t>97.3</t>
  </si>
  <si>
    <t>99.6</t>
  </si>
  <si>
    <t>98.7</t>
  </si>
  <si>
    <t/>
  </si>
  <si>
    <t>居宅介護料</t>
  </si>
  <si>
    <t>104.1</t>
  </si>
  <si>
    <t>102.6</t>
  </si>
  <si>
    <t>97.1</t>
  </si>
  <si>
    <t>96.5</t>
  </si>
  <si>
    <t>地域密着型介護料</t>
  </si>
  <si>
    <t>92.7</t>
  </si>
  <si>
    <t>96.6</t>
  </si>
  <si>
    <t>87.4</t>
  </si>
  <si>
    <t>104.2</t>
  </si>
  <si>
    <t>居宅介護支援介護料</t>
  </si>
  <si>
    <t>4,015,000</t>
  </si>
  <si>
    <t>日常生活支援総合事業</t>
  </si>
  <si>
    <t>1.3</t>
  </si>
  <si>
    <t>108.9</t>
  </si>
  <si>
    <t>312,000</t>
  </si>
  <si>
    <t>利用者等利用料</t>
  </si>
  <si>
    <t>10.9</t>
  </si>
  <si>
    <t>101.1</t>
  </si>
  <si>
    <t>100.5</t>
  </si>
  <si>
    <t>100.0</t>
  </si>
  <si>
    <t>99.8</t>
  </si>
  <si>
    <t>7.2</t>
  </si>
  <si>
    <t>103.3</t>
  </si>
  <si>
    <t>その他事業</t>
  </si>
  <si>
    <t>2.1</t>
  </si>
  <si>
    <t>1.1</t>
  </si>
  <si>
    <t>102.4</t>
  </si>
  <si>
    <t>0.1</t>
  </si>
  <si>
    <t>5,000</t>
  </si>
  <si>
    <t>90,000</t>
  </si>
  <si>
    <t>107.7</t>
  </si>
  <si>
    <t>1.7</t>
  </si>
  <si>
    <t>50,000</t>
  </si>
  <si>
    <t>（保険等査定減）</t>
  </si>
  <si>
    <t>老人福祉事業</t>
  </si>
  <si>
    <t>93.1</t>
  </si>
  <si>
    <t>障害福祉・その他の事業</t>
  </si>
  <si>
    <t>1.0</t>
  </si>
  <si>
    <t>98.8</t>
  </si>
  <si>
    <t>20,000</t>
  </si>
  <si>
    <t>収益計</t>
  </si>
  <si>
    <t>99.1</t>
  </si>
  <si>
    <t>100.1</t>
  </si>
  <si>
    <t>99.9</t>
  </si>
  <si>
    <t>96.0</t>
  </si>
  <si>
    <t>4,377,000</t>
  </si>
  <si>
    <t>108.1</t>
  </si>
  <si>
    <t>人件費</t>
  </si>
  <si>
    <t>101.6</t>
  </si>
  <si>
    <t>109.1</t>
  </si>
  <si>
    <t>（業務委託費）</t>
  </si>
  <si>
    <t>0.9</t>
  </si>
  <si>
    <t>0.5</t>
  </si>
  <si>
    <t>18,000</t>
  </si>
  <si>
    <t>99.5</t>
  </si>
  <si>
    <t>1.9</t>
  </si>
  <si>
    <t>77,000</t>
  </si>
  <si>
    <t>10,000</t>
  </si>
  <si>
    <t>0.2</t>
  </si>
  <si>
    <t>事業費</t>
  </si>
  <si>
    <t>13.3</t>
  </si>
  <si>
    <t>98.0</t>
  </si>
  <si>
    <t>109.2</t>
  </si>
  <si>
    <t>97.9</t>
  </si>
  <si>
    <t>95.7</t>
  </si>
  <si>
    <t>0.3</t>
  </si>
  <si>
    <t>事務費</t>
  </si>
  <si>
    <t>102.5</t>
  </si>
  <si>
    <t>103.1</t>
  </si>
  <si>
    <t>103.6</t>
  </si>
  <si>
    <t>100.8</t>
  </si>
  <si>
    <t>93.4</t>
  </si>
  <si>
    <t>減価償却費</t>
  </si>
  <si>
    <t>5.0</t>
  </si>
  <si>
    <t>98.4</t>
  </si>
  <si>
    <t>98.2</t>
  </si>
  <si>
    <t>100.6</t>
  </si>
  <si>
    <t>3.5</t>
  </si>
  <si>
    <t>298,000</t>
  </si>
  <si>
    <t>9,000</t>
  </si>
  <si>
    <t>本部費</t>
  </si>
  <si>
    <t>2.4</t>
  </si>
  <si>
    <t>2.5</t>
  </si>
  <si>
    <t>2.6</t>
  </si>
  <si>
    <t>66,000</t>
  </si>
  <si>
    <t>1.4</t>
  </si>
  <si>
    <t>その他</t>
  </si>
  <si>
    <t>282,000</t>
  </si>
  <si>
    <t>91.8</t>
  </si>
  <si>
    <t>0.4</t>
  </si>
  <si>
    <t>250,000</t>
  </si>
  <si>
    <t>費用計</t>
  </si>
  <si>
    <t>98.6</t>
  </si>
  <si>
    <t>98.3</t>
  </si>
  <si>
    <t>95.2</t>
  </si>
  <si>
    <t>サービス活動増減差額</t>
  </si>
  <si>
    <t>寄付金</t>
  </si>
  <si>
    <t>108.6</t>
  </si>
  <si>
    <t>その他の収益</t>
  </si>
  <si>
    <t>0.7</t>
  </si>
  <si>
    <t>100.9</t>
  </si>
  <si>
    <t>80,000</t>
  </si>
  <si>
    <t>6,000</t>
  </si>
  <si>
    <t>35,000</t>
  </si>
  <si>
    <t>8,000</t>
  </si>
  <si>
    <t>支払利息</t>
  </si>
  <si>
    <t>100.4</t>
  </si>
  <si>
    <t>1,000</t>
  </si>
  <si>
    <t>6.0</t>
  </si>
  <si>
    <t>7.7</t>
  </si>
  <si>
    <t>その他の費用</t>
  </si>
  <si>
    <t>101.9</t>
  </si>
  <si>
    <t>3,000</t>
  </si>
  <si>
    <t>2,050</t>
  </si>
  <si>
    <t>68.3</t>
  </si>
  <si>
    <t>17,000</t>
  </si>
  <si>
    <t>12.1</t>
  </si>
  <si>
    <t>13,000</t>
  </si>
  <si>
    <t>15.8</t>
  </si>
  <si>
    <t>サービス活動外増減差額</t>
  </si>
  <si>
    <t>▲0.3</t>
  </si>
  <si>
    <t>2,000</t>
  </si>
  <si>
    <t>当期活動増減差額</t>
  </si>
  <si>
    <t>13.1</t>
  </si>
  <si>
    <t>▲276.4</t>
  </si>
  <si>
    <t>▲247.8</t>
  </si>
  <si>
    <t>▲368.1</t>
  </si>
  <si>
    <t>さくら苑リハビリセンター</t>
  </si>
  <si>
    <t>さくら苑通所リハビリ</t>
  </si>
  <si>
    <t>さくら苑デイサービスセンター</t>
  </si>
  <si>
    <t>さくら苑居宅介護支援事業所</t>
  </si>
  <si>
    <t>ケアハウスあかね</t>
  </si>
  <si>
    <t>94.0</t>
  </si>
  <si>
    <t>101.2</t>
  </si>
  <si>
    <t>98.9</t>
  </si>
  <si>
    <t>7.4</t>
  </si>
  <si>
    <t>104.4</t>
  </si>
  <si>
    <t>105.8</t>
  </si>
  <si>
    <t>105.0</t>
  </si>
  <si>
    <t>33,000</t>
  </si>
  <si>
    <t>1.5</t>
  </si>
  <si>
    <t>500,000</t>
  </si>
  <si>
    <t>102.9</t>
  </si>
  <si>
    <t>102.3</t>
  </si>
  <si>
    <t>97.7</t>
  </si>
  <si>
    <t>101.8</t>
  </si>
  <si>
    <t>99.0</t>
  </si>
  <si>
    <t>96.9</t>
  </si>
  <si>
    <t>101.4</t>
  </si>
  <si>
    <t>102.7</t>
  </si>
  <si>
    <t>6.9</t>
  </si>
  <si>
    <t>103.2</t>
  </si>
  <si>
    <t>2.2</t>
  </si>
  <si>
    <t>99.7</t>
  </si>
  <si>
    <t>103.4</t>
  </si>
  <si>
    <t>103.0</t>
  </si>
  <si>
    <t>102.1</t>
  </si>
  <si>
    <t>106.4</t>
  </si>
  <si>
    <t>3.3</t>
  </si>
  <si>
    <t>1,139,000</t>
  </si>
  <si>
    <t>99.4</t>
  </si>
  <si>
    <t>233,000</t>
  </si>
  <si>
    <t>166,000</t>
  </si>
  <si>
    <t>42,000</t>
  </si>
  <si>
    <t>100.3</t>
  </si>
  <si>
    <t>1,538,000</t>
  </si>
  <si>
    <t>1.6</t>
  </si>
  <si>
    <t>94.2</t>
  </si>
  <si>
    <t>98.1</t>
  </si>
  <si>
    <t>94.3</t>
  </si>
  <si>
    <t>*999.9</t>
  </si>
  <si>
    <t>0.8</t>
  </si>
  <si>
    <t>240,000</t>
  </si>
  <si>
    <t>144,000</t>
  </si>
  <si>
    <t>108.3</t>
  </si>
  <si>
    <t>22,000</t>
  </si>
  <si>
    <t>140,000</t>
  </si>
  <si>
    <t>0.6</t>
  </si>
  <si>
    <t>162,000</t>
  </si>
  <si>
    <t>119,000</t>
  </si>
  <si>
    <t>23,000</t>
  </si>
  <si>
    <t>78,000</t>
  </si>
  <si>
    <t>25,000</t>
  </si>
  <si>
    <t>▲0.1</t>
  </si>
  <si>
    <t>▲1,000</t>
  </si>
  <si>
    <t>▲2,000</t>
  </si>
  <si>
    <t>▲121.8</t>
  </si>
  <si>
    <t>▲501.5</t>
  </si>
  <si>
    <t>6.3</t>
  </si>
  <si>
    <t>87,000</t>
  </si>
  <si>
    <t>▲226.6</t>
  </si>
  <si>
    <t>ヘルパーステーションあかね</t>
  </si>
  <si>
    <t>移送事業所</t>
  </si>
  <si>
    <t>会陽の里養護・特定</t>
  </si>
  <si>
    <t>会陽の里デイサービスセンター</t>
  </si>
  <si>
    <t>特養穂香の里</t>
  </si>
  <si>
    <t>95.8</t>
  </si>
  <si>
    <t>106.1</t>
  </si>
  <si>
    <t>6.4</t>
  </si>
  <si>
    <t>200,000</t>
  </si>
  <si>
    <t>105.5</t>
  </si>
  <si>
    <t>131,000</t>
  </si>
  <si>
    <t>110.0</t>
  </si>
  <si>
    <t>101.0</t>
  </si>
  <si>
    <t>91.9</t>
  </si>
  <si>
    <t>103.9</t>
  </si>
  <si>
    <t>104.5</t>
  </si>
  <si>
    <t>6.2</t>
  </si>
  <si>
    <t>7.8</t>
  </si>
  <si>
    <t>102.8</t>
  </si>
  <si>
    <t>7.9</t>
  </si>
  <si>
    <t>12,000</t>
  </si>
  <si>
    <t>111.7</t>
  </si>
  <si>
    <t>3.7</t>
  </si>
  <si>
    <t>97.8</t>
  </si>
  <si>
    <t>46,000</t>
  </si>
  <si>
    <t>93.8</t>
  </si>
  <si>
    <t>5.1</t>
  </si>
  <si>
    <t>891,000</t>
  </si>
  <si>
    <t>3.4</t>
  </si>
  <si>
    <t>57,000</t>
  </si>
  <si>
    <t>28,000</t>
  </si>
  <si>
    <t>92.9</t>
  </si>
  <si>
    <t>100.2</t>
  </si>
  <si>
    <t>135,000</t>
  </si>
  <si>
    <t>98.5</t>
  </si>
  <si>
    <t>105.2</t>
  </si>
  <si>
    <t>72,000</t>
  </si>
  <si>
    <t>102.0</t>
  </si>
  <si>
    <t>107.4</t>
  </si>
  <si>
    <t>▲705,115</t>
  </si>
  <si>
    <t>▲347,029</t>
  </si>
  <si>
    <t>▲401.4</t>
  </si>
  <si>
    <t>▲329,045</t>
  </si>
  <si>
    <t>穂香の里小規模多機能居宅介護</t>
  </si>
  <si>
    <t>穂香の里指定居宅介護支援事業所</t>
  </si>
  <si>
    <t>さっちゃん家グループホーム</t>
  </si>
  <si>
    <t>さっちゃん家デイサービスセンター</t>
  </si>
  <si>
    <t>デイサービスセンターかなおか</t>
  </si>
  <si>
    <t>4.1</t>
  </si>
  <si>
    <t>90.1</t>
  </si>
  <si>
    <t>94.9</t>
  </si>
  <si>
    <t>108.8</t>
  </si>
  <si>
    <t>8.6</t>
  </si>
  <si>
    <t>8.1</t>
  </si>
  <si>
    <t>26,000</t>
  </si>
  <si>
    <t>40,000</t>
  </si>
  <si>
    <t>87.2</t>
  </si>
  <si>
    <t>93.9</t>
  </si>
  <si>
    <t>105.4</t>
  </si>
  <si>
    <t>118.3</t>
  </si>
  <si>
    <t>181,000</t>
  </si>
  <si>
    <t>107.6</t>
  </si>
  <si>
    <t>2.9</t>
  </si>
  <si>
    <t>99.2</t>
  </si>
  <si>
    <t>82.2</t>
  </si>
  <si>
    <t>658,000</t>
  </si>
  <si>
    <t>103,000</t>
  </si>
  <si>
    <t>2.3</t>
  </si>
  <si>
    <t>63,000</t>
  </si>
  <si>
    <t>56,000</t>
  </si>
  <si>
    <t>2.7</t>
  </si>
  <si>
    <t>4,000</t>
  </si>
  <si>
    <t>89.8</t>
  </si>
  <si>
    <t>103.7</t>
  </si>
  <si>
    <t>▲999.9</t>
  </si>
  <si>
    <t>▲61.3</t>
  </si>
  <si>
    <t>36,000</t>
  </si>
  <si>
    <t>▲40,000</t>
  </si>
  <si>
    <t>▲5,000</t>
  </si>
  <si>
    <t>▲238,323</t>
  </si>
  <si>
    <t>▲3.8</t>
  </si>
  <si>
    <t>▲96.1</t>
  </si>
  <si>
    <t>▲179.5</t>
  </si>
  <si>
    <t>▲5.3</t>
  </si>
  <si>
    <t>▲160.9</t>
  </si>
  <si>
    <t>▲416,355</t>
  </si>
  <si>
    <t>▲37.7</t>
  </si>
  <si>
    <t>▲343,706</t>
  </si>
  <si>
    <t>▲781.2</t>
  </si>
  <si>
    <t>▲514.0</t>
  </si>
  <si>
    <t>シルバーライフかなおか・喫茶</t>
  </si>
  <si>
    <t>本部</t>
  </si>
  <si>
    <t>太陽光</t>
  </si>
  <si>
    <t>健生園</t>
  </si>
  <si>
    <t>101.7</t>
  </si>
  <si>
    <t>3,659,000</t>
  </si>
  <si>
    <t>630,000</t>
  </si>
  <si>
    <t>100.7</t>
  </si>
  <si>
    <t>45,000</t>
  </si>
  <si>
    <t>381,000</t>
  </si>
  <si>
    <t>▲32.6</t>
  </si>
  <si>
    <t>▲43.6</t>
  </si>
  <si>
    <t>▲55.7</t>
  </si>
  <si>
    <t>▲380,723</t>
  </si>
  <si>
    <t>▲381,000</t>
  </si>
  <si>
    <t>165,000</t>
  </si>
  <si>
    <t>91,000</t>
  </si>
  <si>
    <t>30,000</t>
  </si>
  <si>
    <t>3.0</t>
  </si>
  <si>
    <t>158,000</t>
  </si>
  <si>
    <t>▲13,000</t>
  </si>
  <si>
    <t>61,000</t>
  </si>
  <si>
    <t>▲6,361</t>
  </si>
  <si>
    <t>▲2.6</t>
  </si>
  <si>
    <t>▲49.5</t>
  </si>
  <si>
    <t>▲74.2</t>
  </si>
  <si>
    <t>Data.Column1</t>
  </si>
  <si>
    <t>Data.Column2</t>
  </si>
  <si>
    <t>Data.Column3</t>
  </si>
  <si>
    <t>Data.Column4</t>
  </si>
  <si>
    <t>Data.Column5</t>
  </si>
  <si>
    <t>Data.Column6</t>
  </si>
  <si>
    <t>Data.Column7</t>
  </si>
  <si>
    <t>Data.Column8</t>
  </si>
  <si>
    <t>Data.Column9</t>
  </si>
  <si>
    <t>Data.Column10</t>
  </si>
  <si>
    <t>Data.Column11</t>
  </si>
  <si>
    <t>Data.Column12</t>
  </si>
  <si>
    <t>Data.Column13</t>
  </si>
  <si>
    <t>Data.Column14</t>
  </si>
  <si>
    <t>Data.Column15</t>
  </si>
  <si>
    <t>Data.Column16</t>
  </si>
  <si>
    <t>Data.Column17</t>
  </si>
  <si>
    <t>Data.Column18</t>
  </si>
  <si>
    <t>Data.Column19</t>
  </si>
  <si>
    <t>Data.Column20</t>
  </si>
  <si>
    <t>Data.Column21</t>
  </si>
  <si>
    <t>Data.Column22</t>
  </si>
  <si>
    <t>Data.Column23</t>
  </si>
  <si>
    <t>Data.Column24</t>
  </si>
  <si>
    <t>Data.Column25</t>
  </si>
  <si>
    <t>Data.Column26</t>
  </si>
  <si>
    <t>日付</t>
    <rPh sb="0" eb="2">
      <t>ヒヅケ</t>
    </rPh>
    <phoneticPr fontId="10"/>
  </si>
  <si>
    <t>事業所</t>
    <rPh sb="0" eb="3">
      <t>ジギョウショ</t>
    </rPh>
    <phoneticPr fontId="10"/>
  </si>
  <si>
    <t>2025年5月度</t>
  </si>
  <si>
    <t>107.8</t>
  </si>
  <si>
    <t>104.7</t>
  </si>
  <si>
    <t>108.2</t>
  </si>
  <si>
    <t>101.3</t>
  </si>
  <si>
    <t>107.3</t>
  </si>
  <si>
    <t>105.9</t>
  </si>
  <si>
    <t>180</t>
  </si>
  <si>
    <t>▲922.4</t>
  </si>
  <si>
    <t>▲83.3</t>
  </si>
  <si>
    <t>▲401.3</t>
  </si>
  <si>
    <t>107.1</t>
  </si>
  <si>
    <t>5.8</t>
  </si>
  <si>
    <t>96.8</t>
  </si>
  <si>
    <t>110.5</t>
  </si>
  <si>
    <t>13.9</t>
  </si>
  <si>
    <t>95.6</t>
  </si>
  <si>
    <t>210,000</t>
  </si>
  <si>
    <t>▲705.6</t>
  </si>
  <si>
    <t>▲68.0</t>
  </si>
  <si>
    <t>▲233.5</t>
  </si>
  <si>
    <t>▲474.5</t>
  </si>
  <si>
    <t>86.3</t>
  </si>
  <si>
    <t>91.5</t>
  </si>
  <si>
    <t>106.8</t>
  </si>
  <si>
    <t>99.3</t>
  </si>
  <si>
    <t>106.0</t>
  </si>
  <si>
    <t>102.2</t>
  </si>
  <si>
    <t>▲1,195,362</t>
  </si>
  <si>
    <t>▲1,942,666</t>
  </si>
  <si>
    <t>▲874,918</t>
  </si>
  <si>
    <t>8.3</t>
  </si>
  <si>
    <t>1.2</t>
  </si>
  <si>
    <t>▲0.9</t>
  </si>
  <si>
    <t>▲1,594,959</t>
  </si>
  <si>
    <t>▲639.8</t>
  </si>
  <si>
    <t>▲267,986</t>
  </si>
  <si>
    <t>▲23.3</t>
  </si>
  <si>
    <t>▲13.9</t>
  </si>
  <si>
    <t>▲1,035,498</t>
  </si>
  <si>
    <t>▲10.2</t>
  </si>
  <si>
    <t>▲5.5</t>
  </si>
  <si>
    <t>▲761,446</t>
  </si>
  <si>
    <t>▲552,732</t>
  </si>
  <si>
    <t>▲362,437</t>
  </si>
  <si>
    <t>2025年4月～2025年5月度</t>
  </si>
  <si>
    <t>日付</t>
  </si>
  <si>
    <t>事業所</t>
  </si>
  <si>
    <t>増減差額（円）</t>
  </si>
  <si>
    <t>予算比収益</t>
  </si>
  <si>
    <t>予算比費用</t>
  </si>
  <si>
    <t>予算比差額</t>
  </si>
  <si>
    <t>前年比収益</t>
  </si>
  <si>
    <t>前年比費用</t>
  </si>
  <si>
    <t>前年比差額</t>
  </si>
  <si>
    <t>🌤️</t>
  </si>
  <si>
    <t>利用者数実績報告</t>
    <rPh sb="0" eb="3">
      <t>リヨウシャ</t>
    </rPh>
    <rPh sb="3" eb="4">
      <t>スウ</t>
    </rPh>
    <rPh sb="4" eb="6">
      <t>ジッセキ</t>
    </rPh>
    <rPh sb="6" eb="8">
      <t>ホウコク</t>
    </rPh>
    <phoneticPr fontId="1"/>
  </si>
  <si>
    <t>年</t>
    <rPh sb="0" eb="1">
      <t>ネン</t>
    </rPh>
    <phoneticPr fontId="1"/>
  </si>
  <si>
    <t>月度</t>
    <rPh sb="0" eb="1">
      <t>ガツ</t>
    </rPh>
    <rPh sb="1" eb="2">
      <t>ド</t>
    </rPh>
    <phoneticPr fontId="1"/>
  </si>
  <si>
    <t>事業所</t>
    <rPh sb="0" eb="3">
      <t>ジギョウショ</t>
    </rPh>
    <phoneticPr fontId="1"/>
  </si>
  <si>
    <t>定員</t>
    <rPh sb="0" eb="2">
      <t>テイイン</t>
    </rPh>
    <phoneticPr fontId="1"/>
  </si>
  <si>
    <t>計画</t>
    <rPh sb="0" eb="2">
      <t>ケイカク</t>
    </rPh>
    <phoneticPr fontId="1"/>
  </si>
  <si>
    <t>計</t>
    <rPh sb="0" eb="1">
      <t>ケイ</t>
    </rPh>
    <phoneticPr fontId="1"/>
  </si>
  <si>
    <t>平均</t>
    <rPh sb="0" eb="2">
      <t>ヘイキン</t>
    </rPh>
    <phoneticPr fontId="1"/>
  </si>
  <si>
    <t>定員比</t>
    <rPh sb="0" eb="2">
      <t>テイイン</t>
    </rPh>
    <rPh sb="2" eb="3">
      <t>ヒ</t>
    </rPh>
    <phoneticPr fontId="1"/>
  </si>
  <si>
    <t>計画比</t>
    <rPh sb="0" eb="2">
      <t>ケイカク</t>
    </rPh>
    <rPh sb="2" eb="3">
      <t>ヒ</t>
    </rPh>
    <phoneticPr fontId="1"/>
  </si>
  <si>
    <t>入所</t>
    <rPh sb="0" eb="2">
      <t>ニュウショ</t>
    </rPh>
    <phoneticPr fontId="1"/>
  </si>
  <si>
    <t>短期入所</t>
    <rPh sb="0" eb="2">
      <t>タンキ</t>
    </rPh>
    <rPh sb="2" eb="4">
      <t>ニュウショ</t>
    </rPh>
    <phoneticPr fontId="1"/>
  </si>
  <si>
    <t>入院者</t>
    <rPh sb="0" eb="3">
      <t>ニュウインシャ</t>
    </rPh>
    <phoneticPr fontId="1"/>
  </si>
  <si>
    <t>一般</t>
    <rPh sb="0" eb="2">
      <t>イッパン</t>
    </rPh>
    <phoneticPr fontId="1"/>
  </si>
  <si>
    <t>総合事業現行</t>
    <rPh sb="0" eb="2">
      <t>ソウゴウ</t>
    </rPh>
    <rPh sb="2" eb="4">
      <t>ジギョウ</t>
    </rPh>
    <rPh sb="4" eb="6">
      <t>ゲンコウ</t>
    </rPh>
    <phoneticPr fontId="1"/>
  </si>
  <si>
    <t>当日キャンセル</t>
    <rPh sb="0" eb="2">
      <t>トウジツ</t>
    </rPh>
    <phoneticPr fontId="1"/>
  </si>
  <si>
    <t>健生園デイ　　　　　サービスセンター</t>
    <rPh sb="0" eb="3">
      <t>ケンセイエン</t>
    </rPh>
    <phoneticPr fontId="1"/>
  </si>
  <si>
    <t>生活支援通所</t>
    <rPh sb="0" eb="2">
      <t>セイカツ</t>
    </rPh>
    <rPh sb="2" eb="4">
      <t>シエン</t>
    </rPh>
    <rPh sb="4" eb="6">
      <t>ツウショ</t>
    </rPh>
    <phoneticPr fontId="1"/>
  </si>
  <si>
    <t>健生園居宅</t>
    <rPh sb="0" eb="3">
      <t>ケンセイエン</t>
    </rPh>
    <rPh sb="3" eb="5">
      <t>キョタク</t>
    </rPh>
    <phoneticPr fontId="1"/>
  </si>
  <si>
    <t>介護</t>
    <rPh sb="0" eb="2">
      <t>カイゴ</t>
    </rPh>
    <phoneticPr fontId="1"/>
  </si>
  <si>
    <t>予防</t>
    <rPh sb="0" eb="2">
      <t>ヨボウ</t>
    </rPh>
    <phoneticPr fontId="1"/>
  </si>
  <si>
    <t>さくら苑リハビリ　　　センター</t>
    <rPh sb="3" eb="4">
      <t>エン</t>
    </rPh>
    <phoneticPr fontId="1"/>
  </si>
  <si>
    <t>さくら苑通所　　　　　　 リハビリ</t>
    <rPh sb="3" eb="4">
      <t>エン</t>
    </rPh>
    <rPh sb="4" eb="6">
      <t>ツウショ</t>
    </rPh>
    <phoneticPr fontId="1"/>
  </si>
  <si>
    <t>さくら苑デイ　　　　サービスセンター</t>
    <rPh sb="3" eb="4">
      <t>エン</t>
    </rPh>
    <phoneticPr fontId="1"/>
  </si>
  <si>
    <t>さくら苑居宅</t>
    <rPh sb="3" eb="4">
      <t>エン</t>
    </rPh>
    <rPh sb="4" eb="6">
      <t>キョタク</t>
    </rPh>
    <phoneticPr fontId="1"/>
  </si>
  <si>
    <t>ｹｱﾊｳｽあかね</t>
    <phoneticPr fontId="1"/>
  </si>
  <si>
    <t>特定</t>
    <rPh sb="0" eb="2">
      <t>トクテイ</t>
    </rPh>
    <phoneticPr fontId="1"/>
  </si>
  <si>
    <t>ﾍﾙﾊﾟｰｽﾃｰｼｮﾝ　　　　あかね</t>
    <phoneticPr fontId="1"/>
  </si>
  <si>
    <t>支援</t>
    <rPh sb="0" eb="2">
      <t>シエン</t>
    </rPh>
    <phoneticPr fontId="1"/>
  </si>
  <si>
    <t>移送</t>
    <rPh sb="0" eb="2">
      <t>イソウ</t>
    </rPh>
    <phoneticPr fontId="1"/>
  </si>
  <si>
    <t>会陽の里</t>
    <rPh sb="0" eb="1">
      <t>カイ</t>
    </rPh>
    <rPh sb="1" eb="2">
      <t>ヨウ</t>
    </rPh>
    <rPh sb="3" eb="4">
      <t>サト</t>
    </rPh>
    <phoneticPr fontId="1"/>
  </si>
  <si>
    <t>ショート</t>
  </si>
  <si>
    <t>会陽の里デイ　　　　サービスセンター</t>
    <rPh sb="0" eb="2">
      <t>エイヨウ</t>
    </rPh>
    <rPh sb="3" eb="4">
      <t>サト</t>
    </rPh>
    <phoneticPr fontId="1"/>
  </si>
  <si>
    <t>特養穂香の里</t>
    <rPh sb="0" eb="2">
      <t>トクヨウ</t>
    </rPh>
    <rPh sb="2" eb="3">
      <t>ホ</t>
    </rPh>
    <rPh sb="3" eb="4">
      <t>カ</t>
    </rPh>
    <rPh sb="5" eb="6">
      <t>サト</t>
    </rPh>
    <phoneticPr fontId="1"/>
  </si>
  <si>
    <t>穂香の里
小規模多機能　　　　居宅介護</t>
    <rPh sb="0" eb="1">
      <t>ホ</t>
    </rPh>
    <rPh sb="1" eb="2">
      <t>カ</t>
    </rPh>
    <rPh sb="3" eb="4">
      <t>サト</t>
    </rPh>
    <rPh sb="5" eb="8">
      <t>ショウキボ</t>
    </rPh>
    <rPh sb="8" eb="11">
      <t>タキノウ</t>
    </rPh>
    <rPh sb="15" eb="17">
      <t>キョタク</t>
    </rPh>
    <rPh sb="17" eb="19">
      <t>カイゴ</t>
    </rPh>
    <phoneticPr fontId="1"/>
  </si>
  <si>
    <t>泊まり</t>
    <rPh sb="0" eb="1">
      <t>ト</t>
    </rPh>
    <phoneticPr fontId="1"/>
  </si>
  <si>
    <t>入院者</t>
    <rPh sb="0" eb="2">
      <t>ニュウイン</t>
    </rPh>
    <rPh sb="2" eb="3">
      <t>シャ</t>
    </rPh>
    <phoneticPr fontId="1"/>
  </si>
  <si>
    <t>穂香の里居宅</t>
    <rPh sb="0" eb="2">
      <t>ホノカ</t>
    </rPh>
    <rPh sb="3" eb="4">
      <t>サト</t>
    </rPh>
    <rPh sb="4" eb="6">
      <t>キョタク</t>
    </rPh>
    <phoneticPr fontId="1"/>
  </si>
  <si>
    <t>グループホーム　　さっちゃん家</t>
    <rPh sb="14" eb="15">
      <t>イエ</t>
    </rPh>
    <phoneticPr fontId="1"/>
  </si>
  <si>
    <t>ショート</t>
    <phoneticPr fontId="1"/>
  </si>
  <si>
    <t>さっちゃん家デイ　　サービスセンター</t>
    <rPh sb="5" eb="6">
      <t>チ</t>
    </rPh>
    <phoneticPr fontId="1"/>
  </si>
  <si>
    <t>デイサービス　　　　　センターかなおか</t>
    <phoneticPr fontId="1"/>
  </si>
  <si>
    <t>シルバーライフ　　　　かなおか・喫茶</t>
    <rPh sb="16" eb="18">
      <t>キッサ</t>
    </rPh>
    <phoneticPr fontId="1"/>
  </si>
  <si>
    <t>入居者</t>
    <rPh sb="0" eb="3">
      <t>ニュウキョシャ</t>
    </rPh>
    <phoneticPr fontId="1"/>
  </si>
  <si>
    <t>喫茶</t>
    <rPh sb="0" eb="2">
      <t>キッサ</t>
    </rPh>
    <phoneticPr fontId="1"/>
  </si>
  <si>
    <t>合計</t>
    <rPh sb="0" eb="2">
      <t>ゴウケイ</t>
    </rPh>
    <phoneticPr fontId="1"/>
  </si>
  <si>
    <t>今年度利用率</t>
    <rPh sb="0" eb="3">
      <t>コンネンド</t>
    </rPh>
    <rPh sb="3" eb="6">
      <t>リヨウリツ</t>
    </rPh>
    <phoneticPr fontId="11"/>
  </si>
  <si>
    <t>昨年度利用率</t>
    <rPh sb="0" eb="3">
      <t>サクネンド</t>
    </rPh>
    <rPh sb="3" eb="6">
      <t>リヨウリツ</t>
    </rPh>
    <phoneticPr fontId="11"/>
  </si>
  <si>
    <t>▲99.3</t>
  </si>
  <si>
    <t>▲131,079</t>
  </si>
  <si>
    <t>▲484.2</t>
  </si>
  <si>
    <t>▲684.9</t>
  </si>
  <si>
    <t>▲45.9</t>
  </si>
  <si>
    <t>▲21.2</t>
  </si>
  <si>
    <t>▲120.1</t>
  </si>
  <si>
    <t>▲490,247</t>
  </si>
  <si>
    <t>▲1,356,636</t>
  </si>
  <si>
    <t>▲691,792</t>
  </si>
  <si>
    <t>▲2,485</t>
  </si>
  <si>
    <t>▲562,517</t>
  </si>
  <si>
    <t>2025年4月度</t>
  </si>
  <si>
    <t>96.4</t>
  </si>
  <si>
    <t>95.0</t>
  </si>
  <si>
    <t>106.7</t>
  </si>
  <si>
    <t>108.5</t>
  </si>
  <si>
    <t>101.5</t>
  </si>
  <si>
    <t>106.5</t>
  </si>
  <si>
    <t>5.2</t>
  </si>
  <si>
    <t>▲48.4</t>
  </si>
  <si>
    <t>▲74.5</t>
  </si>
  <si>
    <t>2.0</t>
  </si>
  <si>
    <t>109.0</t>
  </si>
  <si>
    <t>175,000</t>
  </si>
  <si>
    <t>▲1,595,637</t>
  </si>
  <si>
    <t>▲545,873</t>
  </si>
  <si>
    <t>10.0</t>
  </si>
  <si>
    <t>▲42,511</t>
  </si>
  <si>
    <t>▲25.7</t>
  </si>
  <si>
    <t>▲546,371</t>
  </si>
  <si>
    <t>特養中野　　　　　　　　　けんせいえん</t>
    <rPh sb="0" eb="2">
      <t>トクヨウ</t>
    </rPh>
    <rPh sb="2" eb="4">
      <t>ナカノ</t>
    </rPh>
    <phoneticPr fontId="1"/>
  </si>
  <si>
    <t>中野けんせいえん    デイサービス</t>
    <rPh sb="0" eb="2">
      <t>ナカノ</t>
    </rPh>
    <phoneticPr fontId="1"/>
  </si>
  <si>
    <t>2024年6月度</t>
    <rPh sb="4" eb="5">
      <t>ネン</t>
    </rPh>
    <rPh sb="6" eb="7">
      <t>ガツ</t>
    </rPh>
    <rPh sb="7" eb="8">
      <t>ド</t>
    </rPh>
    <phoneticPr fontId="1"/>
  </si>
  <si>
    <t>5.5</t>
  </si>
  <si>
    <t>3.6</t>
  </si>
  <si>
    <t>90.3</t>
  </si>
  <si>
    <t>▲423.6</t>
  </si>
  <si>
    <t>▲0.7</t>
  </si>
  <si>
    <t>▲520.5</t>
  </si>
  <si>
    <t>94.5</t>
  </si>
  <si>
    <t>9.9</t>
  </si>
  <si>
    <t>8.7</t>
  </si>
  <si>
    <t>▲958.6</t>
  </si>
  <si>
    <t>▲46.8</t>
  </si>
  <si>
    <t>▲286.1</t>
  </si>
  <si>
    <t>▲265.1</t>
  </si>
  <si>
    <t>▲2,169,431</t>
  </si>
  <si>
    <t>▲1,535,171</t>
  </si>
  <si>
    <t>▲251.4</t>
  </si>
  <si>
    <t>▲1,373,345</t>
  </si>
  <si>
    <t>▲16.9</t>
  </si>
  <si>
    <t>▲2,690,446</t>
  </si>
  <si>
    <t>▲71.3</t>
  </si>
  <si>
    <t>▲698.0</t>
  </si>
  <si>
    <t>▲800.7</t>
  </si>
  <si>
    <t>▲1,598,176</t>
  </si>
  <si>
    <t>▲21.0</t>
  </si>
  <si>
    <t>▲1,142,169</t>
  </si>
  <si>
    <t>111.6</t>
  </si>
  <si>
    <t>▲574,326</t>
  </si>
  <si>
    <t>▲155.7</t>
  </si>
  <si>
    <t>▲1,243,771</t>
  </si>
  <si>
    <t>▲305.0</t>
  </si>
  <si>
    <t>▲117,642</t>
  </si>
  <si>
    <t>▲109.8</t>
  </si>
  <si>
    <t>▲0.5</t>
  </si>
  <si>
    <t>▲140.2</t>
  </si>
  <si>
    <t>▲137,617</t>
  </si>
  <si>
    <t>▲226.7</t>
  </si>
  <si>
    <t>▲83.4</t>
  </si>
  <si>
    <t>113.9</t>
  </si>
  <si>
    <t>▲974,069</t>
  </si>
  <si>
    <t>▲498,427</t>
  </si>
  <si>
    <t>▲71.7</t>
  </si>
  <si>
    <t>▲1,095,487</t>
  </si>
  <si>
    <t>▲303.1</t>
  </si>
  <si>
    <t>▲222,525</t>
  </si>
  <si>
    <t>▲471.4</t>
  </si>
  <si>
    <t>▲562,678</t>
  </si>
  <si>
    <t>▲21,594</t>
  </si>
  <si>
    <t>▲3.3</t>
  </si>
  <si>
    <t>▲881,334</t>
  </si>
  <si>
    <t>▲515.9</t>
  </si>
  <si>
    <t>2025年4月～2025年6月度</t>
  </si>
  <si>
    <t>2025年6月度</t>
  </si>
  <si>
    <t>2025年6月度</t>
    <phoneticPr fontId="46"/>
  </si>
  <si>
    <t>2025年6月度</t>
    <rPh sb="4" eb="5">
      <t>ネン</t>
    </rPh>
    <rPh sb="6" eb="7">
      <t>ガツ</t>
    </rPh>
    <rPh sb="7" eb="8">
      <t>ド</t>
    </rPh>
    <phoneticPr fontId="1"/>
  </si>
  <si>
    <t>事業収益</t>
    <rPh sb="0" eb="4">
      <t>ジギョウシュウエキ</t>
    </rPh>
    <phoneticPr fontId="1"/>
  </si>
  <si>
    <t>☀</t>
    <phoneticPr fontId="1"/>
  </si>
  <si>
    <t>☁</t>
    <phoneticPr fontId="1"/>
  </si>
  <si>
    <t>☂</t>
    <phoneticPr fontId="1"/>
  </si>
  <si>
    <t>増減差額・利用率</t>
    <rPh sb="0" eb="4">
      <t>ゾウゲンサガク</t>
    </rPh>
    <rPh sb="5" eb="8">
      <t>リヨウリツ</t>
    </rPh>
    <phoneticPr fontId="1"/>
  </si>
  <si>
    <t>事業費用</t>
    <rPh sb="0" eb="4">
      <t>ジギョウヒヨウ</t>
    </rPh>
    <phoneticPr fontId="1"/>
  </si>
  <si>
    <t>対計画比</t>
    <rPh sb="0" eb="1">
      <t>タイ</t>
    </rPh>
    <rPh sb="1" eb="3">
      <t>ケイカク</t>
    </rPh>
    <rPh sb="3" eb="4">
      <t>ヒ</t>
    </rPh>
    <phoneticPr fontId="1"/>
  </si>
  <si>
    <t>増減差額（円）</t>
    <rPh sb="0" eb="2">
      <t>ゾウゲン</t>
    </rPh>
    <rPh sb="2" eb="4">
      <t>サガク</t>
    </rPh>
    <rPh sb="5" eb="6">
      <t>エン</t>
    </rPh>
    <phoneticPr fontId="1"/>
  </si>
  <si>
    <t>今年度初めて稼働目標達成でき、運営支援金により黒字になった。</t>
    <rPh sb="0" eb="3">
      <t>コンネンド</t>
    </rPh>
    <rPh sb="3" eb="4">
      <t>ハジ</t>
    </rPh>
    <rPh sb="6" eb="8">
      <t>カドウ</t>
    </rPh>
    <rPh sb="8" eb="10">
      <t>モクヒョウ</t>
    </rPh>
    <rPh sb="10" eb="12">
      <t>タッセイ</t>
    </rPh>
    <rPh sb="15" eb="17">
      <t>ウンエイ</t>
    </rPh>
    <rPh sb="17" eb="19">
      <t>シエン</t>
    </rPh>
    <rPh sb="19" eb="20">
      <t>キン</t>
    </rPh>
    <rPh sb="23" eb="25">
      <t>クロジ</t>
    </rPh>
    <phoneticPr fontId="1"/>
  </si>
  <si>
    <t>▲117,642</t>
    <phoneticPr fontId="1"/>
  </si>
  <si>
    <t>稼働目標達成できず。保留が2件あり。赤字となる。</t>
    <rPh sb="0" eb="2">
      <t>カドウ</t>
    </rPh>
    <rPh sb="2" eb="4">
      <t>モクヒョウ</t>
    </rPh>
    <rPh sb="4" eb="6">
      <t>タッセイ</t>
    </rPh>
    <rPh sb="10" eb="12">
      <t>ホリュウ</t>
    </rPh>
    <rPh sb="14" eb="15">
      <t>ケン</t>
    </rPh>
    <rPh sb="18" eb="20">
      <t>アカジ</t>
    </rPh>
    <phoneticPr fontId="1"/>
  </si>
  <si>
    <t>利用者数が目標達成できず、収入減となった。新人職員育成の為人件費が増した。</t>
    <rPh sb="0" eb="3">
      <t>リヨウシャ</t>
    </rPh>
    <rPh sb="3" eb="4">
      <t>スウ</t>
    </rPh>
    <rPh sb="5" eb="7">
      <t>モクヒョウ</t>
    </rPh>
    <rPh sb="7" eb="9">
      <t>タッセイ</t>
    </rPh>
    <rPh sb="13" eb="15">
      <t>シュウニュウ</t>
    </rPh>
    <rPh sb="15" eb="16">
      <t>ゲン</t>
    </rPh>
    <rPh sb="21" eb="23">
      <t>シンジン</t>
    </rPh>
    <rPh sb="23" eb="25">
      <t>ショクイン</t>
    </rPh>
    <rPh sb="25" eb="27">
      <t>イクセイ</t>
    </rPh>
    <rPh sb="28" eb="29">
      <t>タメ</t>
    </rPh>
    <rPh sb="29" eb="32">
      <t>ジンケンヒ</t>
    </rPh>
    <rPh sb="33" eb="34">
      <t>マ</t>
    </rPh>
    <phoneticPr fontId="1"/>
  </si>
  <si>
    <t>☁</t>
  </si>
  <si>
    <t>入院者少なく推移した。旧健生園特養窓ガラス修繕発生した。</t>
    <rPh sb="0" eb="3">
      <t>ニュウインシャ</t>
    </rPh>
    <rPh sb="3" eb="4">
      <t>スク</t>
    </rPh>
    <rPh sb="6" eb="8">
      <t>スイイ</t>
    </rPh>
    <rPh sb="11" eb="15">
      <t>キュウケンセイエン</t>
    </rPh>
    <rPh sb="15" eb="17">
      <t>トクヨウ</t>
    </rPh>
    <rPh sb="17" eb="18">
      <t>マド</t>
    </rPh>
    <rPh sb="21" eb="25">
      <t>シュウゼンハッセイ</t>
    </rPh>
    <phoneticPr fontId="1"/>
  </si>
  <si>
    <t>月遅れ請求が4件と岡山市からの運営支援金もあり、増減差額が大幅に増えた。</t>
    <rPh sb="0" eb="2">
      <t>ツキオク</t>
    </rPh>
    <rPh sb="3" eb="5">
      <t>セイキュウ</t>
    </rPh>
    <rPh sb="7" eb="8">
      <t>ケン</t>
    </rPh>
    <rPh sb="9" eb="12">
      <t>オカヤマシ</t>
    </rPh>
    <rPh sb="15" eb="20">
      <t>ウンエイシ</t>
    </rPh>
    <rPh sb="24" eb="26">
      <t>ゾウゲン</t>
    </rPh>
    <rPh sb="26" eb="28">
      <t>サガク</t>
    </rPh>
    <rPh sb="29" eb="31">
      <t>オオハバ</t>
    </rPh>
    <rPh sb="32" eb="33">
      <t>フ</t>
    </rPh>
    <phoneticPr fontId="1"/>
  </si>
  <si>
    <t>前年度よりも収益は減少したが、稼働が好調だったことから黒字に。</t>
    <rPh sb="0" eb="3">
      <t>ゼンネンド</t>
    </rPh>
    <rPh sb="6" eb="8">
      <t>シュウエキ</t>
    </rPh>
    <rPh sb="9" eb="11">
      <t>ゲンショウ</t>
    </rPh>
    <rPh sb="15" eb="17">
      <t>カドウ</t>
    </rPh>
    <rPh sb="18" eb="20">
      <t>コウチョウ</t>
    </rPh>
    <rPh sb="27" eb="29">
      <t>クロジ</t>
    </rPh>
    <phoneticPr fontId="1"/>
  </si>
  <si>
    <t>稼働が予算より超過し、2ヶ月で連続で黒字を確保できた。</t>
    <rPh sb="0" eb="2">
      <t>カドウ</t>
    </rPh>
    <rPh sb="3" eb="5">
      <t>ヨサン</t>
    </rPh>
    <rPh sb="7" eb="9">
      <t>チョウカ</t>
    </rPh>
    <rPh sb="13" eb="14">
      <t>ゲツ</t>
    </rPh>
    <rPh sb="15" eb="17">
      <t>レンゾク</t>
    </rPh>
    <rPh sb="18" eb="20">
      <t>クロジ</t>
    </rPh>
    <rPh sb="21" eb="23">
      <t>カクホ</t>
    </rPh>
    <phoneticPr fontId="1"/>
  </si>
  <si>
    <t>収益が予算に到達せず、職員の健診や事務消耗品費など費用が上がったため赤字となった。</t>
    <rPh sb="0" eb="2">
      <t>シュウエキ</t>
    </rPh>
    <rPh sb="3" eb="5">
      <t>ヨサン</t>
    </rPh>
    <rPh sb="6" eb="8">
      <t>トウタツ</t>
    </rPh>
    <rPh sb="11" eb="13">
      <t>ショクイン</t>
    </rPh>
    <rPh sb="14" eb="16">
      <t>ケンシン</t>
    </rPh>
    <rPh sb="17" eb="19">
      <t>ジム</t>
    </rPh>
    <rPh sb="19" eb="23">
      <t>ショウモウヒンヒ</t>
    </rPh>
    <rPh sb="25" eb="27">
      <t>ヒヨウ</t>
    </rPh>
    <rPh sb="28" eb="29">
      <t>ア</t>
    </rPh>
    <rPh sb="34" eb="36">
      <t>アカジ</t>
    </rPh>
    <phoneticPr fontId="1"/>
  </si>
  <si>
    <t>入院者が3名おり収入が予算委到達できなかったが、大きな支出もなかったので黒字となった</t>
    <rPh sb="0" eb="3">
      <t>ニュウインシャ</t>
    </rPh>
    <rPh sb="5" eb="6">
      <t>メイ</t>
    </rPh>
    <rPh sb="8" eb="10">
      <t>シュウニュウ</t>
    </rPh>
    <rPh sb="11" eb="14">
      <t>ヨサンイ</t>
    </rPh>
    <rPh sb="14" eb="16">
      <t>トウタツ</t>
    </rPh>
    <rPh sb="24" eb="25">
      <t>オオ</t>
    </rPh>
    <rPh sb="27" eb="29">
      <t>シシュツ</t>
    </rPh>
    <rPh sb="36" eb="38">
      <t>クロジ</t>
    </rPh>
    <phoneticPr fontId="1"/>
  </si>
  <si>
    <t>▲974,069</t>
    <phoneticPr fontId="1"/>
  </si>
  <si>
    <t>新規利用者6名あったが、入院した利用者も6名あったため赤字の解消にはならなっかった</t>
    <rPh sb="0" eb="2">
      <t>シンキ</t>
    </rPh>
    <rPh sb="2" eb="5">
      <t>リヨウシャ</t>
    </rPh>
    <rPh sb="6" eb="7">
      <t>メイ</t>
    </rPh>
    <rPh sb="12" eb="14">
      <t>ニュウイン</t>
    </rPh>
    <rPh sb="16" eb="19">
      <t>リヨウシャ</t>
    </rPh>
    <rPh sb="21" eb="22">
      <t>メイ</t>
    </rPh>
    <rPh sb="27" eb="29">
      <t>アカジ</t>
    </rPh>
    <rPh sb="30" eb="32">
      <t>カイショウ</t>
    </rPh>
    <phoneticPr fontId="1"/>
  </si>
  <si>
    <t>会陽の里養護・特定</t>
    <rPh sb="3" eb="4">
      <t>サト</t>
    </rPh>
    <rPh sb="4" eb="6">
      <t>ヨウゴ</t>
    </rPh>
    <rPh sb="7" eb="9">
      <t>トクテイ</t>
    </rPh>
    <phoneticPr fontId="1"/>
  </si>
  <si>
    <t>空床続き老人福祉事業収益が
未達｡食材費･光熱水費微増も
大きな支出無､予算下回るも黒字</t>
    <rPh sb="0" eb="2">
      <t>クウショウ</t>
    </rPh>
    <rPh sb="2" eb="3">
      <t>ツヅ</t>
    </rPh>
    <rPh sb="4" eb="6">
      <t>ロウジン</t>
    </rPh>
    <rPh sb="6" eb="8">
      <t>フクシ</t>
    </rPh>
    <rPh sb="8" eb="10">
      <t>ジギョウ</t>
    </rPh>
    <rPh sb="10" eb="12">
      <t>シュウエキ</t>
    </rPh>
    <rPh sb="14" eb="16">
      <t>ミタツ</t>
    </rPh>
    <rPh sb="17" eb="19">
      <t>ショクザイ</t>
    </rPh>
    <rPh sb="19" eb="20">
      <t>ヒ</t>
    </rPh>
    <rPh sb="21" eb="25">
      <t>コウネツスイヒ</t>
    </rPh>
    <rPh sb="25" eb="27">
      <t>ビゾウ</t>
    </rPh>
    <rPh sb="29" eb="30">
      <t>オオ</t>
    </rPh>
    <rPh sb="32" eb="34">
      <t>シシュツ</t>
    </rPh>
    <rPh sb="34" eb="35">
      <t>ナ</t>
    </rPh>
    <rPh sb="36" eb="38">
      <t>ヨサン</t>
    </rPh>
    <rPh sb="38" eb="40">
      <t>シタマワ</t>
    </rPh>
    <rPh sb="42" eb="44">
      <t>クロジ</t>
    </rPh>
    <phoneticPr fontId="1"/>
  </si>
  <si>
    <t>会陽の里デイ</t>
    <phoneticPr fontId="1"/>
  </si>
  <si>
    <t>平均利用者数11.3名計画比
98.4%､平均介護度軽く予想
以上に収益が伸びず｡</t>
    <rPh sb="0" eb="2">
      <t>ヘイキン</t>
    </rPh>
    <rPh sb="2" eb="5">
      <t>リヨウシャ</t>
    </rPh>
    <rPh sb="5" eb="6">
      <t>スウ</t>
    </rPh>
    <rPh sb="10" eb="11">
      <t>メイ</t>
    </rPh>
    <rPh sb="11" eb="13">
      <t>ケイカク</t>
    </rPh>
    <rPh sb="13" eb="14">
      <t>ヒ</t>
    </rPh>
    <rPh sb="21" eb="23">
      <t>ヘイキン</t>
    </rPh>
    <rPh sb="23" eb="25">
      <t>カイゴ</t>
    </rPh>
    <rPh sb="25" eb="26">
      <t>ド</t>
    </rPh>
    <rPh sb="26" eb="27">
      <t>カル</t>
    </rPh>
    <rPh sb="28" eb="30">
      <t>ヨソウ</t>
    </rPh>
    <rPh sb="31" eb="33">
      <t>イジョウ</t>
    </rPh>
    <rPh sb="34" eb="36">
      <t>シュウエキ</t>
    </rPh>
    <rPh sb="37" eb="38">
      <t>ノ</t>
    </rPh>
    <phoneticPr fontId="1"/>
  </si>
  <si>
    <t>特養入院4名あったが、早期の退院やショートの空床利用で計画比101.3％を達成、黒字化できた。</t>
    <rPh sb="0" eb="2">
      <t>トクヨウ</t>
    </rPh>
    <rPh sb="2" eb="4">
      <t>ニュウイン</t>
    </rPh>
    <rPh sb="5" eb="6">
      <t>メイ</t>
    </rPh>
    <rPh sb="11" eb="13">
      <t>ソウキ</t>
    </rPh>
    <rPh sb="14" eb="16">
      <t>タイイン</t>
    </rPh>
    <rPh sb="22" eb="24">
      <t>クウショウ</t>
    </rPh>
    <rPh sb="24" eb="26">
      <t>リヨウ</t>
    </rPh>
    <rPh sb="27" eb="29">
      <t>ケイカク</t>
    </rPh>
    <rPh sb="29" eb="30">
      <t>ヒ</t>
    </rPh>
    <rPh sb="37" eb="39">
      <t>タッセイ</t>
    </rPh>
    <rPh sb="40" eb="43">
      <t>クロジカ</t>
    </rPh>
    <phoneticPr fontId="1"/>
  </si>
  <si>
    <t>新規登録者は無し。相談件数はあったが、実際の利用に繋がらず収益が上がらなかった。</t>
    <rPh sb="0" eb="2">
      <t>シンキ</t>
    </rPh>
    <rPh sb="2" eb="4">
      <t>トウロク</t>
    </rPh>
    <rPh sb="4" eb="5">
      <t>シャ</t>
    </rPh>
    <rPh sb="6" eb="7">
      <t>ナ</t>
    </rPh>
    <rPh sb="9" eb="11">
      <t>ソウダン</t>
    </rPh>
    <rPh sb="11" eb="13">
      <t>ケンスウ</t>
    </rPh>
    <rPh sb="19" eb="21">
      <t>ジッサイ</t>
    </rPh>
    <rPh sb="22" eb="24">
      <t>リヨウ</t>
    </rPh>
    <rPh sb="25" eb="26">
      <t>ツナ</t>
    </rPh>
    <rPh sb="29" eb="31">
      <t>シュウエキ</t>
    </rPh>
    <rPh sb="32" eb="33">
      <t>ア</t>
    </rPh>
    <phoneticPr fontId="1"/>
  </si>
  <si>
    <t>穂香の里
居宅介護支援事業所</t>
    <rPh sb="0" eb="2">
      <t>ホノカ</t>
    </rPh>
    <rPh sb="3" eb="4">
      <t>サト</t>
    </rPh>
    <rPh sb="5" eb="7">
      <t>キョタク</t>
    </rPh>
    <rPh sb="7" eb="9">
      <t>カイゴ</t>
    </rPh>
    <rPh sb="9" eb="11">
      <t>シエン</t>
    </rPh>
    <rPh sb="11" eb="14">
      <t>ジギョウショ</t>
    </rPh>
    <phoneticPr fontId="1"/>
  </si>
  <si>
    <t>退職予定職員の退職延長による人件費、車両修理費用があり赤字となった。</t>
    <rPh sb="0" eb="2">
      <t>タイショク</t>
    </rPh>
    <rPh sb="2" eb="4">
      <t>ヨテイ</t>
    </rPh>
    <rPh sb="4" eb="6">
      <t>ショクイン</t>
    </rPh>
    <rPh sb="7" eb="9">
      <t>タイショク</t>
    </rPh>
    <rPh sb="9" eb="11">
      <t>エンチョウ</t>
    </rPh>
    <rPh sb="14" eb="17">
      <t>ジンケンヒ</t>
    </rPh>
    <rPh sb="18" eb="20">
      <t>シャリョウ</t>
    </rPh>
    <rPh sb="20" eb="22">
      <t>シュウリ</t>
    </rPh>
    <rPh sb="22" eb="24">
      <t>ヒヨウ</t>
    </rPh>
    <rPh sb="27" eb="29">
      <t>アカジ</t>
    </rPh>
    <phoneticPr fontId="1"/>
  </si>
  <si>
    <t>月遅れ　緊急ショートにより赤字を抑えることができた。</t>
    <rPh sb="0" eb="2">
      <t>ツキオク</t>
    </rPh>
    <rPh sb="4" eb="6">
      <t>キンキュウ</t>
    </rPh>
    <rPh sb="13" eb="15">
      <t>アカジ</t>
    </rPh>
    <rPh sb="16" eb="17">
      <t>オサ</t>
    </rPh>
    <phoneticPr fontId="1"/>
  </si>
  <si>
    <t>収益は予算通り。費用を抑えることができた。</t>
    <rPh sb="0" eb="2">
      <t>シュウエキ</t>
    </rPh>
    <rPh sb="3" eb="6">
      <t>ヨサンドオ</t>
    </rPh>
    <rPh sb="8" eb="10">
      <t>ヒヨウ</t>
    </rPh>
    <rPh sb="11" eb="12">
      <t>オサ</t>
    </rPh>
    <phoneticPr fontId="1"/>
  </si>
  <si>
    <t>▲562,678</t>
    <phoneticPr fontId="1"/>
  </si>
  <si>
    <t>前月より稼働は上がったが、収益が比例せず、赤字幅が増えた。稼働は少しづつ上がっている</t>
    <rPh sb="0" eb="2">
      <t>ゼンゲツ</t>
    </rPh>
    <rPh sb="4" eb="6">
      <t>カドウ</t>
    </rPh>
    <rPh sb="7" eb="8">
      <t>ア</t>
    </rPh>
    <rPh sb="13" eb="15">
      <t>シュウエキ</t>
    </rPh>
    <rPh sb="16" eb="18">
      <t>ヒレイ</t>
    </rPh>
    <rPh sb="21" eb="24">
      <t>アカジハバ</t>
    </rPh>
    <rPh sb="25" eb="26">
      <t>フ</t>
    </rPh>
    <rPh sb="29" eb="31">
      <t>カドウ</t>
    </rPh>
    <rPh sb="32" eb="33">
      <t>スコ</t>
    </rPh>
    <rPh sb="36" eb="37">
      <t>ア</t>
    </rPh>
    <phoneticPr fontId="1"/>
  </si>
  <si>
    <t>▲21,594</t>
    <phoneticPr fontId="1"/>
  </si>
  <si>
    <t>入退去1名ずつ。空室2室を埋めきれず。赤字だが、予算よりは少なかった。</t>
    <rPh sb="0" eb="3">
      <t>ニュウタイキョ</t>
    </rPh>
    <rPh sb="4" eb="5">
      <t>メイ</t>
    </rPh>
    <rPh sb="8" eb="10">
      <t>クウシツ</t>
    </rPh>
    <rPh sb="11" eb="12">
      <t>シツ</t>
    </rPh>
    <rPh sb="13" eb="14">
      <t>ウ</t>
    </rPh>
    <rPh sb="19" eb="21">
      <t>アカジ</t>
    </rPh>
    <rPh sb="24" eb="26">
      <t>ヨサン</t>
    </rPh>
    <rPh sb="29" eb="30">
      <t>スク</t>
    </rPh>
    <phoneticPr fontId="1"/>
  </si>
  <si>
    <t>予算比　収益　99.6％、費用　99.3％、当期活動増減差額   2,504,199円となった。</t>
    <rPh sb="0" eb="2">
      <t>ヨサン</t>
    </rPh>
    <rPh sb="2" eb="3">
      <t>ヒ</t>
    </rPh>
    <rPh sb="4" eb="6">
      <t>シュウエキ</t>
    </rPh>
    <rPh sb="13" eb="15">
      <t>ヒヨウ</t>
    </rPh>
    <rPh sb="22" eb="24">
      <t>トウキ</t>
    </rPh>
    <rPh sb="24" eb="26">
      <t>カツドウ</t>
    </rPh>
    <rPh sb="26" eb="28">
      <t>ゾウゲン</t>
    </rPh>
    <rPh sb="28" eb="30">
      <t>サガク</t>
    </rPh>
    <rPh sb="42" eb="43">
      <t>エン</t>
    </rPh>
    <phoneticPr fontId="1"/>
  </si>
  <si>
    <t>中野けんせいえん
ﾃﾞｲｻｰﾋﾞｽｾﾝﾀｰひなた</t>
    <phoneticPr fontId="1"/>
  </si>
  <si>
    <t>.</t>
    <phoneticPr fontId="1"/>
  </si>
  <si>
    <t>▲2,169,431</t>
    <phoneticPr fontId="1"/>
  </si>
  <si>
    <t>▲1,598,176</t>
    <phoneticPr fontId="1"/>
  </si>
  <si>
    <t>▲574,326</t>
    <phoneticPr fontId="1"/>
  </si>
  <si>
    <t>実物</t>
    <rPh sb="0" eb="2">
      <t>ジツブツ</t>
    </rPh>
    <phoneticPr fontId="46"/>
  </si>
  <si>
    <t>2025年4月～2025年6月度</t>
    <phoneticPr fontId="46"/>
  </si>
  <si>
    <t>☂</t>
  </si>
  <si>
    <t>▲673,902</t>
    <phoneticPr fontId="10"/>
  </si>
  <si>
    <t>69.1</t>
  </si>
  <si>
    <t>13.5</t>
  </si>
  <si>
    <t>▲21.3</t>
  </si>
  <si>
    <t>84.0</t>
  </si>
  <si>
    <t>▲49.2</t>
  </si>
  <si>
    <t>▲763.6</t>
  </si>
  <si>
    <t>▲273.1</t>
  </si>
  <si>
    <t>600,123</t>
  </si>
  <si>
    <t>114.0</t>
  </si>
  <si>
    <t>112.3</t>
  </si>
  <si>
    <t>▲2,838,964</t>
  </si>
  <si>
    <t>▲2,597,326</t>
  </si>
  <si>
    <t>▲189.3</t>
  </si>
  <si>
    <t>▲128.9</t>
  </si>
  <si>
    <t>▲1,886,740</t>
  </si>
  <si>
    <t>280,139</t>
  </si>
  <si>
    <t>77.8</t>
  </si>
  <si>
    <t>▲3,368,771</t>
  </si>
  <si>
    <t>▲644.1</t>
  </si>
  <si>
    <t>▲758.3</t>
  </si>
  <si>
    <t>▲58,873</t>
  </si>
  <si>
    <t>▲818.8</t>
  </si>
  <si>
    <t>▲1,179,840</t>
  </si>
  <si>
    <t>▲719.4</t>
  </si>
  <si>
    <t>▲31.7</t>
  </si>
  <si>
    <t>▲135.6</t>
  </si>
  <si>
    <t>▲1,522,892</t>
  </si>
  <si>
    <t>▲1,143,448</t>
  </si>
  <si>
    <t>▲121.1</t>
  </si>
  <si>
    <t>▲159,064</t>
  </si>
  <si>
    <t>104.8</t>
  </si>
  <si>
    <t>▲107.6</t>
  </si>
  <si>
    <t>▲38.3</t>
  </si>
  <si>
    <t>▲110.1</t>
  </si>
  <si>
    <t>▲55,208</t>
  </si>
  <si>
    <t>▲40.4</t>
  </si>
  <si>
    <t>▲90.8</t>
  </si>
  <si>
    <t>▲286.0</t>
  </si>
  <si>
    <t>105.6</t>
  </si>
  <si>
    <t>▲669,533</t>
  </si>
  <si>
    <t>▲1,062,155</t>
  </si>
  <si>
    <t>▲79.7</t>
  </si>
  <si>
    <t>▲75.6</t>
  </si>
  <si>
    <t>▲513,395</t>
  </si>
  <si>
    <t>▲678,325</t>
  </si>
  <si>
    <t>▲150.4</t>
  </si>
  <si>
    <t>▲228.7</t>
  </si>
  <si>
    <t>▲341,775</t>
  </si>
  <si>
    <t>▲912.4</t>
  </si>
  <si>
    <t>130,000</t>
  </si>
  <si>
    <t>▲193.0</t>
  </si>
  <si>
    <t>▲694.7</t>
  </si>
  <si>
    <t>▲37.5</t>
  </si>
  <si>
    <t>▲103.1</t>
  </si>
  <si>
    <t>▲569,122</t>
  </si>
  <si>
    <t>▲98.9</t>
  </si>
  <si>
    <t>▲229.3</t>
  </si>
  <si>
    <t>2025年4月～2025年7月度</t>
  </si>
  <si>
    <t>2025年7月度</t>
  </si>
  <si>
    <t>2025年4月～2025年7月度</t>
    <phoneticPr fontId="46"/>
  </si>
  <si>
    <t>2025年7月度</t>
    <phoneticPr fontId="46"/>
  </si>
  <si>
    <t>2025年8月　第135号</t>
    <rPh sb="4" eb="5">
      <t>ネン</t>
    </rPh>
    <rPh sb="6" eb="7">
      <t>ガツ</t>
    </rPh>
    <rPh sb="8" eb="9">
      <t>ダイ</t>
    </rPh>
    <rPh sb="12" eb="13">
      <t>ゴウ</t>
    </rPh>
    <phoneticPr fontId="1"/>
  </si>
  <si>
    <t>2025年7月度</t>
    <rPh sb="4" eb="5">
      <t>ネン</t>
    </rPh>
    <rPh sb="6" eb="7">
      <t>ガツ</t>
    </rPh>
    <rPh sb="7" eb="8">
      <t>ド</t>
    </rPh>
    <phoneticPr fontId="1"/>
  </si>
  <si>
    <t>2024年7月度</t>
    <rPh sb="4" eb="5">
      <t>ネン</t>
    </rPh>
    <rPh sb="6" eb="7">
      <t>ガツ</t>
    </rPh>
    <rPh sb="7" eb="8">
      <t>ド</t>
    </rPh>
    <phoneticPr fontId="1"/>
  </si>
  <si>
    <t>ipad、ケアパレット導入のため費用が掛かるも稼働目標達成できた。予算には未達だが黒字となる。</t>
    <rPh sb="11" eb="13">
      <t>ドウニュウ</t>
    </rPh>
    <rPh sb="16" eb="18">
      <t>ヒヨウ</t>
    </rPh>
    <rPh sb="19" eb="20">
      <t>カ</t>
    </rPh>
    <rPh sb="23" eb="25">
      <t>カドウ</t>
    </rPh>
    <rPh sb="25" eb="27">
      <t>モクヒョウ</t>
    </rPh>
    <rPh sb="27" eb="29">
      <t>タッセイ</t>
    </rPh>
    <rPh sb="33" eb="35">
      <t>ヨサン</t>
    </rPh>
    <rPh sb="37" eb="39">
      <t>ミタツ</t>
    </rPh>
    <rPh sb="41" eb="43">
      <t>クロジ</t>
    </rPh>
    <phoneticPr fontId="1"/>
  </si>
  <si>
    <t>稼働は計画に届かなかったが費用は予算内に抑えられた。大きな修繕や購入もなかった</t>
    <rPh sb="0" eb="2">
      <t>カドウ</t>
    </rPh>
    <rPh sb="3" eb="5">
      <t>ケイカク</t>
    </rPh>
    <rPh sb="6" eb="7">
      <t>トド</t>
    </rPh>
    <rPh sb="13" eb="15">
      <t>ヒヨウ</t>
    </rPh>
    <rPh sb="16" eb="19">
      <t>ヨサンナイ</t>
    </rPh>
    <rPh sb="20" eb="21">
      <t>オサ</t>
    </rPh>
    <rPh sb="26" eb="27">
      <t>オオ</t>
    </rPh>
    <rPh sb="29" eb="31">
      <t>シュウゼン</t>
    </rPh>
    <rPh sb="32" eb="34">
      <t>コウニュウ</t>
    </rPh>
    <phoneticPr fontId="1"/>
  </si>
  <si>
    <t>人件費予算超過分は退職給付費発生のため</t>
    <rPh sb="0" eb="3">
      <t>ジンケンヒ</t>
    </rPh>
    <rPh sb="3" eb="8">
      <t>ヨサンチョウカブン</t>
    </rPh>
    <rPh sb="9" eb="11">
      <t>タイショク</t>
    </rPh>
    <rPh sb="11" eb="13">
      <t>キュウフ</t>
    </rPh>
    <rPh sb="13" eb="14">
      <t>ヒ</t>
    </rPh>
    <rPh sb="14" eb="16">
      <t>ハッセイ</t>
    </rPh>
    <phoneticPr fontId="1"/>
  </si>
  <si>
    <t>稼働が安定し、大きな修繕もなかったため費用が抑えられて予算を超える黒字を確保した。</t>
    <rPh sb="0" eb="2">
      <t>カドウ</t>
    </rPh>
    <rPh sb="3" eb="5">
      <t>アンテイ</t>
    </rPh>
    <rPh sb="7" eb="8">
      <t>オオ</t>
    </rPh>
    <rPh sb="10" eb="12">
      <t>シュウゼン</t>
    </rPh>
    <rPh sb="19" eb="21">
      <t>ヒヨウ</t>
    </rPh>
    <rPh sb="22" eb="23">
      <t>オサ</t>
    </rPh>
    <rPh sb="27" eb="29">
      <t>ヨサン</t>
    </rPh>
    <rPh sb="30" eb="31">
      <t>コ</t>
    </rPh>
    <rPh sb="33" eb="35">
      <t>クロジ</t>
    </rPh>
    <rPh sb="36" eb="38">
      <t>カクホ</t>
    </rPh>
    <phoneticPr fontId="1"/>
  </si>
  <si>
    <t>岡山市より令和6年度運営支援金あり、収入は予算未達だったが、人件費が抑えられて黒字。</t>
    <rPh sb="0" eb="3">
      <t>オカヤマシ</t>
    </rPh>
    <rPh sb="5" eb="10">
      <t>レイワ</t>
    </rPh>
    <rPh sb="10" eb="17">
      <t>ウンエイシエンキン</t>
    </rPh>
    <rPh sb="18" eb="20">
      <t>シュウニュウ</t>
    </rPh>
    <rPh sb="21" eb="23">
      <t>ヨサン</t>
    </rPh>
    <rPh sb="23" eb="25">
      <t>ミタツ</t>
    </rPh>
    <rPh sb="30" eb="33">
      <t>ジンケンヒ</t>
    </rPh>
    <rPh sb="34" eb="35">
      <t>オサ</t>
    </rPh>
    <rPh sb="39" eb="41">
      <t>クロジ</t>
    </rPh>
    <phoneticPr fontId="1"/>
  </si>
  <si>
    <t>岡山市より令和6年度運営支援金あり。稼働は目標に届かなかったが黒字を確保できた。</t>
    <rPh sb="0" eb="3">
      <t>オカヤマシ</t>
    </rPh>
    <rPh sb="5" eb="7">
      <t>レイワ</t>
    </rPh>
    <rPh sb="8" eb="10">
      <t>ネンド</t>
    </rPh>
    <rPh sb="10" eb="15">
      <t>ウンエイ</t>
    </rPh>
    <rPh sb="18" eb="20">
      <t>カドウ</t>
    </rPh>
    <rPh sb="21" eb="23">
      <t>モクヒョウ</t>
    </rPh>
    <rPh sb="24" eb="25">
      <t>トド</t>
    </rPh>
    <rPh sb="31" eb="33">
      <t>クロジ</t>
    </rPh>
    <rPh sb="34" eb="36">
      <t>カクホ</t>
    </rPh>
    <phoneticPr fontId="1"/>
  </si>
  <si>
    <t>収益が予算に未達。ｴｱｺﾝ入替え、モバイルPC導入で減価償却費増。
2ヶ月連続で赤字となる。</t>
    <rPh sb="0" eb="2">
      <t>シュウエキ</t>
    </rPh>
    <rPh sb="3" eb="5">
      <t>ヨサン</t>
    </rPh>
    <rPh sb="6" eb="8">
      <t>ミタツ</t>
    </rPh>
    <rPh sb="13" eb="15">
      <t>イレカ</t>
    </rPh>
    <rPh sb="23" eb="25">
      <t>ドウニュウ</t>
    </rPh>
    <rPh sb="26" eb="31">
      <t>ゲンカショウk</t>
    </rPh>
    <rPh sb="31" eb="32">
      <t>ゾウ</t>
    </rPh>
    <rPh sb="36" eb="37">
      <t>ゲツ</t>
    </rPh>
    <rPh sb="37" eb="39">
      <t>レンゾク</t>
    </rPh>
    <rPh sb="40" eb="42">
      <t>アカジ</t>
    </rPh>
    <phoneticPr fontId="1"/>
  </si>
  <si>
    <t>収入は、予算通りで、人員不足のため、人件費が予算より100万少なく済み、1738162円の増減差額となった</t>
    <rPh sb="0" eb="2">
      <t>シュウニュウ</t>
    </rPh>
    <rPh sb="4" eb="6">
      <t>ヨサン</t>
    </rPh>
    <rPh sb="6" eb="7">
      <t>ドオ</t>
    </rPh>
    <rPh sb="10" eb="12">
      <t>ジンイン</t>
    </rPh>
    <rPh sb="12" eb="14">
      <t>フソク</t>
    </rPh>
    <rPh sb="18" eb="21">
      <t>ジンケンヒ</t>
    </rPh>
    <rPh sb="22" eb="24">
      <t>ヨサン</t>
    </rPh>
    <rPh sb="29" eb="30">
      <t>マン</t>
    </rPh>
    <rPh sb="30" eb="31">
      <t>スク</t>
    </rPh>
    <rPh sb="33" eb="34">
      <t>ス</t>
    </rPh>
    <rPh sb="43" eb="44">
      <t>エン</t>
    </rPh>
    <rPh sb="45" eb="47">
      <t>ゾウゲン</t>
    </rPh>
    <rPh sb="47" eb="49">
      <t>サガク</t>
    </rPh>
    <phoneticPr fontId="1"/>
  </si>
  <si>
    <t>▲669，533</t>
    <phoneticPr fontId="1"/>
  </si>
  <si>
    <t>利用者数増加しているが利用者数が増えると同時に人件費も増加し赤字解消にはならない</t>
    <rPh sb="0" eb="4">
      <t>リヨウシャスウ</t>
    </rPh>
    <rPh sb="4" eb="6">
      <t>ゾウカ</t>
    </rPh>
    <rPh sb="11" eb="15">
      <t>リヨウシャスウ</t>
    </rPh>
    <rPh sb="20" eb="22">
      <t>ドウジ</t>
    </rPh>
    <rPh sb="23" eb="26">
      <t>ジンケンヒ</t>
    </rPh>
    <rPh sb="27" eb="29">
      <t>ゾウカ</t>
    </rPh>
    <rPh sb="30" eb="34">
      <t>アカジカイショウ</t>
    </rPh>
    <phoneticPr fontId="1"/>
  </si>
  <si>
    <t>長期74名と空床継続。居室エア
コン不調が続き修繕102万円。
大きな赤字となる。</t>
    <rPh sb="0" eb="2">
      <t>チョウキ</t>
    </rPh>
    <rPh sb="4" eb="5">
      <t>メイ</t>
    </rPh>
    <rPh sb="6" eb="8">
      <t>クウショウ</t>
    </rPh>
    <rPh sb="8" eb="10">
      <t>ケイゾク</t>
    </rPh>
    <rPh sb="11" eb="13">
      <t>キョシツ</t>
    </rPh>
    <rPh sb="18" eb="20">
      <t>フチョウ</t>
    </rPh>
    <rPh sb="21" eb="22">
      <t>ツヅ</t>
    </rPh>
    <rPh sb="23" eb="25">
      <t>シュウゼン</t>
    </rPh>
    <rPh sb="28" eb="30">
      <t>マンエン</t>
    </rPh>
    <rPh sb="32" eb="33">
      <t>オオ</t>
    </rPh>
    <rPh sb="35" eb="37">
      <t>アカジ</t>
    </rPh>
    <phoneticPr fontId="1"/>
  </si>
  <si>
    <t>平均利用者数10.3名も介護が
8.3と低く、予算未達。</t>
    <rPh sb="0" eb="2">
      <t>ヘイキン</t>
    </rPh>
    <rPh sb="2" eb="5">
      <t>リヨウシャ</t>
    </rPh>
    <rPh sb="5" eb="6">
      <t>スウ</t>
    </rPh>
    <rPh sb="10" eb="11">
      <t>メイ</t>
    </rPh>
    <rPh sb="12" eb="14">
      <t>カイゴ</t>
    </rPh>
    <rPh sb="20" eb="21">
      <t>ヒク</t>
    </rPh>
    <rPh sb="23" eb="25">
      <t>ヨサン</t>
    </rPh>
    <rPh sb="25" eb="27">
      <t>ミタツ</t>
    </rPh>
    <phoneticPr fontId="1"/>
  </si>
  <si>
    <t>入院4名あり空床利用を進めた。特浴の修繕・ﾀｲﾔ交換等があったが、賞与引当金の余剰もあり黒字化。</t>
    <rPh sb="0" eb="2">
      <t>ニュウイン</t>
    </rPh>
    <rPh sb="3" eb="4">
      <t>メイ</t>
    </rPh>
    <rPh sb="6" eb="8">
      <t>クウショウ</t>
    </rPh>
    <rPh sb="8" eb="10">
      <t>リヨウ</t>
    </rPh>
    <rPh sb="11" eb="12">
      <t>スス</t>
    </rPh>
    <rPh sb="15" eb="17">
      <t>トクヨク</t>
    </rPh>
    <rPh sb="18" eb="20">
      <t>シュウゼン</t>
    </rPh>
    <rPh sb="24" eb="27">
      <t>コウカンナド</t>
    </rPh>
    <rPh sb="33" eb="35">
      <t>ショウヨ</t>
    </rPh>
    <rPh sb="35" eb="37">
      <t>ヒキアテ</t>
    </rPh>
    <rPh sb="37" eb="38">
      <t>キン</t>
    </rPh>
    <rPh sb="39" eb="41">
      <t>ヨジョウ</t>
    </rPh>
    <rPh sb="44" eb="46">
      <t>クロジ</t>
    </rPh>
    <rPh sb="46" eb="47">
      <t>カ</t>
    </rPh>
    <phoneticPr fontId="1"/>
  </si>
  <si>
    <t>終了者1名・新規3名。新規はあったが、支援1名、区変中1名と大幅な収益増には至らず。</t>
    <rPh sb="0" eb="2">
      <t>シュウリョウ</t>
    </rPh>
    <rPh sb="2" eb="3">
      <t>シャ</t>
    </rPh>
    <rPh sb="4" eb="5">
      <t>メイ</t>
    </rPh>
    <rPh sb="6" eb="8">
      <t>シンキ</t>
    </rPh>
    <rPh sb="9" eb="10">
      <t>メイ</t>
    </rPh>
    <rPh sb="11" eb="13">
      <t>シンキ</t>
    </rPh>
    <rPh sb="22" eb="23">
      <t>メイ</t>
    </rPh>
    <rPh sb="28" eb="29">
      <t>メイ</t>
    </rPh>
    <rPh sb="30" eb="32">
      <t>オオハバ</t>
    </rPh>
    <rPh sb="33" eb="35">
      <t>シュウエキ</t>
    </rPh>
    <rPh sb="35" eb="36">
      <t>ゾウ</t>
    </rPh>
    <rPh sb="38" eb="39">
      <t>イタ</t>
    </rPh>
    <phoneticPr fontId="1"/>
  </si>
  <si>
    <t>退職予定職員の退職延長による人件費があり赤字となった。</t>
    <rPh sb="0" eb="2">
      <t>タイショク</t>
    </rPh>
    <rPh sb="2" eb="4">
      <t>ヨテイ</t>
    </rPh>
    <rPh sb="4" eb="6">
      <t>ショクイン</t>
    </rPh>
    <rPh sb="7" eb="9">
      <t>タイショク</t>
    </rPh>
    <rPh sb="9" eb="11">
      <t>エンチョウ</t>
    </rPh>
    <rPh sb="14" eb="17">
      <t>ジンケンヒ</t>
    </rPh>
    <rPh sb="20" eb="22">
      <t>アカジ</t>
    </rPh>
    <phoneticPr fontId="1"/>
  </si>
  <si>
    <t>費用は予算を上回った収益で赤字を抑えることができた。</t>
    <rPh sb="0" eb="2">
      <t>ヒヨウ</t>
    </rPh>
    <rPh sb="3" eb="5">
      <t>ヨサン</t>
    </rPh>
    <rPh sb="6" eb="8">
      <t>ウワマワ</t>
    </rPh>
    <rPh sb="10" eb="12">
      <t>シュウエキ</t>
    </rPh>
    <rPh sb="13" eb="15">
      <t>アカジ</t>
    </rPh>
    <rPh sb="16" eb="17">
      <t>オサ</t>
    </rPh>
    <phoneticPr fontId="1"/>
  </si>
  <si>
    <t>費用は予算</t>
    <rPh sb="0" eb="2">
      <t>ヒヨウ</t>
    </rPh>
    <rPh sb="3" eb="5">
      <t>ヨサン</t>
    </rPh>
    <phoneticPr fontId="1"/>
  </si>
  <si>
    <t>稼働は95％にとどまっている。賞与引当金の余剰があり、黒字となる</t>
    <rPh sb="0" eb="2">
      <t>カドウ</t>
    </rPh>
    <rPh sb="15" eb="17">
      <t>ショウヨ</t>
    </rPh>
    <rPh sb="17" eb="19">
      <t>ヒキアテ</t>
    </rPh>
    <rPh sb="19" eb="20">
      <t>キン</t>
    </rPh>
    <rPh sb="21" eb="23">
      <t>ヨジョウ</t>
    </rPh>
    <rPh sb="27" eb="29">
      <t>クロジ</t>
    </rPh>
    <phoneticPr fontId="1"/>
  </si>
  <si>
    <t>▲569,122</t>
    <phoneticPr fontId="1"/>
  </si>
  <si>
    <t>入院からの退去が続き、結果空室2室が埋めきれず。ワックス剥離費用があり、赤字幅広がる</t>
    <rPh sb="0" eb="2">
      <t>ニュウイン</t>
    </rPh>
    <rPh sb="5" eb="7">
      <t>タイキョ</t>
    </rPh>
    <rPh sb="8" eb="9">
      <t>ツヅ</t>
    </rPh>
    <rPh sb="11" eb="13">
      <t>ケッカ</t>
    </rPh>
    <rPh sb="13" eb="15">
      <t>クウシツ</t>
    </rPh>
    <rPh sb="16" eb="17">
      <t>シツ</t>
    </rPh>
    <rPh sb="18" eb="19">
      <t>ウ</t>
    </rPh>
    <rPh sb="28" eb="30">
      <t>ハクリ</t>
    </rPh>
    <rPh sb="30" eb="32">
      <t>ヒヨウ</t>
    </rPh>
    <rPh sb="36" eb="39">
      <t>アカジハバ</t>
    </rPh>
    <rPh sb="39" eb="40">
      <t>ヒロ</t>
    </rPh>
    <phoneticPr fontId="1"/>
  </si>
  <si>
    <t>予算比　収益　99.8％、費用　100.2％、当期活動増減差額   8,499,070円となった。予算額 は 8,550,000円で予算比99.4％となった。</t>
    <rPh sb="0" eb="2">
      <t>ヨサン</t>
    </rPh>
    <rPh sb="2" eb="3">
      <t>ヒ</t>
    </rPh>
    <rPh sb="4" eb="6">
      <t>シュウエキ</t>
    </rPh>
    <rPh sb="13" eb="15">
      <t>ヒヨウ</t>
    </rPh>
    <rPh sb="23" eb="25">
      <t>トウキ</t>
    </rPh>
    <rPh sb="25" eb="27">
      <t>カツドウ</t>
    </rPh>
    <rPh sb="27" eb="29">
      <t>ゾウゲン</t>
    </rPh>
    <rPh sb="29" eb="31">
      <t>サガク</t>
    </rPh>
    <rPh sb="43" eb="44">
      <t>エン</t>
    </rPh>
    <rPh sb="49" eb="52">
      <t>ヨサンガク</t>
    </rPh>
    <rPh sb="64" eb="65">
      <t>エン</t>
    </rPh>
    <rPh sb="66" eb="68">
      <t>ヨサン</t>
    </rPh>
    <rPh sb="68" eb="69">
      <t>ヒ</t>
    </rPh>
    <phoneticPr fontId="1"/>
  </si>
  <si>
    <t>2025年4月～2025年7月度</t>
    <rPh sb="4" eb="5">
      <t>ネン</t>
    </rPh>
    <rPh sb="6" eb="7">
      <t>ガツ</t>
    </rPh>
    <phoneticPr fontId="46"/>
  </si>
  <si>
    <t>2025年8月度</t>
    <rPh sb="4" eb="5">
      <t>ネン</t>
    </rPh>
    <rPh sb="6" eb="7">
      <t>ガツ</t>
    </rPh>
    <rPh sb="7" eb="8">
      <t>ド</t>
    </rPh>
    <phoneticPr fontId="1"/>
  </si>
  <si>
    <t>2024年8月度</t>
    <rPh sb="4" eb="5">
      <t>ネン</t>
    </rPh>
    <rPh sb="6" eb="7">
      <t>ガツ</t>
    </rPh>
    <rPh sb="7" eb="8">
      <t>ド</t>
    </rPh>
    <phoneticPr fontId="1"/>
  </si>
  <si>
    <t>2025年4月～2025年8月度</t>
    <rPh sb="4" eb="5">
      <t>ネン</t>
    </rPh>
    <rPh sb="6" eb="7">
      <t>ガツ</t>
    </rPh>
    <phoneticPr fontId="46"/>
  </si>
  <si>
    <t>86.7</t>
  </si>
  <si>
    <t>▲341,385</t>
  </si>
  <si>
    <t>▲36.9</t>
  </si>
  <si>
    <t>95.5</t>
  </si>
  <si>
    <t>▲34.9</t>
  </si>
  <si>
    <t>▲8,985</t>
  </si>
  <si>
    <t>▲1.6</t>
  </si>
  <si>
    <t>▲230.7</t>
  </si>
  <si>
    <t>▲3,971,154</t>
  </si>
  <si>
    <t>▲3,474,592</t>
  </si>
  <si>
    <t>▲355.3</t>
  </si>
  <si>
    <t>▲160.8</t>
  </si>
  <si>
    <t>▲2,592,662</t>
  </si>
  <si>
    <t>3,548</t>
  </si>
  <si>
    <t>▲2,805,305</t>
  </si>
  <si>
    <t>▲193.5</t>
  </si>
  <si>
    <t>▲789.4</t>
  </si>
  <si>
    <t>▲6.4</t>
  </si>
  <si>
    <t>▲545.5</t>
  </si>
  <si>
    <t>▲1,299,345</t>
  </si>
  <si>
    <t>▲513.6</t>
  </si>
  <si>
    <t>▲1,903,615</t>
  </si>
  <si>
    <t>▲1,204,269</t>
  </si>
  <si>
    <t>▲182.8</t>
  </si>
  <si>
    <t>▲197,830</t>
  </si>
  <si>
    <t>▲47.5</t>
  </si>
  <si>
    <t>910,000</t>
  </si>
  <si>
    <t>▲422,029</t>
  </si>
  <si>
    <t>▲26.4</t>
  </si>
  <si>
    <t>▲6,585</t>
  </si>
  <si>
    <t>▲2.9</t>
  </si>
  <si>
    <t>▲848,068</t>
  </si>
  <si>
    <t>▲921.8</t>
  </si>
  <si>
    <t>▲598.5</t>
  </si>
  <si>
    <t>▲157,695</t>
  </si>
  <si>
    <t>▲105.9</t>
  </si>
  <si>
    <t>▲355.2</t>
  </si>
  <si>
    <t>9.5</t>
  </si>
  <si>
    <t>▲74,203</t>
  </si>
  <si>
    <t>▲147,158</t>
  </si>
  <si>
    <t>▲225.7</t>
  </si>
  <si>
    <t>▲131.2</t>
  </si>
  <si>
    <t>1,194,000</t>
  </si>
  <si>
    <t>▲1,132,190</t>
  </si>
  <si>
    <t>▲877,266</t>
  </si>
  <si>
    <t>▲604.9</t>
  </si>
  <si>
    <t>▲705,922</t>
  </si>
  <si>
    <t>▲767.3</t>
  </si>
  <si>
    <t>▲741,692</t>
  </si>
  <si>
    <t>▲96.7</t>
  </si>
  <si>
    <t>▲155.0</t>
  </si>
  <si>
    <t>7,046,000</t>
  </si>
  <si>
    <t>2,336,000</t>
  </si>
  <si>
    <t>▲634.0</t>
  </si>
  <si>
    <t>▲100.1</t>
  </si>
  <si>
    <t>▲474,065</t>
  </si>
  <si>
    <t>▲397,360</t>
  </si>
  <si>
    <t>▲125.0</t>
  </si>
  <si>
    <t>▲90.6</t>
  </si>
  <si>
    <t>▲119,505</t>
  </si>
  <si>
    <t>▲134.3</t>
  </si>
  <si>
    <t>▲60,821</t>
  </si>
  <si>
    <t>▲38,766</t>
  </si>
  <si>
    <t>▲46.4</t>
  </si>
  <si>
    <t>▲30.9</t>
  </si>
  <si>
    <t>2025年4月～2025年8月度</t>
  </si>
  <si>
    <t>2025年8月度</t>
  </si>
  <si>
    <t>2025年4月～2025年8月度</t>
    <rPh sb="4" eb="5">
      <t>ネン</t>
    </rPh>
    <rPh sb="6" eb="7">
      <t>ガツ</t>
    </rPh>
    <rPh sb="12" eb="13">
      <t>ネン</t>
    </rPh>
    <rPh sb="14" eb="15">
      <t>ガツ</t>
    </rPh>
    <rPh sb="15" eb="16">
      <t>ド</t>
    </rPh>
    <phoneticPr fontId="1"/>
  </si>
  <si>
    <t>▲341,385</t>
    <phoneticPr fontId="1"/>
  </si>
  <si>
    <t>▲3,971,154</t>
    <phoneticPr fontId="1"/>
  </si>
  <si>
    <t>▲1,299,345</t>
    <phoneticPr fontId="1"/>
  </si>
  <si>
    <t>▲1,204,269</t>
    <phoneticPr fontId="1"/>
  </si>
  <si>
    <t>2025年9月　第136号</t>
    <rPh sb="4" eb="5">
      <t>ネン</t>
    </rPh>
    <rPh sb="6" eb="7">
      <t>ガツ</t>
    </rPh>
    <rPh sb="8" eb="9">
      <t>ダイ</t>
    </rPh>
    <rPh sb="12" eb="13">
      <t>ゴウ</t>
    </rPh>
    <phoneticPr fontId="1"/>
  </si>
  <si>
    <t>月遅れ請求が４件あり、稼働目標は達成等したが人件費も増加しているため予算より下回った</t>
    <rPh sb="0" eb="2">
      <t>ツキオク</t>
    </rPh>
    <rPh sb="3" eb="5">
      <t>セイキュウ</t>
    </rPh>
    <rPh sb="7" eb="8">
      <t>ケン</t>
    </rPh>
    <rPh sb="18" eb="19">
      <t>トウ</t>
    </rPh>
    <rPh sb="22" eb="25">
      <t>ジンケンヒ</t>
    </rPh>
    <rPh sb="26" eb="28">
      <t>ゾウカ</t>
    </rPh>
    <rPh sb="34" eb="36">
      <t>ヨサン</t>
    </rPh>
    <rPh sb="38" eb="40">
      <t>シタマワ</t>
    </rPh>
    <phoneticPr fontId="1"/>
  </si>
  <si>
    <t>▲6,585</t>
    <phoneticPr fontId="1"/>
  </si>
  <si>
    <t>個浴浴槽の縁の修理があり赤字となる。</t>
    <rPh sb="0" eb="2">
      <t>コヨク</t>
    </rPh>
    <rPh sb="2" eb="4">
      <t>ヨクソウ</t>
    </rPh>
    <rPh sb="5" eb="6">
      <t>フチ</t>
    </rPh>
    <rPh sb="7" eb="9">
      <t>シュウリ</t>
    </rPh>
    <rPh sb="12" eb="14">
      <t>アカジ</t>
    </rPh>
    <phoneticPr fontId="1"/>
  </si>
  <si>
    <t>▲848,068</t>
    <phoneticPr fontId="1"/>
  </si>
  <si>
    <t>稼働が計画に届かなかった部分と一般浴室床修繕があった為大きな赤字となった。</t>
    <rPh sb="0" eb="2">
      <t>カドウ</t>
    </rPh>
    <rPh sb="3" eb="5">
      <t>ケイカク</t>
    </rPh>
    <rPh sb="15" eb="19">
      <t>イッパンヨクシツ</t>
    </rPh>
    <rPh sb="19" eb="20">
      <t>ユカ</t>
    </rPh>
    <rPh sb="20" eb="22">
      <t>シュウゼン</t>
    </rPh>
    <rPh sb="26" eb="27">
      <t>タメ</t>
    </rPh>
    <rPh sb="27" eb="28">
      <t>オオ</t>
    </rPh>
    <rPh sb="30" eb="32">
      <t>アカジ</t>
    </rPh>
    <phoneticPr fontId="1"/>
  </si>
  <si>
    <t>増員により人件費がわずかに予算を超過した。</t>
    <rPh sb="0" eb="2">
      <t>ゾウイン</t>
    </rPh>
    <rPh sb="5" eb="8">
      <t>ジンケンヒ</t>
    </rPh>
    <rPh sb="13" eb="15">
      <t>ヨサン</t>
    </rPh>
    <rPh sb="16" eb="18">
      <t>チョウカ</t>
    </rPh>
    <phoneticPr fontId="1"/>
  </si>
  <si>
    <t>看護師紹介を使用し業務委託費が上昇したが、稼働が目標を超過し黒字となった。</t>
    <rPh sb="0" eb="3">
      <t>カンゴシ</t>
    </rPh>
    <rPh sb="3" eb="5">
      <t>ショウカイ</t>
    </rPh>
    <rPh sb="6" eb="8">
      <t>シヨウ</t>
    </rPh>
    <rPh sb="9" eb="13">
      <t>ギョウムイタク</t>
    </rPh>
    <rPh sb="13" eb="14">
      <t>ヒ</t>
    </rPh>
    <rPh sb="15" eb="17">
      <t>ジョウショウ</t>
    </rPh>
    <rPh sb="21" eb="23">
      <t>カドウ</t>
    </rPh>
    <rPh sb="24" eb="26">
      <t>モクヒョウ</t>
    </rPh>
    <rPh sb="27" eb="29">
      <t>チョウカ</t>
    </rPh>
    <rPh sb="30" eb="32">
      <t>クロジ</t>
    </rPh>
    <phoneticPr fontId="1"/>
  </si>
  <si>
    <t>稼働は目標に到達しなかったが、経費（主に人件費）が少なかったため黒字となった。</t>
    <rPh sb="0" eb="2">
      <t>カドウ</t>
    </rPh>
    <rPh sb="3" eb="5">
      <t>モクヒョウ</t>
    </rPh>
    <rPh sb="6" eb="8">
      <t>トウタツ</t>
    </rPh>
    <rPh sb="15" eb="17">
      <t>ケイヒ</t>
    </rPh>
    <rPh sb="18" eb="19">
      <t>オモ</t>
    </rPh>
    <rPh sb="20" eb="23">
      <t>ジンケンヒ</t>
    </rPh>
    <rPh sb="25" eb="26">
      <t>スク</t>
    </rPh>
    <rPh sb="32" eb="38">
      <t>クロジ</t>
    </rPh>
    <phoneticPr fontId="1"/>
  </si>
  <si>
    <t>収益が予算よりも高かったが、費用も上昇したため赤字。（予算よりも改善はしている）</t>
    <rPh sb="0" eb="2">
      <t>シュウエキ</t>
    </rPh>
    <rPh sb="3" eb="5">
      <t>ヨサン</t>
    </rPh>
    <rPh sb="8" eb="9">
      <t>タカ</t>
    </rPh>
    <rPh sb="14" eb="16">
      <t>ヒヨウ</t>
    </rPh>
    <rPh sb="17" eb="19">
      <t>ジョウショウ</t>
    </rPh>
    <rPh sb="23" eb="25">
      <t>アカジ</t>
    </rPh>
    <rPh sb="27" eb="29">
      <t>ヨサン</t>
    </rPh>
    <rPh sb="32" eb="34">
      <t>カイゼン</t>
    </rPh>
    <phoneticPr fontId="1"/>
  </si>
  <si>
    <t>新規の車両リースや既存車の車検もあり赤字となった。</t>
    <rPh sb="0" eb="2">
      <t>シンキ</t>
    </rPh>
    <rPh sb="3" eb="5">
      <t>シャリョウ</t>
    </rPh>
    <rPh sb="9" eb="11">
      <t>キゾン</t>
    </rPh>
    <rPh sb="11" eb="12">
      <t>シャ</t>
    </rPh>
    <rPh sb="13" eb="15">
      <t>シャケン</t>
    </rPh>
    <rPh sb="18" eb="20">
      <t>アカジ</t>
    </rPh>
    <phoneticPr fontId="1"/>
  </si>
  <si>
    <t>入院者がおり、収入が予算に到達できなかった。</t>
    <phoneticPr fontId="1"/>
  </si>
  <si>
    <t>▲1,132,190</t>
    <phoneticPr fontId="1"/>
  </si>
  <si>
    <t>お盆で派遣のキャンセルが多く収益減。新規利用者が増え残業が増え人件費も増加した</t>
    <rPh sb="1" eb="2">
      <t>ボン</t>
    </rPh>
    <rPh sb="3" eb="5">
      <t>ハケン</t>
    </rPh>
    <rPh sb="12" eb="13">
      <t>オオ</t>
    </rPh>
    <rPh sb="14" eb="16">
      <t>シュウエキ</t>
    </rPh>
    <rPh sb="16" eb="17">
      <t>ゲン</t>
    </rPh>
    <rPh sb="18" eb="23">
      <t>シンキリヨウシャ</t>
    </rPh>
    <rPh sb="24" eb="25">
      <t>フ</t>
    </rPh>
    <rPh sb="26" eb="28">
      <t>ザンギョウ</t>
    </rPh>
    <rPh sb="29" eb="30">
      <t>フ</t>
    </rPh>
    <rPh sb="31" eb="34">
      <t>ジンケンヒ</t>
    </rPh>
    <rPh sb="35" eb="37">
      <t>ゾウカ</t>
    </rPh>
    <phoneticPr fontId="1"/>
  </si>
  <si>
    <t>月初6床の空床でスタート､月途中2名入所有も予算未達。岡山市支援金66万円入るも赤字。</t>
    <rPh sb="0" eb="2">
      <t>ゲッショ</t>
    </rPh>
    <rPh sb="3" eb="4">
      <t>ショウ</t>
    </rPh>
    <rPh sb="5" eb="7">
      <t>クウショウ</t>
    </rPh>
    <rPh sb="13" eb="14">
      <t>ツキ</t>
    </rPh>
    <rPh sb="14" eb="16">
      <t>トチュウ</t>
    </rPh>
    <rPh sb="17" eb="18">
      <t>メイ</t>
    </rPh>
    <rPh sb="18" eb="20">
      <t>ニュウショ</t>
    </rPh>
    <rPh sb="20" eb="21">
      <t>アリ</t>
    </rPh>
    <rPh sb="22" eb="24">
      <t>ヨサン</t>
    </rPh>
    <rPh sb="24" eb="26">
      <t>ミタツ</t>
    </rPh>
    <rPh sb="27" eb="30">
      <t>オカヤマシ</t>
    </rPh>
    <rPh sb="30" eb="33">
      <t>シエンキン</t>
    </rPh>
    <rPh sb="35" eb="37">
      <t>マンエン</t>
    </rPh>
    <rPh sb="37" eb="38">
      <t>ハイ</t>
    </rPh>
    <rPh sb="40" eb="42">
      <t>アカジ</t>
    </rPh>
    <phoneticPr fontId="1"/>
  </si>
  <si>
    <t>新規契約1名あるも利用無で入院､利用者確保進まず。</t>
    <rPh sb="0" eb="2">
      <t>シンキ</t>
    </rPh>
    <rPh sb="2" eb="4">
      <t>ケイヤク</t>
    </rPh>
    <rPh sb="5" eb="6">
      <t>メイ</t>
    </rPh>
    <rPh sb="9" eb="11">
      <t>リヨウ</t>
    </rPh>
    <rPh sb="11" eb="12">
      <t>ナ</t>
    </rPh>
    <rPh sb="13" eb="15">
      <t>ニュウイン</t>
    </rPh>
    <rPh sb="16" eb="19">
      <t>リヨウシャ</t>
    </rPh>
    <rPh sb="19" eb="21">
      <t>カクホ</t>
    </rPh>
    <rPh sb="21" eb="22">
      <t>スス</t>
    </rPh>
    <phoneticPr fontId="1"/>
  </si>
  <si>
    <t>社保超過分16万、支援金25万があったが、入院者が5名と多く収益が大幅減。赤字となった。</t>
    <rPh sb="0" eb="2">
      <t>シャホ</t>
    </rPh>
    <rPh sb="2" eb="5">
      <t>チョウカブン</t>
    </rPh>
    <rPh sb="7" eb="8">
      <t>マン</t>
    </rPh>
    <rPh sb="9" eb="12">
      <t>シエンキン</t>
    </rPh>
    <rPh sb="14" eb="15">
      <t>マン</t>
    </rPh>
    <rPh sb="21" eb="23">
      <t>ニュウイン</t>
    </rPh>
    <rPh sb="23" eb="24">
      <t>シャ</t>
    </rPh>
    <rPh sb="26" eb="27">
      <t>メイ</t>
    </rPh>
    <rPh sb="28" eb="29">
      <t>オオ</t>
    </rPh>
    <rPh sb="30" eb="32">
      <t>シュウエキ</t>
    </rPh>
    <rPh sb="33" eb="35">
      <t>オオハバ</t>
    </rPh>
    <rPh sb="35" eb="36">
      <t>ゲン</t>
    </rPh>
    <rPh sb="37" eb="39">
      <t>アカジ</t>
    </rPh>
    <phoneticPr fontId="1"/>
  </si>
  <si>
    <t>新規利用契約2名あり。月遅れ請求もあり、収益が予算を達成し黒字化した。</t>
    <rPh sb="0" eb="2">
      <t>シンキ</t>
    </rPh>
    <rPh sb="2" eb="4">
      <t>リヨウ</t>
    </rPh>
    <rPh sb="4" eb="6">
      <t>ケイヤク</t>
    </rPh>
    <rPh sb="7" eb="8">
      <t>メイ</t>
    </rPh>
    <rPh sb="11" eb="12">
      <t>ツキ</t>
    </rPh>
    <rPh sb="12" eb="13">
      <t>オク</t>
    </rPh>
    <rPh sb="14" eb="16">
      <t>セイキュウ</t>
    </rPh>
    <rPh sb="20" eb="22">
      <t>シュウエキ</t>
    </rPh>
    <rPh sb="23" eb="25">
      <t>ヨサン</t>
    </rPh>
    <rPh sb="26" eb="28">
      <t>タッセイ</t>
    </rPh>
    <rPh sb="29" eb="32">
      <t>クロジカ</t>
    </rPh>
    <phoneticPr fontId="1"/>
  </si>
  <si>
    <t>月遅れ請求が計6件あり収益につながった。</t>
    <rPh sb="0" eb="2">
      <t>ツキオク</t>
    </rPh>
    <rPh sb="3" eb="5">
      <t>セイキュウ</t>
    </rPh>
    <rPh sb="6" eb="7">
      <t>ケイ</t>
    </rPh>
    <rPh sb="8" eb="9">
      <t>ケン</t>
    </rPh>
    <rPh sb="11" eb="13">
      <t>シュウエキ</t>
    </rPh>
    <phoneticPr fontId="1"/>
  </si>
  <si>
    <t>費用を抑えることができなかった為赤字となる。</t>
    <rPh sb="0" eb="2">
      <t>ヒヨウ</t>
    </rPh>
    <rPh sb="3" eb="4">
      <t>オサ</t>
    </rPh>
    <rPh sb="15" eb="16">
      <t>タメ</t>
    </rPh>
    <rPh sb="16" eb="18">
      <t>アカジ</t>
    </rPh>
    <phoneticPr fontId="1"/>
  </si>
  <si>
    <t>収益が予算をかなり下回り赤字となる。</t>
    <rPh sb="0" eb="2">
      <t>シュウエキ</t>
    </rPh>
    <rPh sb="3" eb="5">
      <t>ヨサン</t>
    </rPh>
    <rPh sb="9" eb="11">
      <t>シタマワ</t>
    </rPh>
    <rPh sb="12" eb="14">
      <t>アカジ</t>
    </rPh>
    <phoneticPr fontId="1"/>
  </si>
  <si>
    <t>▲119,505</t>
    <phoneticPr fontId="1"/>
  </si>
  <si>
    <t>稼働は微増傾向にあるが、軽度利用者が多い為、収益が上がらず赤字となる。</t>
    <rPh sb="0" eb="2">
      <t>カドウ</t>
    </rPh>
    <rPh sb="3" eb="5">
      <t>ビゾウ</t>
    </rPh>
    <rPh sb="5" eb="7">
      <t>ケイコウ</t>
    </rPh>
    <rPh sb="12" eb="14">
      <t>ケイド</t>
    </rPh>
    <rPh sb="14" eb="17">
      <t>リヨウシャ</t>
    </rPh>
    <rPh sb="18" eb="19">
      <t>オオ</t>
    </rPh>
    <rPh sb="20" eb="21">
      <t>タメ</t>
    </rPh>
    <rPh sb="22" eb="24">
      <t>シュウエキ</t>
    </rPh>
    <rPh sb="25" eb="26">
      <t>ア</t>
    </rPh>
    <rPh sb="29" eb="31">
      <t>アカジ</t>
    </rPh>
    <phoneticPr fontId="1"/>
  </si>
  <si>
    <t>▲60,821</t>
    <phoneticPr fontId="1"/>
  </si>
  <si>
    <t>収益予算比103.7％、費用予算比95.3％、赤字ではあったが、赤字幅は減った。</t>
    <rPh sb="0" eb="2">
      <t>シュウエキ</t>
    </rPh>
    <rPh sb="2" eb="4">
      <t>ヨサン</t>
    </rPh>
    <rPh sb="4" eb="5">
      <t>ヒ</t>
    </rPh>
    <rPh sb="12" eb="14">
      <t>ヒヨウ</t>
    </rPh>
    <rPh sb="14" eb="16">
      <t>ヨサン</t>
    </rPh>
    <rPh sb="16" eb="17">
      <t>ヒ</t>
    </rPh>
    <rPh sb="23" eb="25">
      <t>アカジ</t>
    </rPh>
    <rPh sb="32" eb="35">
      <t>アカジハバ</t>
    </rPh>
    <rPh sb="36" eb="37">
      <t>ヘ</t>
    </rPh>
    <phoneticPr fontId="1"/>
  </si>
  <si>
    <t>▲422,029</t>
    <phoneticPr fontId="1"/>
  </si>
  <si>
    <t>予算比　収益　97.3％、費用　100.0％、当期活動増減差額   ▲422,029円となった。予算額 は 2,493,500円であったが、13事業所で赤字になり 2,915,529円の大きな乖離となった。</t>
    <rPh sb="0" eb="2">
      <t>ヨサン</t>
    </rPh>
    <rPh sb="2" eb="3">
      <t>ヒ</t>
    </rPh>
    <rPh sb="4" eb="6">
      <t>シュウエキ</t>
    </rPh>
    <rPh sb="13" eb="15">
      <t>ヒヨウ</t>
    </rPh>
    <rPh sb="23" eb="25">
      <t>トウキ</t>
    </rPh>
    <rPh sb="25" eb="27">
      <t>カツドウ</t>
    </rPh>
    <rPh sb="27" eb="29">
      <t>ゾウゲン</t>
    </rPh>
    <rPh sb="29" eb="31">
      <t>サガク</t>
    </rPh>
    <rPh sb="42" eb="43">
      <t>エン</t>
    </rPh>
    <rPh sb="48" eb="51">
      <t>ヨサンガク</t>
    </rPh>
    <rPh sb="63" eb="64">
      <t>エン</t>
    </rPh>
    <rPh sb="91" eb="92">
      <t>エン</t>
    </rPh>
    <rPh sb="93" eb="94">
      <t>オオ</t>
    </rPh>
    <rPh sb="96" eb="98">
      <t>カイリ</t>
    </rPh>
    <phoneticPr fontId="1"/>
  </si>
  <si>
    <t>前年比▲で実績がプラス</t>
    <rPh sb="0" eb="3">
      <t>ゼンネンヒ</t>
    </rPh>
    <rPh sb="5" eb="7">
      <t>ジッセキ</t>
    </rPh>
    <phoneticPr fontId="46"/>
  </si>
  <si>
    <t>予算比▲で実績がプラス</t>
    <rPh sb="0" eb="2">
      <t>ヨサン</t>
    </rPh>
    <rPh sb="2" eb="3">
      <t>ヒ</t>
    </rPh>
    <rPh sb="5" eb="7">
      <t>ジッセキ</t>
    </rPh>
    <phoneticPr fontId="46"/>
  </si>
  <si>
    <t>2025年8月度</t>
    <phoneticPr fontId="46"/>
  </si>
  <si>
    <t>今年度利用率</t>
    <rPh sb="0" eb="3">
      <t>コンネンド</t>
    </rPh>
    <rPh sb="3" eb="6">
      <t>リヨウリツ</t>
    </rPh>
    <phoneticPr fontId="1"/>
  </si>
  <si>
    <t>昨年度利用率</t>
    <rPh sb="0" eb="3">
      <t>サクネンド</t>
    </rPh>
    <rPh sb="3" eb="6">
      <t>リヨウリツ</t>
    </rPh>
    <phoneticPr fontId="1"/>
  </si>
  <si>
    <t>特養中野　　　　　　　　　けんせいえん</t>
  </si>
  <si>
    <t>ｹｱﾊｳｽあかね</t>
  </si>
  <si>
    <t>デイサービス　　　　　センターかなおか</t>
  </si>
  <si>
    <t>岡山中央福祉会</t>
    <rPh sb="0" eb="7">
      <t>オカヤマチュウオウフクシカイ</t>
    </rPh>
    <phoneticPr fontId="46"/>
  </si>
  <si>
    <t>2025年9月度</t>
    <rPh sb="4" eb="5">
      <t>ネン</t>
    </rPh>
    <rPh sb="6" eb="7">
      <t>ガツ</t>
    </rPh>
    <rPh sb="7" eb="8">
      <t>ド</t>
    </rPh>
    <phoneticPr fontId="1"/>
  </si>
  <si>
    <t>ｖ</t>
    <phoneticPr fontId="1"/>
  </si>
  <si>
    <t xml:space="preserve"> </t>
    <phoneticPr fontId="1"/>
  </si>
  <si>
    <t>2024年9月度</t>
    <rPh sb="4" eb="5">
      <t>ネン</t>
    </rPh>
    <rPh sb="6" eb="7">
      <t>ガツ</t>
    </rPh>
    <rPh sb="7" eb="8">
      <t>ド</t>
    </rPh>
    <phoneticPr fontId="1"/>
  </si>
  <si>
    <t>岡山中央福祉会</t>
    <rPh sb="0" eb="2">
      <t>オカヤマ</t>
    </rPh>
    <rPh sb="2" eb="4">
      <t>チュウオウ</t>
    </rPh>
    <rPh sb="4" eb="6">
      <t>フクシ</t>
    </rPh>
    <rPh sb="6" eb="7">
      <t>カイ</t>
    </rPh>
    <phoneticPr fontId="46"/>
  </si>
  <si>
    <t>31.4</t>
  </si>
  <si>
    <t>104.9</t>
  </si>
  <si>
    <t>10.8</t>
  </si>
  <si>
    <t>120.2</t>
  </si>
  <si>
    <t>▲1,389,170</t>
  </si>
  <si>
    <t>▲106.4</t>
  </si>
  <si>
    <t>109.4</t>
  </si>
  <si>
    <t>108.0</t>
  </si>
  <si>
    <t>86.1</t>
  </si>
  <si>
    <t>▲49.0</t>
  </si>
  <si>
    <t>▲451.5</t>
  </si>
  <si>
    <t>▲135.1</t>
  </si>
  <si>
    <t>97.5</t>
  </si>
  <si>
    <t>107.2</t>
  </si>
  <si>
    <t>10.3</t>
  </si>
  <si>
    <t>104.3</t>
  </si>
  <si>
    <t>▲4,334,052</t>
  </si>
  <si>
    <t>▲4,222,404</t>
  </si>
  <si>
    <t>▲304.3</t>
  </si>
  <si>
    <t>▲3,251,680</t>
  </si>
  <si>
    <t>14.0</t>
  </si>
  <si>
    <t>17.2</t>
  </si>
  <si>
    <t>91.6</t>
  </si>
  <si>
    <t>▲0.4</t>
  </si>
  <si>
    <t>▲2,560,526</t>
  </si>
  <si>
    <t>▲16.7</t>
  </si>
  <si>
    <t>▲52.9</t>
  </si>
  <si>
    <t>▲1,477,405</t>
  </si>
  <si>
    <t>▲435.8</t>
  </si>
  <si>
    <t>▲2,284,338</t>
  </si>
  <si>
    <t>▲1,550,190</t>
  </si>
  <si>
    <t>▲4.2</t>
  </si>
  <si>
    <t>▲683.8</t>
  </si>
  <si>
    <t>▲197,338</t>
  </si>
  <si>
    <t>▲79.4</t>
  </si>
  <si>
    <t>▲116.7</t>
  </si>
  <si>
    <t>23.7</t>
  </si>
  <si>
    <t>8.9</t>
  </si>
  <si>
    <t>5.7</t>
  </si>
  <si>
    <t>5,248,000</t>
  </si>
  <si>
    <t>170,000</t>
  </si>
  <si>
    <t>▲2,757,316</t>
  </si>
  <si>
    <t>▲195.5</t>
  </si>
  <si>
    <t>▲14.2</t>
  </si>
  <si>
    <t>▲1,047,785</t>
  </si>
  <si>
    <t>▲275.7</t>
  </si>
  <si>
    <t>▲818.9</t>
  </si>
  <si>
    <t>▲14,880</t>
  </si>
  <si>
    <t>▲48.0</t>
  </si>
  <si>
    <t>▲9.2</t>
  </si>
  <si>
    <t>88.0</t>
  </si>
  <si>
    <t>16.7</t>
  </si>
  <si>
    <t>96.3</t>
  </si>
  <si>
    <t>92.8</t>
  </si>
  <si>
    <t>▲319.7</t>
  </si>
  <si>
    <t>▲114.0</t>
  </si>
  <si>
    <t>5.4</t>
  </si>
  <si>
    <t>▲120.9</t>
  </si>
  <si>
    <t>▲108,545</t>
  </si>
  <si>
    <t>▲362,898</t>
  </si>
  <si>
    <t>▲747,812</t>
  </si>
  <si>
    <t>▲659,018</t>
  </si>
  <si>
    <t>▲1,376,004</t>
  </si>
  <si>
    <t>▲486.2</t>
  </si>
  <si>
    <t>7,956,000</t>
  </si>
  <si>
    <t>20.1</t>
  </si>
  <si>
    <t>▲36.3</t>
  </si>
  <si>
    <t>▲149.0</t>
  </si>
  <si>
    <t>▲86.3</t>
  </si>
  <si>
    <t>▲178,060</t>
  </si>
  <si>
    <t>▲207.0</t>
  </si>
  <si>
    <t>▲334.1</t>
  </si>
  <si>
    <t>▲345,921</t>
  </si>
  <si>
    <t>2025年4月～2025年9月度</t>
  </si>
  <si>
    <t>2025年9月度</t>
  </si>
  <si>
    <t>前年比利用率</t>
    <rPh sb="0" eb="3">
      <t>ゼンネンヒ</t>
    </rPh>
    <rPh sb="3" eb="6">
      <t>リヨウリツ</t>
    </rPh>
    <phoneticPr fontId="1"/>
  </si>
  <si>
    <t>2025年10月　第137号</t>
    <rPh sb="4" eb="5">
      <t>ネン</t>
    </rPh>
    <rPh sb="7" eb="8">
      <t>ガツ</t>
    </rPh>
    <rPh sb="9" eb="10">
      <t>ダイ</t>
    </rPh>
    <rPh sb="13" eb="14">
      <t>ゴウ</t>
    </rPh>
    <phoneticPr fontId="1"/>
  </si>
  <si>
    <t>2025年9月度</t>
    <phoneticPr fontId="46"/>
  </si>
  <si>
    <t>2025年4月～2025年9月度</t>
    <rPh sb="4" eb="5">
      <t>ネン</t>
    </rPh>
    <rPh sb="6" eb="7">
      <t>ガツ</t>
    </rPh>
    <phoneticPr fontId="46"/>
  </si>
  <si>
    <t>▲136.5</t>
  </si>
  <si>
    <t>11.5</t>
  </si>
  <si>
    <t>▲5,745,016</t>
  </si>
  <si>
    <t>▲606,043</t>
  </si>
  <si>
    <t>▲668,709</t>
  </si>
  <si>
    <t>▲225.2</t>
  </si>
  <si>
    <t>▲121.9</t>
  </si>
  <si>
    <t>92.4</t>
  </si>
  <si>
    <t>85.0</t>
  </si>
  <si>
    <t>116.7</t>
  </si>
  <si>
    <t>3.9</t>
  </si>
  <si>
    <t>▲1,241,314</t>
  </si>
  <si>
    <t>▲60.0</t>
  </si>
  <si>
    <t>85.6</t>
  </si>
  <si>
    <t>15.7</t>
  </si>
  <si>
    <t>▲67.6</t>
  </si>
  <si>
    <t>▲299.6</t>
  </si>
  <si>
    <t>▲178.5</t>
  </si>
  <si>
    <t>13.4</t>
  </si>
  <si>
    <t>95.9</t>
  </si>
  <si>
    <t>1,100</t>
  </si>
  <si>
    <t>▲4,940,237</t>
  </si>
  <si>
    <t>▲726.6</t>
  </si>
  <si>
    <t>▲3,776,182</t>
  </si>
  <si>
    <t>83.7</t>
  </si>
  <si>
    <t>109.5</t>
  </si>
  <si>
    <t>510.6</t>
  </si>
  <si>
    <t>109.7</t>
  </si>
  <si>
    <t>11.6</t>
  </si>
  <si>
    <t>91.7</t>
  </si>
  <si>
    <t>▲386.1</t>
  </si>
  <si>
    <t>▲1,828,020</t>
  </si>
  <si>
    <t>▲310.4</t>
  </si>
  <si>
    <t>▲446.2</t>
  </si>
  <si>
    <t>100,000</t>
  </si>
  <si>
    <t>92.5</t>
  </si>
  <si>
    <t>▲2,665,061</t>
  </si>
  <si>
    <t>▲81.9</t>
  </si>
  <si>
    <t>▲135.2</t>
  </si>
  <si>
    <t>4.9</t>
  </si>
  <si>
    <t>10,211,200</t>
  </si>
  <si>
    <t>97.2</t>
  </si>
  <si>
    <t>▲191.0</t>
  </si>
  <si>
    <t>▲237,279</t>
  </si>
  <si>
    <t>▲790.9</t>
  </si>
  <si>
    <t>▲47.2</t>
  </si>
  <si>
    <t>3,860,200</t>
  </si>
  <si>
    <t>3,893,200</t>
  </si>
  <si>
    <t>▲70.2</t>
  </si>
  <si>
    <t>▲170.1</t>
  </si>
  <si>
    <t>▲944.7</t>
  </si>
  <si>
    <t>8.2</t>
  </si>
  <si>
    <t>▲123.0</t>
  </si>
  <si>
    <t>3,035,000</t>
  </si>
  <si>
    <t>12.7</t>
  </si>
  <si>
    <t>176,000</t>
  </si>
  <si>
    <t>▲695,913</t>
  </si>
  <si>
    <t>▲13.2</t>
  </si>
  <si>
    <t>▲717,833</t>
  </si>
  <si>
    <t>▲524,502</t>
  </si>
  <si>
    <t>▲524.5</t>
  </si>
  <si>
    <t>▲801,183</t>
  </si>
  <si>
    <t>▲88.5</t>
  </si>
  <si>
    <t>81.6</t>
  </si>
  <si>
    <t>660,000</t>
  </si>
  <si>
    <t>▲2.0</t>
  </si>
  <si>
    <t>▲187.5</t>
  </si>
  <si>
    <t>▲64.6</t>
  </si>
  <si>
    <t>▲280,313</t>
  </si>
  <si>
    <t>▲33.6</t>
  </si>
  <si>
    <t>▲24,438</t>
  </si>
  <si>
    <t>▲3.4</t>
  </si>
  <si>
    <t>▲9.1</t>
  </si>
  <si>
    <t>▲350,615</t>
  </si>
  <si>
    <t>▲103.9</t>
  </si>
  <si>
    <t>▲406,272</t>
  </si>
  <si>
    <t>▲81.0</t>
  </si>
  <si>
    <t>▲43.2</t>
  </si>
  <si>
    <t>2025年4月～2025年10月度</t>
  </si>
  <si>
    <t>2025年10月度</t>
  </si>
  <si>
    <t>2025年10月度</t>
    <phoneticPr fontId="46"/>
  </si>
  <si>
    <t>2025年11月　第138号</t>
    <rPh sb="4" eb="5">
      <t>ネン</t>
    </rPh>
    <rPh sb="7" eb="8">
      <t>ガツ</t>
    </rPh>
    <rPh sb="9" eb="10">
      <t>ダイ</t>
    </rPh>
    <rPh sb="13" eb="14">
      <t>ゴウ</t>
    </rPh>
    <phoneticPr fontId="1"/>
  </si>
  <si>
    <t>2025年4月～2025年10月度</t>
    <rPh sb="4" eb="5">
      <t>ネン</t>
    </rPh>
    <rPh sb="6" eb="7">
      <t>ガツ</t>
    </rPh>
    <phoneticPr fontId="46"/>
  </si>
  <si>
    <t>2025年4月～2025年10月度</t>
    <phoneticPr fontId="10"/>
  </si>
  <si>
    <t>岡山中央福祉会</t>
    <phoneticPr fontId="10"/>
  </si>
  <si>
    <t>さくら苑リハビリセンター</t>
    <phoneticPr fontId="10"/>
  </si>
  <si>
    <t>ヘルパーステーションあかね</t>
    <phoneticPr fontId="10"/>
  </si>
  <si>
    <t>▲5,029,965</t>
    <phoneticPr fontId="10"/>
  </si>
  <si>
    <t>穂香の里小規模多機能居宅介護</t>
    <phoneticPr fontId="10"/>
  </si>
  <si>
    <t>▲2,118,061</t>
    <phoneticPr fontId="10"/>
  </si>
  <si>
    <t>▲87.3</t>
    <phoneticPr fontId="10"/>
  </si>
  <si>
    <t>シルバーライフかなおか・喫茶</t>
    <phoneticPr fontId="10"/>
  </si>
  <si>
    <t>▲1,956,462</t>
    <phoneticPr fontId="10"/>
  </si>
  <si>
    <t>▲999.9</t>
    <phoneticPr fontId="10"/>
  </si>
  <si>
    <t>特養中野けんせいえん</t>
    <phoneticPr fontId="10"/>
  </si>
  <si>
    <t>さくら苑通所リハビリ</t>
    <phoneticPr fontId="10"/>
  </si>
  <si>
    <t>移送事業所</t>
    <phoneticPr fontId="10"/>
  </si>
  <si>
    <t>穂香の里指定居宅介護支援事業所</t>
    <phoneticPr fontId="10"/>
  </si>
  <si>
    <t>▲18.6</t>
    <phoneticPr fontId="10"/>
  </si>
  <si>
    <t>本部</t>
    <phoneticPr fontId="10"/>
  </si>
  <si>
    <t>▲1.2</t>
    <phoneticPr fontId="10"/>
  </si>
  <si>
    <t>▲4.8</t>
    <phoneticPr fontId="10"/>
  </si>
  <si>
    <t>2025年10月度</t>
    <phoneticPr fontId="10"/>
  </si>
  <si>
    <t>中野けんせいえんデイサービス</t>
    <phoneticPr fontId="10"/>
  </si>
  <si>
    <t>さくら苑デイサービスセンター</t>
    <phoneticPr fontId="10"/>
  </si>
  <si>
    <t>▲73.6</t>
    <phoneticPr fontId="10"/>
  </si>
  <si>
    <t>会陽の里養護・特定</t>
    <phoneticPr fontId="10"/>
  </si>
  <si>
    <t>さっちゃん家グループホーム</t>
    <phoneticPr fontId="10"/>
  </si>
  <si>
    <t>▲41.6</t>
    <phoneticPr fontId="10"/>
  </si>
  <si>
    <t>2025年11月度</t>
    <phoneticPr fontId="46"/>
  </si>
  <si>
    <t>2025年4月～2025年11月度</t>
    <rPh sb="4" eb="5">
      <t>ネン</t>
    </rPh>
    <rPh sb="6" eb="7">
      <t>ガツ</t>
    </rPh>
    <phoneticPr fontId="46"/>
  </si>
  <si>
    <t>▲3.7</t>
  </si>
  <si>
    <t>220,000</t>
  </si>
  <si>
    <t>▲2,114,213</t>
  </si>
  <si>
    <t>▲94.2</t>
  </si>
  <si>
    <t>106.3</t>
  </si>
  <si>
    <t>69.3</t>
  </si>
  <si>
    <t>▲74.0</t>
  </si>
  <si>
    <t>▲214.9</t>
  </si>
  <si>
    <t>▲97.0</t>
  </si>
  <si>
    <t>▲6,289,081</t>
  </si>
  <si>
    <t>▲4,492,045</t>
  </si>
  <si>
    <t>▲361.8</t>
  </si>
  <si>
    <t>▲4,748,772</t>
  </si>
  <si>
    <t>▲23.6</t>
  </si>
  <si>
    <t>▲216,903</t>
  </si>
  <si>
    <t>▲8.4</t>
  </si>
  <si>
    <t>88.4</t>
  </si>
  <si>
    <t>7.3</t>
  </si>
  <si>
    <t>▲66.3</t>
  </si>
  <si>
    <t>110.8</t>
  </si>
  <si>
    <t>139.8</t>
  </si>
  <si>
    <t>▲2,536,372</t>
  </si>
  <si>
    <t>▲77.7</t>
  </si>
  <si>
    <t>▲53.5</t>
  </si>
  <si>
    <t>▲2,344,622</t>
  </si>
  <si>
    <t>▲390.8</t>
  </si>
  <si>
    <t>▲381.1</t>
  </si>
  <si>
    <t>▲3,045,784</t>
  </si>
  <si>
    <t>▲2,273,423</t>
  </si>
  <si>
    <t>▲46.5</t>
  </si>
  <si>
    <t>▲57.6</t>
  </si>
  <si>
    <t>12.6</t>
  </si>
  <si>
    <t>10.1</t>
  </si>
  <si>
    <t>175.0</t>
  </si>
  <si>
    <t>▲4,763,486</t>
  </si>
  <si>
    <t>▲2.3</t>
  </si>
  <si>
    <t>▲270.6</t>
  </si>
  <si>
    <t>▲276.3</t>
  </si>
  <si>
    <t>▲86,866</t>
  </si>
  <si>
    <t>▲5.9</t>
  </si>
  <si>
    <t>▲123.1</t>
  </si>
  <si>
    <t>▲67.7</t>
  </si>
  <si>
    <t>▲872,899</t>
  </si>
  <si>
    <t>▲498.8</t>
  </si>
  <si>
    <t>▲82.4</t>
  </si>
  <si>
    <t>▲135,816</t>
  </si>
  <si>
    <t>▲16.3</t>
  </si>
  <si>
    <t>▲162,917</t>
  </si>
  <si>
    <t>▲85.7</t>
  </si>
  <si>
    <t>▲57,971</t>
  </si>
  <si>
    <t>▲37.4</t>
  </si>
  <si>
    <t>▲63.1</t>
  </si>
  <si>
    <t>▲72,055</t>
  </si>
  <si>
    <t>▲34.0</t>
  </si>
  <si>
    <t>▲137.4</t>
  </si>
  <si>
    <t>▲7.0</t>
  </si>
  <si>
    <t>▲1,259,116</t>
  </si>
  <si>
    <t>▲972,590</t>
  </si>
  <si>
    <t>▲527,702</t>
  </si>
  <si>
    <t>▲50.3</t>
  </si>
  <si>
    <t>▲88.9</t>
  </si>
  <si>
    <t>▲418,311</t>
  </si>
  <si>
    <t>▲50.0</t>
  </si>
  <si>
    <t>▲98,864</t>
  </si>
  <si>
    <t>▲152.8</t>
  </si>
  <si>
    <t>▲85.9</t>
  </si>
  <si>
    <t>▲215.9</t>
  </si>
  <si>
    <t>▲79,988</t>
  </si>
  <si>
    <t>▲15.1</t>
  </si>
  <si>
    <t>▲12.3</t>
  </si>
  <si>
    <t>▲516,602</t>
  </si>
  <si>
    <t>▲11,359</t>
  </si>
  <si>
    <t>120.7</t>
  </si>
  <si>
    <t>112.7</t>
  </si>
  <si>
    <t>▲316,961</t>
  </si>
  <si>
    <t>▲74.6</t>
  </si>
  <si>
    <t>2025年4月～2025年11月度</t>
  </si>
  <si>
    <t>2025年11月度</t>
  </si>
  <si>
    <t>2024年11月度</t>
    <rPh sb="4" eb="5">
      <t>ネン</t>
    </rPh>
    <rPh sb="7" eb="8">
      <t>ガツ</t>
    </rPh>
    <rPh sb="8" eb="9">
      <t>ド</t>
    </rPh>
    <phoneticPr fontId="1"/>
  </si>
  <si>
    <t>9*</t>
    <phoneticPr fontId="1"/>
  </si>
  <si>
    <t>2024年10月度</t>
    <rPh sb="4" eb="5">
      <t>ネン</t>
    </rPh>
    <rPh sb="7" eb="8">
      <t>ガツ</t>
    </rPh>
    <rPh sb="8" eb="9">
      <t>ド</t>
    </rPh>
    <phoneticPr fontId="1"/>
  </si>
  <si>
    <t>2025年10月度</t>
    <rPh sb="4" eb="5">
      <t>ネン</t>
    </rPh>
    <rPh sb="7" eb="8">
      <t>ガツ</t>
    </rPh>
    <rPh sb="8" eb="9">
      <t>ド</t>
    </rPh>
    <phoneticPr fontId="1"/>
  </si>
  <si>
    <t>2025年11月度</t>
    <rPh sb="4" eb="5">
      <t>ネン</t>
    </rPh>
    <rPh sb="7" eb="8">
      <t>ガツ</t>
    </rPh>
    <rPh sb="8" eb="9">
      <t>ド</t>
    </rPh>
    <phoneticPr fontId="1"/>
  </si>
  <si>
    <t>2025年12月度</t>
    <rPh sb="4" eb="5">
      <t>ネン</t>
    </rPh>
    <rPh sb="7" eb="8">
      <t>ガツ</t>
    </rPh>
    <rPh sb="8" eb="9">
      <t>ド</t>
    </rPh>
    <phoneticPr fontId="1"/>
  </si>
  <si>
    <t>2024年12月度</t>
    <rPh sb="4" eb="5">
      <t>ネン</t>
    </rPh>
    <rPh sb="7" eb="8">
      <t>ガツ</t>
    </rPh>
    <rPh sb="8" eb="9">
      <t>ド</t>
    </rPh>
    <phoneticPr fontId="1"/>
  </si>
  <si>
    <t>2025年12月度</t>
  </si>
  <si>
    <t>2025年12月度</t>
    <phoneticPr fontId="46"/>
  </si>
  <si>
    <t>2025年12月　第139号</t>
    <rPh sb="4" eb="5">
      <t>ネン</t>
    </rPh>
    <rPh sb="7" eb="8">
      <t>ガツ</t>
    </rPh>
    <rPh sb="9" eb="10">
      <t>ダイ</t>
    </rPh>
    <rPh sb="13" eb="14">
      <t>ゴウ</t>
    </rPh>
    <phoneticPr fontId="1"/>
  </si>
  <si>
    <t>2025年4月～2025年12月度</t>
  </si>
  <si>
    <t>2025年4月～2025年12月度</t>
    <rPh sb="4" eb="5">
      <t>ネン</t>
    </rPh>
    <rPh sb="6" eb="7">
      <t>ガツ</t>
    </rPh>
    <phoneticPr fontId="46"/>
  </si>
  <si>
    <t>111.4</t>
  </si>
  <si>
    <t>▲1,524,934</t>
  </si>
  <si>
    <t>31,502</t>
  </si>
  <si>
    <t>▲62.3</t>
  </si>
  <si>
    <t>▲239.4</t>
  </si>
  <si>
    <t>▲84.8</t>
  </si>
  <si>
    <t>▲7,095,393</t>
  </si>
  <si>
    <t>▲5,472,225</t>
  </si>
  <si>
    <t>▲473.0</t>
  </si>
  <si>
    <t>▲4,845,836</t>
  </si>
  <si>
    <t>▲505,975</t>
  </si>
  <si>
    <t>▲6.9</t>
  </si>
  <si>
    <t>▲22.4</t>
  </si>
  <si>
    <t>93.3</t>
  </si>
  <si>
    <t>116.6</t>
  </si>
  <si>
    <t>▲8.1</t>
  </si>
  <si>
    <t>▲3,299,741</t>
  </si>
  <si>
    <t>▲78.3</t>
  </si>
  <si>
    <t>▲377,298</t>
  </si>
  <si>
    <t>▲2,451,791</t>
  </si>
  <si>
    <t>▲8.0</t>
  </si>
  <si>
    <t>▲549.7</t>
  </si>
  <si>
    <t>▲612.5</t>
  </si>
  <si>
    <t>111,690</t>
  </si>
  <si>
    <t>▲3,426,507</t>
  </si>
  <si>
    <t>▲2,960,654</t>
  </si>
  <si>
    <t>▲639,190</t>
  </si>
  <si>
    <t>▲7.5</t>
  </si>
  <si>
    <t>▲1,351,720</t>
  </si>
  <si>
    <t>▲47.3</t>
  </si>
  <si>
    <t>▲77,890</t>
  </si>
  <si>
    <t>▲81.1</t>
  </si>
  <si>
    <t>10,938,000</t>
  </si>
  <si>
    <t>184.2</t>
  </si>
  <si>
    <t>▲30.6</t>
  </si>
  <si>
    <t>▲147.0</t>
  </si>
  <si>
    <t>▲297.3</t>
  </si>
  <si>
    <t>▲133.9</t>
  </si>
  <si>
    <t>▲195.3</t>
  </si>
  <si>
    <t>▲208.8</t>
  </si>
  <si>
    <t>318,000</t>
  </si>
  <si>
    <t>▲806,312</t>
  </si>
  <si>
    <t>▲980,180</t>
  </si>
  <si>
    <t>▲40.3</t>
  </si>
  <si>
    <t>▲97,064</t>
  </si>
  <si>
    <t>▲29.0</t>
  </si>
  <si>
    <t>▲25.3</t>
  </si>
  <si>
    <t>▲269,072</t>
  </si>
  <si>
    <t>▲30.8</t>
  </si>
  <si>
    <t>▲763,369</t>
  </si>
  <si>
    <t>▲80.3</t>
  </si>
  <si>
    <t>▲17,882</t>
  </si>
  <si>
    <t>▲617,407</t>
  </si>
  <si>
    <t>▲419.7</t>
  </si>
  <si>
    <t>▲107,169</t>
  </si>
  <si>
    <t>4,442,000</t>
  </si>
  <si>
    <t>▲16,879</t>
  </si>
  <si>
    <t>▲687,231</t>
  </si>
  <si>
    <t>▲790,806</t>
  </si>
  <si>
    <t>2026年1月　第140号</t>
    <rPh sb="4" eb="5">
      <t>ネン</t>
    </rPh>
    <rPh sb="6" eb="7">
      <t>ガツ</t>
    </rPh>
    <rPh sb="8" eb="9">
      <t>ダイ</t>
    </rPh>
    <rPh sb="12" eb="13">
      <t>ゴウ</t>
    </rPh>
    <phoneticPr fontId="1"/>
  </si>
  <si>
    <t>95.1</t>
  </si>
  <si>
    <t>▲439,673</t>
  </si>
  <si>
    <t>▲11.2</t>
  </si>
  <si>
    <t>89.5</t>
  </si>
  <si>
    <t>▲4,262,168</t>
  </si>
  <si>
    <t>▲119.2</t>
  </si>
  <si>
    <t>97.4</t>
  </si>
  <si>
    <t>▲307.3</t>
  </si>
  <si>
    <t>▲606,294</t>
  </si>
  <si>
    <t>▲187.7</t>
  </si>
  <si>
    <t>2025年4月～2026年1月度</t>
    <rPh sb="4" eb="5">
      <t>ネン</t>
    </rPh>
    <rPh sb="6" eb="7">
      <t>ガツ</t>
    </rPh>
    <phoneticPr fontId="46"/>
  </si>
  <si>
    <t>2026年1月度</t>
  </si>
  <si>
    <t>2026年1月度</t>
    <phoneticPr fontId="46"/>
  </si>
  <si>
    <t>2026年2月　第141号</t>
    <rPh sb="4" eb="5">
      <t>ネン</t>
    </rPh>
    <rPh sb="6" eb="7">
      <t>ガツ</t>
    </rPh>
    <rPh sb="8" eb="9">
      <t>ダイ</t>
    </rPh>
    <rPh sb="12" eb="13">
      <t>ゴウ</t>
    </rPh>
    <phoneticPr fontId="1"/>
  </si>
  <si>
    <t>2026年1月度</t>
    <rPh sb="4" eb="5">
      <t>ネン</t>
    </rPh>
    <rPh sb="6" eb="7">
      <t>ガツ</t>
    </rPh>
    <rPh sb="7" eb="8">
      <t>ド</t>
    </rPh>
    <phoneticPr fontId="1"/>
  </si>
  <si>
    <t>2025年1月度</t>
    <rPh sb="4" eb="5">
      <t>ネン</t>
    </rPh>
    <rPh sb="6" eb="7">
      <t>ガツ</t>
    </rPh>
    <rPh sb="7" eb="8">
      <t>ド</t>
    </rPh>
    <phoneticPr fontId="1"/>
  </si>
  <si>
    <t>94.8</t>
  </si>
  <si>
    <t>8.0</t>
  </si>
  <si>
    <t>119.6</t>
  </si>
  <si>
    <t>118.9</t>
  </si>
  <si>
    <t>81.7</t>
  </si>
  <si>
    <t>68.2</t>
  </si>
  <si>
    <t>130.8</t>
  </si>
  <si>
    <t>6.5</t>
  </si>
  <si>
    <t>94.7</t>
  </si>
  <si>
    <t>111.0</t>
  </si>
  <si>
    <t>117.4</t>
  </si>
  <si>
    <t>▲206,829</t>
  </si>
  <si>
    <t>▲62.5</t>
  </si>
  <si>
    <t>53.7</t>
  </si>
  <si>
    <t>330,000</t>
  </si>
  <si>
    <t>96.7</t>
  </si>
  <si>
    <t>110.9</t>
  </si>
  <si>
    <t>15.6</t>
  </si>
  <si>
    <t>93.0</t>
  </si>
  <si>
    <t>97.6</t>
  </si>
  <si>
    <t>93.7</t>
  </si>
  <si>
    <t>7.0</t>
  </si>
  <si>
    <t>2,400,000</t>
  </si>
  <si>
    <t>▲45.4</t>
  </si>
  <si>
    <t>123.9</t>
  </si>
  <si>
    <t>4.5</t>
  </si>
  <si>
    <t>▲229.9</t>
  </si>
  <si>
    <t>▲100.5</t>
  </si>
  <si>
    <t>57.3</t>
  </si>
  <si>
    <t>103.5</t>
  </si>
  <si>
    <t>23.5</t>
  </si>
  <si>
    <t>111.5</t>
  </si>
  <si>
    <t>17.8</t>
  </si>
  <si>
    <t>238,773</t>
  </si>
  <si>
    <t>16.0</t>
  </si>
  <si>
    <t>▲8,016,125</t>
  </si>
  <si>
    <t>▲540,948</t>
  </si>
  <si>
    <t>▲42.6</t>
  </si>
  <si>
    <t>69.9</t>
  </si>
  <si>
    <t>85.1</t>
  </si>
  <si>
    <t>700,000</t>
  </si>
  <si>
    <t>111.3</t>
  </si>
  <si>
    <t>▲7.8</t>
  </si>
  <si>
    <t>▲4,581,623</t>
  </si>
  <si>
    <t>▲91.0</t>
  </si>
  <si>
    <t>▲131,804</t>
  </si>
  <si>
    <t>▲11,798</t>
  </si>
  <si>
    <t>▲631,068</t>
  </si>
  <si>
    <t>▲14.6</t>
  </si>
  <si>
    <t>▲11.8</t>
  </si>
  <si>
    <t>▲2,573,640</t>
  </si>
  <si>
    <t>10.5</t>
  </si>
  <si>
    <t>▲7.1</t>
  </si>
  <si>
    <t>▲3,807,230</t>
  </si>
  <si>
    <t>115.0</t>
  </si>
  <si>
    <t>▲11.0</t>
  </si>
  <si>
    <t>▲4,448,250</t>
  </si>
  <si>
    <t>▲928,805</t>
  </si>
  <si>
    <t>▲28,268</t>
  </si>
  <si>
    <t>12.2</t>
  </si>
  <si>
    <t>91.4</t>
  </si>
  <si>
    <t>509,000</t>
  </si>
  <si>
    <t>4.2</t>
  </si>
  <si>
    <t>112.6</t>
  </si>
  <si>
    <t>▲1,066,165</t>
  </si>
  <si>
    <t>83.0</t>
  </si>
  <si>
    <t>66.3</t>
  </si>
  <si>
    <t>72.1</t>
  </si>
  <si>
    <t>2,389,000</t>
  </si>
  <si>
    <t>1,175,000</t>
  </si>
  <si>
    <t>112.9</t>
  </si>
  <si>
    <t>▲527,216</t>
  </si>
  <si>
    <t>▲45.1</t>
  </si>
  <si>
    <t>▲652,387</t>
  </si>
  <si>
    <t>5.9</t>
  </si>
  <si>
    <t>▲224.0</t>
  </si>
  <si>
    <t>▲126.7</t>
  </si>
  <si>
    <t>2,403,000</t>
  </si>
  <si>
    <t>101,000</t>
  </si>
  <si>
    <t>▲920,732</t>
  </si>
  <si>
    <t>▲34,973</t>
  </si>
  <si>
    <t>2,361,000</t>
  </si>
  <si>
    <t>88.5</t>
  </si>
  <si>
    <t>12.4</t>
  </si>
  <si>
    <t>389,000</t>
  </si>
  <si>
    <t>109.3</t>
  </si>
  <si>
    <t>▲1,281,882</t>
  </si>
  <si>
    <t>▲156.1</t>
  </si>
  <si>
    <t>▲133,887</t>
  </si>
  <si>
    <t>▲5.6</t>
  </si>
  <si>
    <t>▲272.0</t>
  </si>
  <si>
    <t>▲502.8</t>
  </si>
  <si>
    <t>▲191,395</t>
  </si>
  <si>
    <t>▲121,849</t>
  </si>
  <si>
    <t>▲284,000</t>
  </si>
  <si>
    <t>137.3</t>
  </si>
  <si>
    <t>▲32,774</t>
  </si>
  <si>
    <t>174.9</t>
  </si>
  <si>
    <t>▲1,487,596</t>
  </si>
  <si>
    <t>▲289,615</t>
  </si>
  <si>
    <t>稼働目標達成できず収入減。法定福利費が５５万程度前年より多く、（前年は戻し入れがあった）赤字予算がさらに増してしまう。</t>
    <rPh sb="0" eb="4">
      <t>カドウモクヒョウ</t>
    </rPh>
    <rPh sb="4" eb="6">
      <t>タッセイ</t>
    </rPh>
    <rPh sb="9" eb="12">
      <t>シュウニュウゲン</t>
    </rPh>
    <rPh sb="13" eb="17">
      <t>ホウテイ</t>
    </rPh>
    <rPh sb="17" eb="18">
      <t>ヒ</t>
    </rPh>
    <rPh sb="21" eb="22">
      <t>マン</t>
    </rPh>
    <rPh sb="22" eb="24">
      <t>テイド</t>
    </rPh>
    <rPh sb="24" eb="26">
      <t>ゼンネン</t>
    </rPh>
    <rPh sb="28" eb="29">
      <t>オオ</t>
    </rPh>
    <rPh sb="32" eb="34">
      <t>ゼンネン</t>
    </rPh>
    <rPh sb="35" eb="36">
      <t>モド</t>
    </rPh>
    <rPh sb="37" eb="38">
      <t>イ</t>
    </rPh>
    <rPh sb="44" eb="46">
      <t>アカジ</t>
    </rPh>
    <rPh sb="46" eb="48">
      <t>ヨサン</t>
    </rPh>
    <rPh sb="52" eb="53">
      <t>マ</t>
    </rPh>
    <phoneticPr fontId="3"/>
  </si>
  <si>
    <t>83.2</t>
  </si>
  <si>
    <t>52.1</t>
  </si>
  <si>
    <t>▲2,721,383</t>
  </si>
  <si>
    <t>▲193.3</t>
  </si>
  <si>
    <t>▲6,255,697</t>
  </si>
  <si>
    <t>▲299.1</t>
  </si>
  <si>
    <t>▲5,527,947</t>
  </si>
  <si>
    <t>125.4</t>
  </si>
  <si>
    <t>113.6</t>
  </si>
  <si>
    <t>▲8,073,385</t>
  </si>
  <si>
    <t>▲1,196,449</t>
  </si>
  <si>
    <t>90.6</t>
  </si>
  <si>
    <t>88.7</t>
  </si>
  <si>
    <t>66.8</t>
  </si>
  <si>
    <t>▲783,472</t>
  </si>
  <si>
    <t>▲682,111</t>
  </si>
  <si>
    <t>2025年4月～2026年1月度</t>
  </si>
  <si>
    <t>2025年4月～2026年1月度</t>
    <phoneticPr fontId="10"/>
  </si>
  <si>
    <t>移送事業所</t>
    <phoneticPr fontId="10"/>
  </si>
  <si>
    <t>2025年4月～2026年2月度</t>
    <rPh sb="4" eb="5">
      <t>ネン</t>
    </rPh>
    <rPh sb="6" eb="7">
      <t>ガツ</t>
    </rPh>
    <phoneticPr fontId="46"/>
  </si>
  <si>
    <t>2026年2月度</t>
  </si>
  <si>
    <t>2026年2月度</t>
    <phoneticPr fontId="46"/>
  </si>
  <si>
    <t>2026年3月　第142号</t>
    <rPh sb="4" eb="5">
      <t>ネン</t>
    </rPh>
    <rPh sb="6" eb="7">
      <t>ガツ</t>
    </rPh>
    <rPh sb="8" eb="9">
      <t>ダイ</t>
    </rPh>
    <rPh sb="12" eb="13">
      <t>ゴウ</t>
    </rPh>
    <phoneticPr fontId="1"/>
  </si>
  <si>
    <t>2026年2月度</t>
    <rPh sb="4" eb="5">
      <t>ネン</t>
    </rPh>
    <rPh sb="6" eb="7">
      <t>ガツ</t>
    </rPh>
    <rPh sb="7" eb="8">
      <t>ド</t>
    </rPh>
    <phoneticPr fontId="1"/>
  </si>
  <si>
    <t>2025年2月度</t>
    <rPh sb="4" eb="5">
      <t>ネン</t>
    </rPh>
    <rPh sb="6" eb="7">
      <t>ガツ</t>
    </rPh>
    <rPh sb="7" eb="8">
      <t>ド</t>
    </rPh>
    <phoneticPr fontId="1"/>
  </si>
  <si>
    <t>86.6</t>
  </si>
  <si>
    <t>9.0</t>
  </si>
  <si>
    <t>109.6</t>
  </si>
  <si>
    <t>122.1</t>
  </si>
  <si>
    <t>55,000</t>
  </si>
  <si>
    <t>183,175</t>
  </si>
  <si>
    <t>83.3</t>
  </si>
  <si>
    <t>105.7</t>
  </si>
  <si>
    <t>109.9</t>
  </si>
  <si>
    <t>131.8</t>
  </si>
  <si>
    <t>135.1</t>
  </si>
  <si>
    <t>134.5</t>
  </si>
  <si>
    <t>110,000</t>
  </si>
  <si>
    <t>14.1</t>
  </si>
  <si>
    <t>12,599,000</t>
  </si>
  <si>
    <t>119.5</t>
  </si>
  <si>
    <t>56.3</t>
  </si>
  <si>
    <t>2.8</t>
  </si>
  <si>
    <t>80.9</t>
  </si>
  <si>
    <t>85,000</t>
  </si>
  <si>
    <t>361,000</t>
  </si>
  <si>
    <t>47.6</t>
  </si>
  <si>
    <t>275.8</t>
  </si>
  <si>
    <t>3.1</t>
  </si>
  <si>
    <t>219.5</t>
  </si>
  <si>
    <t>▲46.3</t>
  </si>
  <si>
    <t>▲7,728,699</t>
  </si>
  <si>
    <t>▲215.6</t>
  </si>
  <si>
    <t>9.6</t>
  </si>
  <si>
    <t>▲874,926</t>
  </si>
  <si>
    <t>▲817.7</t>
  </si>
  <si>
    <t>▲3,418,422</t>
  </si>
  <si>
    <t>▲3.9</t>
  </si>
  <si>
    <t>▲611.5</t>
  </si>
  <si>
    <t>123.3</t>
  </si>
  <si>
    <t>85.9</t>
  </si>
  <si>
    <t>107.9</t>
  </si>
  <si>
    <t>69.4</t>
  </si>
  <si>
    <t>63.1</t>
  </si>
  <si>
    <t>94.1</t>
  </si>
  <si>
    <t>110.6</t>
  </si>
  <si>
    <t>7.5</t>
  </si>
  <si>
    <t>34,000</t>
  </si>
  <si>
    <t>110.2</t>
  </si>
  <si>
    <t>60.7</t>
  </si>
  <si>
    <t>82.3</t>
  </si>
  <si>
    <t>2,090,000</t>
  </si>
  <si>
    <t>20.4</t>
  </si>
  <si>
    <t>73.7</t>
  </si>
  <si>
    <t>▲28.5</t>
  </si>
  <si>
    <t>▲192.6</t>
  </si>
  <si>
    <t>▲86.9</t>
  </si>
  <si>
    <t>67.3</t>
  </si>
  <si>
    <t>76.8</t>
  </si>
  <si>
    <t>63.2</t>
  </si>
  <si>
    <t>138.5</t>
  </si>
  <si>
    <t>116.5</t>
  </si>
  <si>
    <t>▲340</t>
  </si>
  <si>
    <t>653.8</t>
  </si>
  <si>
    <t>14.8</t>
  </si>
  <si>
    <t>340</t>
  </si>
  <si>
    <t>147.8</t>
  </si>
  <si>
    <t>792,000</t>
  </si>
  <si>
    <t>▲8,922,031</t>
  </si>
  <si>
    <t>113.5</t>
  </si>
  <si>
    <t>▲6,100,159</t>
  </si>
  <si>
    <t>▲423.0</t>
  </si>
  <si>
    <t>▲5,992,225</t>
  </si>
  <si>
    <t>▲2,254,872</t>
  </si>
  <si>
    <t>▲29.3</t>
  </si>
  <si>
    <t>84.1</t>
  </si>
  <si>
    <t>59.4</t>
  </si>
  <si>
    <t>88.1</t>
  </si>
  <si>
    <t>94.4</t>
  </si>
  <si>
    <t>78.6</t>
  </si>
  <si>
    <t>90.2</t>
  </si>
  <si>
    <t>13.7</t>
  </si>
  <si>
    <t>11.1</t>
  </si>
  <si>
    <t>17.3</t>
  </si>
  <si>
    <t>616,000</t>
  </si>
  <si>
    <t>108.7</t>
  </si>
  <si>
    <t>152.4</t>
  </si>
  <si>
    <t>396,000</t>
  </si>
  <si>
    <t>145.0</t>
  </si>
  <si>
    <t>286,000</t>
  </si>
  <si>
    <t>76.3</t>
  </si>
  <si>
    <t>▲6,328,678</t>
  </si>
  <si>
    <t>▲8.7</t>
  </si>
  <si>
    <t>▲108.6</t>
  </si>
  <si>
    <t>▲369,241</t>
  </si>
  <si>
    <t>▲574,395</t>
  </si>
  <si>
    <t>▲21.4</t>
  </si>
  <si>
    <t>▲540,554</t>
  </si>
  <si>
    <t>▲12.8</t>
  </si>
  <si>
    <t>▲10.1</t>
  </si>
  <si>
    <t>▲2,113,042</t>
  </si>
  <si>
    <t>10.6</t>
  </si>
  <si>
    <t>86.9</t>
  </si>
  <si>
    <t>74.3</t>
  </si>
  <si>
    <t>73.3</t>
  </si>
  <si>
    <t>▲4,187,953</t>
  </si>
  <si>
    <t>586</t>
  </si>
  <si>
    <t>348.8</t>
  </si>
  <si>
    <t>152.1</t>
  </si>
  <si>
    <t>60.5</t>
  </si>
  <si>
    <t>▲5,441,698</t>
  </si>
  <si>
    <t>▲1,555,539</t>
  </si>
  <si>
    <t>▲62,539</t>
  </si>
  <si>
    <t>87.6</t>
  </si>
  <si>
    <t>175.1</t>
  </si>
  <si>
    <t>88.6</t>
  </si>
  <si>
    <t>2,240,000</t>
  </si>
  <si>
    <t>81.3</t>
  </si>
  <si>
    <t>514,000</t>
  </si>
  <si>
    <t>24,708</t>
  </si>
  <si>
    <t>138.0</t>
  </si>
  <si>
    <t>16,800</t>
  </si>
  <si>
    <t>5.3</t>
  </si>
  <si>
    <t>130.0</t>
  </si>
  <si>
    <t>104.0</t>
  </si>
  <si>
    <t>3,210,000</t>
  </si>
  <si>
    <t>139.5</t>
  </si>
  <si>
    <t>115.4</t>
  </si>
  <si>
    <t>782,000</t>
  </si>
  <si>
    <t>▲11,897,370</t>
  </si>
  <si>
    <t>▲3,500,255</t>
  </si>
  <si>
    <t>▲668,097</t>
  </si>
  <si>
    <t>▲697,039</t>
  </si>
  <si>
    <t>46.5</t>
  </si>
  <si>
    <t>77.3</t>
  </si>
  <si>
    <t>5,018,000</t>
  </si>
  <si>
    <t>3,363,000</t>
  </si>
  <si>
    <t>344,280</t>
  </si>
  <si>
    <t>6,800</t>
  </si>
  <si>
    <t>2,234,000</t>
  </si>
  <si>
    <t>226,000</t>
  </si>
  <si>
    <t>73.1</t>
  </si>
  <si>
    <t>25.2</t>
  </si>
  <si>
    <t>4.4</t>
  </si>
  <si>
    <t>▲26.1</t>
  </si>
  <si>
    <t>▲19.2</t>
  </si>
  <si>
    <t>▲829,579</t>
  </si>
  <si>
    <t>▲330,764</t>
  </si>
  <si>
    <t>▲159.6</t>
  </si>
  <si>
    <t>▲14.7</t>
  </si>
  <si>
    <t>84.2</t>
  </si>
  <si>
    <t>87.0</t>
  </si>
  <si>
    <t>83.1</t>
  </si>
  <si>
    <t>57.1</t>
  </si>
  <si>
    <t>107.0</t>
  </si>
  <si>
    <t>112.1</t>
  </si>
  <si>
    <t>7,460</t>
  </si>
  <si>
    <t>746.0</t>
  </si>
  <si>
    <t>112.8</t>
  </si>
  <si>
    <t>314,000</t>
  </si>
  <si>
    <t>6.7</t>
  </si>
  <si>
    <t>64,000</t>
  </si>
  <si>
    <t>▲905,906</t>
  </si>
  <si>
    <t>▲23.9</t>
  </si>
  <si>
    <t>▲464,278</t>
  </si>
  <si>
    <t>▲1,713,924</t>
  </si>
  <si>
    <t>12.0</t>
  </si>
  <si>
    <t>140.0</t>
  </si>
  <si>
    <t>76.0</t>
  </si>
  <si>
    <t>114.4</t>
  </si>
  <si>
    <t>48,000</t>
  </si>
  <si>
    <t>15.9</t>
  </si>
  <si>
    <t>90.4</t>
  </si>
  <si>
    <t>281,000</t>
  </si>
  <si>
    <t>120.0</t>
  </si>
  <si>
    <t>▲10.0</t>
  </si>
  <si>
    <t>▲162.2</t>
  </si>
  <si>
    <t>88.3</t>
  </si>
  <si>
    <t>43,000</t>
  </si>
  <si>
    <t>119.1</t>
  </si>
  <si>
    <t>122.0</t>
  </si>
  <si>
    <t>▲1,747,055</t>
  </si>
  <si>
    <t>▲220.3</t>
  </si>
  <si>
    <t>▲237,437</t>
  </si>
  <si>
    <t>▲863.0</t>
  </si>
  <si>
    <t>▲562,597</t>
  </si>
  <si>
    <t>▲91.4</t>
  </si>
  <si>
    <t>▲55.1</t>
  </si>
  <si>
    <t>316,780</t>
  </si>
  <si>
    <t>243.7</t>
  </si>
  <si>
    <t>245.6</t>
  </si>
  <si>
    <t>2,589,000</t>
  </si>
  <si>
    <t>1,109,000</t>
  </si>
  <si>
    <t>158.1</t>
  </si>
  <si>
    <t>552,000</t>
  </si>
  <si>
    <t>141.7</t>
  </si>
  <si>
    <t>109.8</t>
  </si>
  <si>
    <t>▲993,448</t>
  </si>
  <si>
    <t>▲626,734</t>
  </si>
  <si>
    <t>▲34,271</t>
  </si>
  <si>
    <t>2025年4月～2026年2月度</t>
    <phoneticPr fontId="10"/>
  </si>
  <si>
    <t>2026年3月度</t>
  </si>
  <si>
    <t>2026年3月度</t>
    <phoneticPr fontId="46"/>
  </si>
  <si>
    <t>2026年4月　第143号</t>
    <rPh sb="4" eb="5">
      <t>ネン</t>
    </rPh>
    <rPh sb="6" eb="7">
      <t>ガツ</t>
    </rPh>
    <rPh sb="8" eb="9">
      <t>ダイ</t>
    </rPh>
    <rPh sb="12" eb="13">
      <t>ゴウ</t>
    </rPh>
    <phoneticPr fontId="1"/>
  </si>
  <si>
    <t>2025年4月～2026年3月度</t>
    <rPh sb="4" eb="5">
      <t>ネン</t>
    </rPh>
    <rPh sb="6" eb="7">
      <t>ガツ</t>
    </rPh>
    <phoneticPr fontId="46"/>
  </si>
  <si>
    <t>2026年3月度</t>
    <rPh sb="4" eb="5">
      <t>ネン</t>
    </rPh>
    <rPh sb="6" eb="7">
      <t>ガツ</t>
    </rPh>
    <rPh sb="7" eb="8">
      <t>ド</t>
    </rPh>
    <phoneticPr fontId="1"/>
  </si>
  <si>
    <t>2025年3月度</t>
    <rPh sb="4" eb="5">
      <t>ネン</t>
    </rPh>
    <rPh sb="6" eb="7">
      <t>ガツ</t>
    </rPh>
    <rPh sb="7" eb="8">
      <t>ド</t>
    </rPh>
    <phoneticPr fontId="1"/>
  </si>
  <si>
    <t>日</t>
    <rPh sb="0" eb="1">
      <t>ニチ</t>
    </rPh>
    <phoneticPr fontId="1"/>
  </si>
  <si>
    <t>月</t>
    <rPh sb="0" eb="1">
      <t>ゲツ</t>
    </rPh>
    <phoneticPr fontId="1"/>
  </si>
  <si>
    <t>818,389,000</t>
  </si>
  <si>
    <t>436,341,720</t>
  </si>
  <si>
    <t>68.4</t>
  </si>
  <si>
    <t>434,989,000</t>
  </si>
  <si>
    <t>737,940,743</t>
  </si>
  <si>
    <t>737,037,000</t>
  </si>
  <si>
    <t>43,847,809</t>
  </si>
  <si>
    <t>40,953,000</t>
  </si>
  <si>
    <t>110.1</t>
  </si>
  <si>
    <t>79,331,294</t>
  </si>
  <si>
    <t>83,600,000</t>
  </si>
  <si>
    <t>264,880,877</t>
  </si>
  <si>
    <t>288,883,000</t>
  </si>
  <si>
    <t>96.2</t>
  </si>
  <si>
    <t>32,326,695</t>
  </si>
  <si>
    <t>34,311,000</t>
  </si>
  <si>
    <t>121,506,000</t>
  </si>
  <si>
    <t>103.8</t>
  </si>
  <si>
    <t>50,914,368</t>
  </si>
  <si>
    <t>48,180,000</t>
  </si>
  <si>
    <t>32,697,289</t>
  </si>
  <si>
    <t>38,443,000</t>
  </si>
  <si>
    <t>2,328,697</t>
  </si>
  <si>
    <t>2,308,000</t>
  </si>
  <si>
    <t>8,628,948</t>
  </si>
  <si>
    <t>10,815,000</t>
  </si>
  <si>
    <t>79.8</t>
  </si>
  <si>
    <t>4,472,656</t>
  </si>
  <si>
    <t>3,744,000</t>
  </si>
  <si>
    <t>124.0</t>
  </si>
  <si>
    <t>276,121,838</t>
  </si>
  <si>
    <t>10.7</t>
  </si>
  <si>
    <t>275,857,000</t>
  </si>
  <si>
    <t>150,023,286</t>
  </si>
  <si>
    <t>149,630,000</t>
  </si>
  <si>
    <t>2,345,065</t>
  </si>
  <si>
    <t>2,293,000</t>
  </si>
  <si>
    <t>7,080,748</t>
  </si>
  <si>
    <t>5,945,000</t>
  </si>
  <si>
    <t>73,050,422</t>
  </si>
  <si>
    <t>53,933,000</t>
  </si>
  <si>
    <t>135.4</t>
  </si>
  <si>
    <t>7,323,352</t>
  </si>
  <si>
    <t>1,470,000</t>
  </si>
  <si>
    <t>498.2</t>
  </si>
  <si>
    <t>145.8</t>
  </si>
  <si>
    <t>284,905</t>
  </si>
  <si>
    <t>60,000</t>
  </si>
  <si>
    <t>474.8</t>
  </si>
  <si>
    <t>151.9</t>
  </si>
  <si>
    <t>2,233,533</t>
  </si>
  <si>
    <t>1,080,000</t>
  </si>
  <si>
    <t>206.8</t>
  </si>
  <si>
    <t>1,017,378</t>
  </si>
  <si>
    <t>1.8</t>
  </si>
  <si>
    <t>600,000</t>
  </si>
  <si>
    <t>169.6</t>
  </si>
  <si>
    <t>130.3</t>
  </si>
  <si>
    <t>236,022,000</t>
  </si>
  <si>
    <t>24,846,000</t>
  </si>
  <si>
    <t>38.8</t>
  </si>
  <si>
    <t>2,594,916,000</t>
  </si>
  <si>
    <t>637,719,342</t>
  </si>
  <si>
    <t>627,282,000</t>
  </si>
  <si>
    <t>37,285,362</t>
  </si>
  <si>
    <t>38,972,000</t>
  </si>
  <si>
    <t>97,274,523</t>
  </si>
  <si>
    <t>101,440,000</t>
  </si>
  <si>
    <t>56,404,402</t>
  </si>
  <si>
    <t>52,524,000</t>
  </si>
  <si>
    <t>1,822,277,556</t>
  </si>
  <si>
    <t>1,821,183,400</t>
  </si>
  <si>
    <t>435,821,111</t>
  </si>
  <si>
    <t>425,312,000</t>
  </si>
  <si>
    <t>28,062,530</t>
  </si>
  <si>
    <t>75.3</t>
  </si>
  <si>
    <t>27,345,000</t>
  </si>
  <si>
    <t>74,961,994</t>
  </si>
  <si>
    <t>77.1</t>
  </si>
  <si>
    <t>74,665,000</t>
  </si>
  <si>
    <t>46,427,421</t>
  </si>
  <si>
    <t>44,434,000</t>
  </si>
  <si>
    <t>104,720,924</t>
  </si>
  <si>
    <t>94,030,000</t>
  </si>
  <si>
    <t>8,065,320</t>
  </si>
  <si>
    <t>6,145,000</t>
  </si>
  <si>
    <t>131.3</t>
  </si>
  <si>
    <t>292,903</t>
  </si>
  <si>
    <t>216,000</t>
  </si>
  <si>
    <t>135.6</t>
  </si>
  <si>
    <t>1,164,533</t>
  </si>
  <si>
    <t>924,000</t>
  </si>
  <si>
    <t>126.0</t>
  </si>
  <si>
    <t>87.7</t>
  </si>
  <si>
    <t>169,300</t>
  </si>
  <si>
    <t>120,000</t>
  </si>
  <si>
    <t>141.1</t>
  </si>
  <si>
    <t>354,387,000</t>
  </si>
  <si>
    <t>85,280,079</t>
  </si>
  <si>
    <t>86,278,000</t>
  </si>
  <si>
    <t>5,903,595</t>
  </si>
  <si>
    <t>6,045,000</t>
  </si>
  <si>
    <t>13,677,899</t>
  </si>
  <si>
    <t>13,708,000</t>
  </si>
  <si>
    <t>437</t>
  </si>
  <si>
    <t>285,826,067</t>
  </si>
  <si>
    <t>267,071,000</t>
  </si>
  <si>
    <t>32,590,504</t>
  </si>
  <si>
    <t>24,725,000</t>
  </si>
  <si>
    <t>133.4</t>
  </si>
  <si>
    <t>2,414,427</t>
  </si>
  <si>
    <t>2,384,000</t>
  </si>
  <si>
    <t>124.8</t>
  </si>
  <si>
    <t>6,116,585</t>
  </si>
  <si>
    <t>6,474,000</t>
  </si>
  <si>
    <t>6,485,145</t>
  </si>
  <si>
    <t>5,919,000</t>
  </si>
  <si>
    <t>121.0</t>
  </si>
  <si>
    <t>135,422,000</t>
  </si>
  <si>
    <t>63,537,838</t>
  </si>
  <si>
    <t>62,466,000</t>
  </si>
  <si>
    <t>1,925,904</t>
  </si>
  <si>
    <t>1,950,000</t>
  </si>
  <si>
    <t>3,625,220</t>
  </si>
  <si>
    <t>3,576,000</t>
  </si>
  <si>
    <t>66,073</t>
  </si>
  <si>
    <t>108,000</t>
  </si>
  <si>
    <t>61.2</t>
  </si>
  <si>
    <t>62.1</t>
  </si>
  <si>
    <t>▲6,000</t>
  </si>
  <si>
    <t>15,782,000</t>
  </si>
  <si>
    <t>1,075,000</t>
  </si>
  <si>
    <t>2,668,000</t>
  </si>
  <si>
    <t>3,384,000</t>
  </si>
  <si>
    <t>79.7</t>
  </si>
  <si>
    <t>2,259,265</t>
  </si>
  <si>
    <t>3,000,000</t>
  </si>
  <si>
    <t>79.3</t>
  </si>
  <si>
    <t>635,270,797</t>
  </si>
  <si>
    <t>617,563,000</t>
  </si>
  <si>
    <t>39,381,456</t>
  </si>
  <si>
    <t>101,049,698</t>
  </si>
  <si>
    <t>101,091,000</t>
  </si>
  <si>
    <t>53,771,076</t>
  </si>
  <si>
    <t>95.3</t>
  </si>
  <si>
    <t>51,253,000</t>
  </si>
  <si>
    <t>2,448,545</t>
  </si>
  <si>
    <t>9,719,000</t>
  </si>
  <si>
    <t>9.3</t>
  </si>
  <si>
    <t>▲2,096,094</t>
  </si>
  <si>
    <t>128.1</t>
  </si>
  <si>
    <t>▲3,775,175</t>
  </si>
  <si>
    <t>349,000</t>
  </si>
  <si>
    <t>82.7</t>
  </si>
  <si>
    <t>2,633,326</t>
  </si>
  <si>
    <t>4.7</t>
  </si>
  <si>
    <t>1,271,000</t>
  </si>
  <si>
    <t>207.2</t>
  </si>
  <si>
    <t>781,502</t>
  </si>
  <si>
    <t>355.2</t>
  </si>
  <si>
    <t>35.0</t>
  </si>
  <si>
    <t>14,647,000</t>
  </si>
  <si>
    <t>8,853,300</t>
  </si>
  <si>
    <t>960,000</t>
  </si>
  <si>
    <t>922.2</t>
  </si>
  <si>
    <t>297.1</t>
  </si>
  <si>
    <t>465,668</t>
  </si>
  <si>
    <t>646.8</t>
  </si>
  <si>
    <t>252.0</t>
  </si>
  <si>
    <t>680,247</t>
  </si>
  <si>
    <t>420,000</t>
  </si>
  <si>
    <t>162.0</t>
  </si>
  <si>
    <t>65.3</t>
  </si>
  <si>
    <t>685,814</t>
  </si>
  <si>
    <t>96,000</t>
  </si>
  <si>
    <t>714.4</t>
  </si>
  <si>
    <t>532.7</t>
  </si>
  <si>
    <t>8,197,204</t>
  </si>
  <si>
    <t>7,545,000</t>
  </si>
  <si>
    <t>4,587,218</t>
  </si>
  <si>
    <t>4,584,000</t>
  </si>
  <si>
    <t>89.4</t>
  </si>
  <si>
    <t>19,980,889</t>
  </si>
  <si>
    <t>9,484,000</t>
  </si>
  <si>
    <t>210.7</t>
  </si>
  <si>
    <t>353,881</t>
  </si>
  <si>
    <t>983.0</t>
  </si>
  <si>
    <t>75.0</t>
  </si>
  <si>
    <t>26,868</t>
  </si>
  <si>
    <t>74.6</t>
  </si>
  <si>
    <t>25,600</t>
  </si>
  <si>
    <t>206,000</t>
  </si>
  <si>
    <t>24,600</t>
  </si>
  <si>
    <t>156,000</t>
  </si>
  <si>
    <t>▲2,162,000</t>
  </si>
  <si>
    <t>4,230,201</t>
  </si>
  <si>
    <t>▲3,660,000</t>
  </si>
  <si>
    <t>▲115.6</t>
  </si>
  <si>
    <t>▲216.3</t>
  </si>
  <si>
    <t>438,620</t>
  </si>
  <si>
    <t>24,000</t>
  </si>
  <si>
    <t>659,647</t>
  </si>
  <si>
    <t>214,000</t>
  </si>
  <si>
    <t>308.2</t>
  </si>
  <si>
    <t>661,034</t>
  </si>
  <si>
    <t>▲63,000</t>
  </si>
  <si>
    <t>697.0</t>
  </si>
  <si>
    <t>129.4</t>
  </si>
  <si>
    <t>6,678,746</t>
  </si>
  <si>
    <t>6,059,000</t>
  </si>
  <si>
    <t>27.5</t>
  </si>
  <si>
    <t>▲1,657,474</t>
  </si>
  <si>
    <t>▲4.4</t>
  </si>
  <si>
    <t>192,000</t>
  </si>
  <si>
    <t>112.2</t>
  </si>
  <si>
    <t>▲3,115,528</t>
  </si>
  <si>
    <t>▲3.2</t>
  </si>
  <si>
    <t>563,000</t>
  </si>
  <si>
    <t>▲553.4</t>
  </si>
  <si>
    <t>3,294,360</t>
  </si>
  <si>
    <t>1,208,000</t>
  </si>
  <si>
    <t>272.7</t>
  </si>
  <si>
    <t>383,400,000</t>
  </si>
  <si>
    <t>31,612,406</t>
  </si>
  <si>
    <t>7.6</t>
  </si>
  <si>
    <t>22,238,000</t>
  </si>
  <si>
    <t>142.2</t>
  </si>
  <si>
    <t>120.1</t>
  </si>
  <si>
    <t>182,159,298</t>
  </si>
  <si>
    <t>93.6</t>
  </si>
  <si>
    <t>182,024,000</t>
  </si>
  <si>
    <t>74,484,944</t>
  </si>
  <si>
    <t>70,652,000</t>
  </si>
  <si>
    <t>95,293,154</t>
  </si>
  <si>
    <t>94,805,000</t>
  </si>
  <si>
    <t>45,418,000</t>
  </si>
  <si>
    <t>5,080,280</t>
  </si>
  <si>
    <t>7,351,000</t>
  </si>
  <si>
    <t>1,569,320</t>
  </si>
  <si>
    <t>52.3</t>
  </si>
  <si>
    <t>11,302,400</t>
  </si>
  <si>
    <t>9,300,000</t>
  </si>
  <si>
    <t>121.5</t>
  </si>
  <si>
    <t>6,408,820</t>
  </si>
  <si>
    <t>6,870,000</t>
  </si>
  <si>
    <t>3,965,088</t>
  </si>
  <si>
    <t>1,112,553</t>
  </si>
  <si>
    <t>403.5</t>
  </si>
  <si>
    <t>1,008,629</t>
  </si>
  <si>
    <t>356.4</t>
  </si>
  <si>
    <t>814,100</t>
  </si>
  <si>
    <t>205.6</t>
  </si>
  <si>
    <t>179.8</t>
  </si>
  <si>
    <t>1,539,259</t>
  </si>
  <si>
    <t>262.9</t>
  </si>
  <si>
    <t>80,636,572</t>
  </si>
  <si>
    <t>45.4</t>
  </si>
  <si>
    <t>86,738,000</t>
  </si>
  <si>
    <t>6,122,300</t>
  </si>
  <si>
    <t>6,000,000</t>
  </si>
  <si>
    <t>414,758,000</t>
  </si>
  <si>
    <t>194,574,251</t>
  </si>
  <si>
    <t>191,324,000</t>
  </si>
  <si>
    <t>86,982,673</t>
  </si>
  <si>
    <t>84,873,000</t>
  </si>
  <si>
    <t>45,814,000</t>
  </si>
  <si>
    <t>177,468,985</t>
  </si>
  <si>
    <t>181,543,000</t>
  </si>
  <si>
    <t>259,558,456</t>
  </si>
  <si>
    <t>62.7</t>
  </si>
  <si>
    <t>270,883,000</t>
  </si>
  <si>
    <t>122,954,045</t>
  </si>
  <si>
    <t>130,828,000</t>
  </si>
  <si>
    <t>60,583,075</t>
  </si>
  <si>
    <t>69.6</t>
  </si>
  <si>
    <t>59,942,000</t>
  </si>
  <si>
    <t>39,742,612</t>
  </si>
  <si>
    <t>40,479,000</t>
  </si>
  <si>
    <t>117,715,423</t>
  </si>
  <si>
    <t>118,640,000</t>
  </si>
  <si>
    <t>32,669,513</t>
  </si>
  <si>
    <t>28,745,000</t>
  </si>
  <si>
    <t>113.7</t>
  </si>
  <si>
    <t>14,548,175</t>
  </si>
  <si>
    <t>14,111,000</t>
  </si>
  <si>
    <t>4,412,485</t>
  </si>
  <si>
    <t>4,168,000</t>
  </si>
  <si>
    <t>40,800</t>
  </si>
  <si>
    <t>3,296,139</t>
  </si>
  <si>
    <t>3,550,000</t>
  </si>
  <si>
    <t>55,308,839</t>
  </si>
  <si>
    <t>61,941,000</t>
  </si>
  <si>
    <t>89.3</t>
  </si>
  <si>
    <t>22,995,037</t>
  </si>
  <si>
    <t>11.8</t>
  </si>
  <si>
    <t>22,958,000</t>
  </si>
  <si>
    <t>11,442,749</t>
  </si>
  <si>
    <t>13.2</t>
  </si>
  <si>
    <t>11,713,000</t>
  </si>
  <si>
    <t>24,921,891</t>
  </si>
  <si>
    <t>24,161,000</t>
  </si>
  <si>
    <t>60,238,290</t>
  </si>
  <si>
    <t>14.5</t>
  </si>
  <si>
    <t>56,632,000</t>
  </si>
  <si>
    <t>30,433,183</t>
  </si>
  <si>
    <t>28,192,000</t>
  </si>
  <si>
    <t>8,697,377</t>
  </si>
  <si>
    <t>8,142,000</t>
  </si>
  <si>
    <t>3,818,867</t>
  </si>
  <si>
    <t>2,958,000</t>
  </si>
  <si>
    <t>129.1</t>
  </si>
  <si>
    <t>11,008,050</t>
  </si>
  <si>
    <t>16,136,000</t>
  </si>
  <si>
    <t>60.2</t>
  </si>
  <si>
    <t>13,800,758</t>
  </si>
  <si>
    <t>13,661,000</t>
  </si>
  <si>
    <t>2,307,843</t>
  </si>
  <si>
    <t>2,792,000</t>
  </si>
  <si>
    <t>2,025,290</t>
  </si>
  <si>
    <t>1,992,000</t>
  </si>
  <si>
    <t>740,862</t>
  </si>
  <si>
    <t>505,000</t>
  </si>
  <si>
    <t>146.7</t>
  </si>
  <si>
    <t>163.7</t>
  </si>
  <si>
    <t>15,702,091</t>
  </si>
  <si>
    <t>8.8</t>
  </si>
  <si>
    <t>18,456,000</t>
  </si>
  <si>
    <t>9,189,000</t>
  </si>
  <si>
    <t>4,960,000</t>
  </si>
  <si>
    <t>2,282,000</t>
  </si>
  <si>
    <t>2,280,000</t>
  </si>
  <si>
    <t>701,000</t>
  </si>
  <si>
    <t>4,408,000</t>
  </si>
  <si>
    <t>295,789</t>
  </si>
  <si>
    <t>398,391,132</t>
  </si>
  <si>
    <t>412,306,000</t>
  </si>
  <si>
    <t>85,030,491</t>
  </si>
  <si>
    <t>45,003,341</t>
  </si>
  <si>
    <t>173,755,455</t>
  </si>
  <si>
    <t>181,801,000</t>
  </si>
  <si>
    <t>2,452,000</t>
  </si>
  <si>
    <t>1,952,182</t>
  </si>
  <si>
    <t>▲29.4</t>
  </si>
  <si>
    <t>3,713,530</t>
  </si>
  <si>
    <t>▲258,000</t>
  </si>
  <si>
    <t>8,924,588</t>
  </si>
  <si>
    <t>2,880,000</t>
  </si>
  <si>
    <t>309.9</t>
  </si>
  <si>
    <t>187.0</t>
  </si>
  <si>
    <t>2,395,537</t>
  </si>
  <si>
    <t>1,728,000</t>
  </si>
  <si>
    <t>138.6</t>
  </si>
  <si>
    <t>125.3</t>
  </si>
  <si>
    <t>882,479</t>
  </si>
  <si>
    <t>264,000</t>
  </si>
  <si>
    <t>334.3</t>
  </si>
  <si>
    <t>142.5</t>
  </si>
  <si>
    <t>104,950</t>
  </si>
  <si>
    <t>45.8</t>
  </si>
  <si>
    <t>7,203,103</t>
  </si>
  <si>
    <t>1,680,000</t>
  </si>
  <si>
    <t>428.8</t>
  </si>
  <si>
    <t>229.2</t>
  </si>
  <si>
    <t>2,249,693</t>
  </si>
  <si>
    <t>1,944,000</t>
  </si>
  <si>
    <t>115.7</t>
  </si>
  <si>
    <t>1,046,600</t>
  </si>
  <si>
    <t>1,428,000</t>
  </si>
  <si>
    <t>328,201</t>
  </si>
  <si>
    <t>276,000</t>
  </si>
  <si>
    <t>60.4</t>
  </si>
  <si>
    <t>24,601</t>
  </si>
  <si>
    <t>1,590,442</t>
  </si>
  <si>
    <t>1,256,000</t>
  </si>
  <si>
    <t>126.6</t>
  </si>
  <si>
    <t>136.2</t>
  </si>
  <si>
    <t>6,734,895</t>
  </si>
  <si>
    <t>936,000</t>
  </si>
  <si>
    <t>719.5</t>
  </si>
  <si>
    <t>249.1</t>
  </si>
  <si>
    <t>1,348,937</t>
  </si>
  <si>
    <t>300,000</t>
  </si>
  <si>
    <t>449.6</t>
  </si>
  <si>
    <t>194.6</t>
  </si>
  <si>
    <t>554,278</t>
  </si>
  <si>
    <t>▲12,000</t>
  </si>
  <si>
    <t>729.6</t>
  </si>
  <si>
    <t>80,349</t>
  </si>
  <si>
    <t>▲24,000</t>
  </si>
  <si>
    <t>▲334.8</t>
  </si>
  <si>
    <t>39.9</t>
  </si>
  <si>
    <t>5,644,163</t>
  </si>
  <si>
    <t>3.2</t>
  </si>
  <si>
    <t>424,000</t>
  </si>
  <si>
    <t>283.2</t>
  </si>
  <si>
    <t>3,388,000</t>
  </si>
  <si>
    <t>2,506,460</t>
  </si>
  <si>
    <t>▲38.1</t>
  </si>
  <si>
    <t>9,357,693</t>
  </si>
  <si>
    <t>▲168.3</t>
  </si>
  <si>
    <t>41,147,098</t>
  </si>
  <si>
    <t>40,644,000</t>
  </si>
  <si>
    <t>86,320,271</t>
  </si>
  <si>
    <t>84,545,000</t>
  </si>
  <si>
    <t>34,981,065</t>
  </si>
  <si>
    <t>17.9</t>
  </si>
  <si>
    <t>35,734,000</t>
  </si>
  <si>
    <t>25,197,287</t>
  </si>
  <si>
    <t>30,600,000</t>
  </si>
  <si>
    <t>112,211,379</t>
  </si>
  <si>
    <t>122,485,000</t>
  </si>
  <si>
    <t>8,161,698</t>
  </si>
  <si>
    <t>10,220,000</t>
  </si>
  <si>
    <t>79.9</t>
  </si>
  <si>
    <t>2,442,325</t>
  </si>
  <si>
    <t>100,679</t>
  </si>
  <si>
    <t>88.2</t>
  </si>
  <si>
    <t>1,847,300</t>
  </si>
  <si>
    <t>77.0</t>
  </si>
  <si>
    <t>45,843,530</t>
  </si>
  <si>
    <t>23.4</t>
  </si>
  <si>
    <t>47,806,000</t>
  </si>
  <si>
    <t>866,091</t>
  </si>
  <si>
    <t>591.9</t>
  </si>
  <si>
    <t>1,724,380</t>
  </si>
  <si>
    <t>1,572,000</t>
  </si>
  <si>
    <t>509.1</t>
  </si>
  <si>
    <t>423,683</t>
  </si>
  <si>
    <t>276.7</t>
  </si>
  <si>
    <t>2,893,588</t>
  </si>
  <si>
    <t>438.4</t>
  </si>
  <si>
    <t>179.5</t>
  </si>
  <si>
    <t>149,284,000</t>
  </si>
  <si>
    <t>10,877,582</t>
  </si>
  <si>
    <t>10,653,000</t>
  </si>
  <si>
    <t>61,153,148</t>
  </si>
  <si>
    <t>61,517,000</t>
  </si>
  <si>
    <t>233,829,000</t>
  </si>
  <si>
    <t>29,910,595</t>
  </si>
  <si>
    <t>35,316,000</t>
  </si>
  <si>
    <t>84.7</t>
  </si>
  <si>
    <t>195,929,562</t>
  </si>
  <si>
    <t>206,685,000</t>
  </si>
  <si>
    <t>60,939,508</t>
  </si>
  <si>
    <t>59,001,000</t>
  </si>
  <si>
    <t>1,591,032</t>
  </si>
  <si>
    <t>92.3</t>
  </si>
  <si>
    <t>1,426,000</t>
  </si>
  <si>
    <t>110.7</t>
  </si>
  <si>
    <t>161,892,391</t>
  </si>
  <si>
    <t>152,480,000</t>
  </si>
  <si>
    <t>106.2</t>
  </si>
  <si>
    <t>30,217,560</t>
  </si>
  <si>
    <t>29,116,000</t>
  </si>
  <si>
    <t>133,854,251</t>
  </si>
  <si>
    <t>134,946,000</t>
  </si>
  <si>
    <t>210,934</t>
  </si>
  <si>
    <t>601.7</t>
  </si>
  <si>
    <t>12,841,323</t>
  </si>
  <si>
    <t>71,281</t>
  </si>
  <si>
    <t>594.0</t>
  </si>
  <si>
    <t>495.9</t>
  </si>
  <si>
    <t>15,425,100</t>
  </si>
  <si>
    <t>14,619,000</t>
  </si>
  <si>
    <t>2,138,472</t>
  </si>
  <si>
    <t>2,130,000</t>
  </si>
  <si>
    <t>132,588</t>
  </si>
  <si>
    <t>51,718,784</t>
  </si>
  <si>
    <t>52,642,000</t>
  </si>
  <si>
    <t>3,774,061</t>
  </si>
  <si>
    <t>3,812,000</t>
  </si>
  <si>
    <t>24,777,262</t>
  </si>
  <si>
    <t>26,151,000</t>
  </si>
  <si>
    <t>4,861,664</t>
  </si>
  <si>
    <t>4,541,000</t>
  </si>
  <si>
    <t>146,000</t>
  </si>
  <si>
    <t>23,248,482</t>
  </si>
  <si>
    <t>9.8</t>
  </si>
  <si>
    <t>21,492,000</t>
  </si>
  <si>
    <t>978,367</t>
  </si>
  <si>
    <t>1,022,000</t>
  </si>
  <si>
    <t>21,735,957</t>
  </si>
  <si>
    <t>20,495,000</t>
  </si>
  <si>
    <t>13,838</t>
  </si>
  <si>
    <t>960,970</t>
  </si>
  <si>
    <t>1,332,000</t>
  </si>
  <si>
    <t>151.1</t>
  </si>
  <si>
    <t>132,250</t>
  </si>
  <si>
    <t>10,862,088</t>
  </si>
  <si>
    <t>10,692,000</t>
  </si>
  <si>
    <t>2,020,000</t>
  </si>
  <si>
    <t>5,930,000</t>
  </si>
  <si>
    <t>172.9</t>
  </si>
  <si>
    <t>684,000</t>
  </si>
  <si>
    <t>5,099,000</t>
  </si>
  <si>
    <t>336,000</t>
  </si>
  <si>
    <t>71.1</t>
  </si>
  <si>
    <t>69,973,482</t>
  </si>
  <si>
    <t>1,724,720</t>
  </si>
  <si>
    <t>243,750,627</t>
  </si>
  <si>
    <t>35,786,238</t>
  </si>
  <si>
    <t>34,778,000</t>
  </si>
  <si>
    <t>196,567,331</t>
  </si>
  <si>
    <t>197,719,000</t>
  </si>
  <si>
    <t>▲8,820,334</t>
  </si>
  <si>
    <t>▲14.4</t>
  </si>
  <si>
    <t>143.7</t>
  </si>
  <si>
    <t>▲5,875,643</t>
  </si>
  <si>
    <t>▲19.6</t>
  </si>
  <si>
    <t>538,000</t>
  </si>
  <si>
    <t>▲637,769</t>
  </si>
  <si>
    <t>8,966,000</t>
  </si>
  <si>
    <t>▲147.3</t>
  </si>
  <si>
    <t>8,471,912</t>
  </si>
  <si>
    <t>132.8</t>
  </si>
  <si>
    <t>1,161,000</t>
  </si>
  <si>
    <t>246,366</t>
  </si>
  <si>
    <t>265.4</t>
  </si>
  <si>
    <t>3,756,307</t>
  </si>
  <si>
    <t>1,620,000</t>
  </si>
  <si>
    <t>231.9</t>
  </si>
  <si>
    <t>1,450,877</t>
  </si>
  <si>
    <t>1,236,000</t>
  </si>
  <si>
    <t>8,027,854</t>
  </si>
  <si>
    <t>2,957,149</t>
  </si>
  <si>
    <t>870,000</t>
  </si>
  <si>
    <t>339.9</t>
  </si>
  <si>
    <t>324.6</t>
  </si>
  <si>
    <t>825,050</t>
  </si>
  <si>
    <t>864,000</t>
  </si>
  <si>
    <t>444,058</t>
  </si>
  <si>
    <t>462.6</t>
  </si>
  <si>
    <t>291,000</t>
  </si>
  <si>
    <t>221,766</t>
  </si>
  <si>
    <t>▲924.0</t>
  </si>
  <si>
    <t>341.3</t>
  </si>
  <si>
    <t>1,560,380</t>
  </si>
  <si>
    <t>▲480,000</t>
  </si>
  <si>
    <t>▲325.1</t>
  </si>
  <si>
    <t>170.0</t>
  </si>
  <si>
    <t>▲8,376,276</t>
  </si>
  <si>
    <t>▲13.7</t>
  </si>
  <si>
    <t>▲5,653,877</t>
  </si>
  <si>
    <t>▲18.9</t>
  </si>
  <si>
    <t>171.6</t>
  </si>
  <si>
    <t>922,611</t>
  </si>
  <si>
    <t>8,486,000</t>
  </si>
  <si>
    <t>67,879,438</t>
  </si>
  <si>
    <t>86.2</t>
  </si>
  <si>
    <t>81,842,000</t>
  </si>
  <si>
    <t>82.9</t>
  </si>
  <si>
    <t>92.6</t>
  </si>
  <si>
    <t>883,966</t>
  </si>
  <si>
    <t>32,439,791</t>
  </si>
  <si>
    <t>29,565,000</t>
  </si>
  <si>
    <t>26,103,117</t>
  </si>
  <si>
    <t>32,949,000</t>
  </si>
  <si>
    <t>79.2</t>
  </si>
  <si>
    <t>36,602,608</t>
  </si>
  <si>
    <t>38,973,000</t>
  </si>
  <si>
    <t>29,575,406</t>
  </si>
  <si>
    <t>27,908,000</t>
  </si>
  <si>
    <t>390,021</t>
  </si>
  <si>
    <t>1,192,664</t>
  </si>
  <si>
    <t>1,725,000</t>
  </si>
  <si>
    <t>9,989,956</t>
  </si>
  <si>
    <t>10,570,000</t>
  </si>
  <si>
    <t>11,563,300</t>
  </si>
  <si>
    <t>24.7</t>
  </si>
  <si>
    <t>13,140,000</t>
  </si>
  <si>
    <t>2,034,104</t>
  </si>
  <si>
    <t>605.4</t>
  </si>
  <si>
    <t>3,251,580</t>
  </si>
  <si>
    <t>2,727,000</t>
  </si>
  <si>
    <t>119.2</t>
  </si>
  <si>
    <t>893,239</t>
  </si>
  <si>
    <t>425.4</t>
  </si>
  <si>
    <t>623,500</t>
  </si>
  <si>
    <t>360,000</t>
  </si>
  <si>
    <t>173.2</t>
  </si>
  <si>
    <t>184.0</t>
  </si>
  <si>
    <t>1,845,530</t>
  </si>
  <si>
    <t>461.9</t>
  </si>
  <si>
    <t>354,489</t>
  </si>
  <si>
    <t>3,321,000</t>
  </si>
  <si>
    <t>790.6</t>
  </si>
  <si>
    <t>78,762,633</t>
  </si>
  <si>
    <t>92,622,000</t>
  </si>
  <si>
    <t>30,198,906</t>
  </si>
  <si>
    <t>28,268,000</t>
  </si>
  <si>
    <t>46,732,587</t>
  </si>
  <si>
    <t>42,745,000</t>
  </si>
  <si>
    <t>28,881,731</t>
  </si>
  <si>
    <t>36,606,000</t>
  </si>
  <si>
    <t>78.9</t>
  </si>
  <si>
    <t>41,326,991</t>
  </si>
  <si>
    <t>43,425,000</t>
  </si>
  <si>
    <t>62,868,606</t>
  </si>
  <si>
    <t>61,903,000</t>
  </si>
  <si>
    <t>26,332,906</t>
  </si>
  <si>
    <t>25,153,000</t>
  </si>
  <si>
    <t>28,374,731</t>
  </si>
  <si>
    <t>27,050,400</t>
  </si>
  <si>
    <t>21,473,351</t>
  </si>
  <si>
    <t>23,974,000</t>
  </si>
  <si>
    <t>89.6</t>
  </si>
  <si>
    <t>108.4</t>
  </si>
  <si>
    <t>30,380,897</t>
  </si>
  <si>
    <t>73.5</t>
  </si>
  <si>
    <t>30,850,000</t>
  </si>
  <si>
    <t>93.2</t>
  </si>
  <si>
    <t>6,484,035</t>
  </si>
  <si>
    <t>1,187,570</t>
  </si>
  <si>
    <t>751,000</t>
  </si>
  <si>
    <t>147.1</t>
  </si>
  <si>
    <t>496,769</t>
  </si>
  <si>
    <t>235,000</t>
  </si>
  <si>
    <t>211.4</t>
  </si>
  <si>
    <t>172.6</t>
  </si>
  <si>
    <t>10,957,477</t>
  </si>
  <si>
    <t>11,343,000</t>
  </si>
  <si>
    <t>4,985,000</t>
  </si>
  <si>
    <t>4,219,000</t>
  </si>
  <si>
    <t>6,498,588</t>
  </si>
  <si>
    <t>6,864,000</t>
  </si>
  <si>
    <t>8,922,451</t>
  </si>
  <si>
    <t>11.3</t>
  </si>
  <si>
    <t>8,586,000</t>
  </si>
  <si>
    <t>3,689,709</t>
  </si>
  <si>
    <t>3,446,000</t>
  </si>
  <si>
    <t>3,888,001</t>
  </si>
  <si>
    <t>2,432,000</t>
  </si>
  <si>
    <t>159.9</t>
  </si>
  <si>
    <t>2,277,723</t>
  </si>
  <si>
    <t>1,627,000</t>
  </si>
  <si>
    <t>4,994,076</t>
  </si>
  <si>
    <t>4,811,000</t>
  </si>
  <si>
    <t>2,187,502</t>
  </si>
  <si>
    <t>2,172,000</t>
  </si>
  <si>
    <t>49,301</t>
  </si>
  <si>
    <t>7,896,000</t>
  </si>
  <si>
    <t>25,941</t>
  </si>
  <si>
    <t>1,701,000</t>
  </si>
  <si>
    <t>441,000</t>
  </si>
  <si>
    <t>756,000</t>
  </si>
  <si>
    <t>671,000</t>
  </si>
  <si>
    <t>86,637,036</t>
  </si>
  <si>
    <t>85,705,000</t>
  </si>
  <si>
    <t>30,512,916</t>
  </si>
  <si>
    <t>29,100,000</t>
  </si>
  <si>
    <t>43,119,400</t>
  </si>
  <si>
    <t>▲7,874,403</t>
  </si>
  <si>
    <t>6,917,000</t>
  </si>
  <si>
    <t>▲113.8</t>
  </si>
  <si>
    <t>174.0</t>
  </si>
  <si>
    <t>▲314,010</t>
  </si>
  <si>
    <t>▲1.0</t>
  </si>
  <si>
    <t>▲832,000</t>
  </si>
  <si>
    <t>37.7</t>
  </si>
  <si>
    <t>▲409.3</t>
  </si>
  <si>
    <t>▲374,400</t>
  </si>
  <si>
    <t>69.2</t>
  </si>
  <si>
    <t>1,536,558</t>
  </si>
  <si>
    <t>432,000</t>
  </si>
  <si>
    <t>355.7</t>
  </si>
  <si>
    <t>67,317</t>
  </si>
  <si>
    <t>229.6</t>
  </si>
  <si>
    <t>870,382</t>
  </si>
  <si>
    <t>361.5</t>
  </si>
  <si>
    <t>757,120</t>
  </si>
  <si>
    <t>422.5</t>
  </si>
  <si>
    <t>142,155</t>
  </si>
  <si>
    <t>42.2</t>
  </si>
  <si>
    <t>596,384</t>
  </si>
  <si>
    <t>534,000</t>
  </si>
  <si>
    <t>684,856</t>
  </si>
  <si>
    <t>504,000</t>
  </si>
  <si>
    <t>135.9</t>
  </si>
  <si>
    <t>142.0</t>
  </si>
  <si>
    <t>57,232</t>
  </si>
  <si>
    <t>133.5</t>
  </si>
  <si>
    <t>28,122</t>
  </si>
  <si>
    <t>117.2</t>
  </si>
  <si>
    <t>128.3</t>
  </si>
  <si>
    <t>237,400</t>
  </si>
  <si>
    <t>76.1</t>
  </si>
  <si>
    <t>24,950</t>
  </si>
  <si>
    <t>702,774</t>
  </si>
  <si>
    <t>▲414,000</t>
  </si>
  <si>
    <t>▲169.8</t>
  </si>
  <si>
    <t>42,367</t>
  </si>
  <si>
    <t>▲176.5</t>
  </si>
  <si>
    <t>41.8</t>
  </si>
  <si>
    <t>160,926</t>
  </si>
  <si>
    <t>▲33.5</t>
  </si>
  <si>
    <t>▲59.7</t>
  </si>
  <si>
    <t>675,288</t>
  </si>
  <si>
    <t>622.7</t>
  </si>
  <si>
    <t>89,433</t>
  </si>
  <si>
    <t>▲60,000</t>
  </si>
  <si>
    <t>▲149.1</t>
  </si>
  <si>
    <t>31.1</t>
  </si>
  <si>
    <t>▲7,171,629</t>
  </si>
  <si>
    <t>6,503,000</t>
  </si>
  <si>
    <t>▲110.3</t>
  </si>
  <si>
    <t>179.3</t>
  </si>
  <si>
    <t>▲271,643</t>
  </si>
  <si>
    <t>▲856,000</t>
  </si>
  <si>
    <t>31.7</t>
  </si>
  <si>
    <t>▲152.4</t>
  </si>
  <si>
    <t>▲854,400</t>
  </si>
  <si>
    <t>75.4</t>
  </si>
  <si>
    <t>22,761,750</t>
  </si>
  <si>
    <t>30.9</t>
  </si>
  <si>
    <t>21,840,000</t>
  </si>
  <si>
    <t>43,135,173</t>
  </si>
  <si>
    <t>58.5</t>
  </si>
  <si>
    <t>43,908,000</t>
  </si>
  <si>
    <t>7,812,311</t>
  </si>
  <si>
    <t>7,560,000</t>
  </si>
  <si>
    <t>461,912</t>
  </si>
  <si>
    <t>393,000</t>
  </si>
  <si>
    <t>117.5</t>
  </si>
  <si>
    <t>73,709,234</t>
  </si>
  <si>
    <t>73,308,000</t>
  </si>
  <si>
    <t>32,403,192</t>
  </si>
  <si>
    <t>44.0</t>
  </si>
  <si>
    <t>29,755,000</t>
  </si>
  <si>
    <t>46,122,464</t>
  </si>
  <si>
    <t>1,295.1</t>
  </si>
  <si>
    <t>53,001,000</t>
  </si>
  <si>
    <t>3,300,396</t>
  </si>
  <si>
    <t>2,955.0</t>
  </si>
  <si>
    <t>1,835,000</t>
  </si>
  <si>
    <t>179.9</t>
  </si>
  <si>
    <t>178.7</t>
  </si>
  <si>
    <t>14,558,144</t>
  </si>
  <si>
    <t>19.8</t>
  </si>
  <si>
    <t>15,425,000</t>
  </si>
  <si>
    <t>5,529</t>
  </si>
  <si>
    <t>46.1</t>
  </si>
  <si>
    <t>31,887,500</t>
  </si>
  <si>
    <t>43.3</t>
  </si>
  <si>
    <t>31,341,000</t>
  </si>
  <si>
    <t>17,538,609</t>
  </si>
  <si>
    <t>5,702.9</t>
  </si>
  <si>
    <t>15,570,000</t>
  </si>
  <si>
    <t>207,488</t>
  </si>
  <si>
    <t>204,000</t>
  </si>
  <si>
    <t>80.0</t>
  </si>
  <si>
    <t>1,109,311</t>
  </si>
  <si>
    <t>993.2</t>
  </si>
  <si>
    <t>1,044,000</t>
  </si>
  <si>
    <t>534,698</t>
  </si>
  <si>
    <t>115.8</t>
  </si>
  <si>
    <t>540,000</t>
  </si>
  <si>
    <t>4,568,916</t>
  </si>
  <si>
    <t>4,572,000</t>
  </si>
  <si>
    <t>▲61,038,000</t>
  </si>
  <si>
    <t>4,649.5</t>
  </si>
  <si>
    <t>3,732,384</t>
  </si>
  <si>
    <t>3,341.7</t>
  </si>
  <si>
    <t>8,577,000</t>
  </si>
  <si>
    <t>43.5</t>
  </si>
  <si>
    <t>40.9</t>
  </si>
  <si>
    <t>540,227</t>
  </si>
  <si>
    <t>117.0</t>
  </si>
  <si>
    <t>143.3</t>
  </si>
  <si>
    <t>▲3,620,694</t>
  </si>
  <si>
    <t>3,241.7</t>
  </si>
  <si>
    <t>▲8,477,000</t>
  </si>
  <si>
    <t>42.7</t>
  </si>
  <si>
    <t>40.2</t>
  </si>
  <si>
    <t>▲78,315</t>
  </si>
  <si>
    <t>▲17.0</t>
  </si>
  <si>
    <t>▲159,000</t>
  </si>
  <si>
    <t>49.3</t>
  </si>
  <si>
    <t>57.7</t>
  </si>
  <si>
    <t>▲4,568,916</t>
  </si>
  <si>
    <t>▲4,572,000</t>
  </si>
  <si>
    <t>277,000</t>
  </si>
  <si>
    <t>248.0</t>
  </si>
  <si>
    <t>125.9</t>
  </si>
  <si>
    <t>2,384,440</t>
  </si>
  <si>
    <t>1,980,000</t>
  </si>
  <si>
    <t>120.4</t>
  </si>
  <si>
    <t>1,097,816</t>
  </si>
  <si>
    <t>982.9</t>
  </si>
  <si>
    <t>1,102,000</t>
  </si>
  <si>
    <t>354,658</t>
  </si>
  <si>
    <t>158.0</t>
  </si>
  <si>
    <t>437,497</t>
  </si>
  <si>
    <t>391.7</t>
  </si>
  <si>
    <t>137.7</t>
  </si>
  <si>
    <t>2,139,600</t>
  </si>
  <si>
    <t>1,896,000</t>
  </si>
  <si>
    <t>▲109,818</t>
  </si>
  <si>
    <t>▲156,000</t>
  </si>
  <si>
    <t>70.4</t>
  </si>
  <si>
    <t>▲11.7</t>
  </si>
  <si>
    <t>937,319</t>
  </si>
  <si>
    <t>839.2</t>
  </si>
  <si>
    <t>962,000</t>
  </si>
  <si>
    <t>75.8</t>
  </si>
  <si>
    <t>▲8.8</t>
  </si>
  <si>
    <t>140.8</t>
  </si>
  <si>
    <t>▲2,683,375</t>
  </si>
  <si>
    <t>2,402.5</t>
  </si>
  <si>
    <t>▲7,515,000</t>
  </si>
  <si>
    <t>35.7</t>
  </si>
  <si>
    <t>34.5</t>
  </si>
  <si>
    <t>▲77,729</t>
  </si>
  <si>
    <t>▲16.8</t>
  </si>
  <si>
    <t>48.9</t>
  </si>
  <si>
    <t>57.4</t>
  </si>
  <si>
    <t>69,544,000</t>
  </si>
  <si>
    <t>36,881,056</t>
  </si>
  <si>
    <t>36,944,000</t>
  </si>
  <si>
    <t>60,639,183</t>
  </si>
  <si>
    <t>62,607,000</t>
  </si>
  <si>
    <t>3,345,641</t>
  </si>
  <si>
    <t>3,478,000</t>
  </si>
  <si>
    <t>6,928,244</t>
  </si>
  <si>
    <t>80.5</t>
  </si>
  <si>
    <t>7,020,000</t>
  </si>
  <si>
    <t>22,524,829</t>
  </si>
  <si>
    <t>24,458,000</t>
  </si>
  <si>
    <t>92.1</t>
  </si>
  <si>
    <t>1,833,412</t>
  </si>
  <si>
    <t>2,922,000</t>
  </si>
  <si>
    <t>70.1</t>
  </si>
  <si>
    <t>4,166,090</t>
  </si>
  <si>
    <t>2,484,609</t>
  </si>
  <si>
    <t>77.4</t>
  </si>
  <si>
    <t>80,044</t>
  </si>
  <si>
    <t>195,000</t>
  </si>
  <si>
    <t>41.0</t>
  </si>
  <si>
    <t>35.5</t>
  </si>
  <si>
    <t>607,813</t>
  </si>
  <si>
    <t>7.1</t>
  </si>
  <si>
    <t>356,506</t>
  </si>
  <si>
    <t>114.3</t>
  </si>
  <si>
    <t>23,339,985</t>
  </si>
  <si>
    <t>10.4</t>
  </si>
  <si>
    <t>23,407,000</t>
  </si>
  <si>
    <t>12,688,245</t>
  </si>
  <si>
    <t>22.8</t>
  </si>
  <si>
    <t>12,706,000</t>
  </si>
  <si>
    <t>134,866</t>
  </si>
  <si>
    <t>577,217</t>
  </si>
  <si>
    <t>13,299,511</t>
  </si>
  <si>
    <t>4,992,000</t>
  </si>
  <si>
    <t>266.4</t>
  </si>
  <si>
    <t>2,710,530</t>
  </si>
  <si>
    <t>387.2</t>
  </si>
  <si>
    <t>90.8</t>
  </si>
  <si>
    <t>18,240</t>
  </si>
  <si>
    <t>364.8</t>
  </si>
  <si>
    <t>240.2</t>
  </si>
  <si>
    <t>492,300</t>
  </si>
  <si>
    <t>547.0</t>
  </si>
  <si>
    <t>670.3</t>
  </si>
  <si>
    <t>246,200</t>
  </si>
  <si>
    <t>492.4</t>
  </si>
  <si>
    <t>22,674,000</t>
  </si>
  <si>
    <t>2,155,000</t>
  </si>
  <si>
    <t>223,258,200</t>
  </si>
  <si>
    <t>55,625,472</t>
  </si>
  <si>
    <t>53,848,000</t>
  </si>
  <si>
    <t>2,066,562</t>
  </si>
  <si>
    <t>3,317,000</t>
  </si>
  <si>
    <t>62.3</t>
  </si>
  <si>
    <t>8,605,574</t>
  </si>
  <si>
    <t>8,520,000</t>
  </si>
  <si>
    <t>4,768,796</t>
  </si>
  <si>
    <t>148,441,245</t>
  </si>
  <si>
    <t>151,790,700</t>
  </si>
  <si>
    <t>35,107,535</t>
  </si>
  <si>
    <t>34,601,000</t>
  </si>
  <si>
    <t>2,216,832</t>
  </si>
  <si>
    <t>6,228,629</t>
  </si>
  <si>
    <t>72.4</t>
  </si>
  <si>
    <t>6,390,000</t>
  </si>
  <si>
    <t>3,670,529</t>
  </si>
  <si>
    <t>3,837,000</t>
  </si>
  <si>
    <t>9,337,634</t>
  </si>
  <si>
    <t>7,265,000</t>
  </si>
  <si>
    <t>128.5</t>
  </si>
  <si>
    <t>122.5</t>
  </si>
  <si>
    <t>599,102</t>
  </si>
  <si>
    <t>481,000</t>
  </si>
  <si>
    <t>124.6</t>
  </si>
  <si>
    <t>235.5</t>
  </si>
  <si>
    <t>25,050</t>
  </si>
  <si>
    <t>32.5</t>
  </si>
  <si>
    <t>33.7</t>
  </si>
  <si>
    <t>25,300</t>
  </si>
  <si>
    <t>253.0</t>
  </si>
  <si>
    <t>30,454,000</t>
  </si>
  <si>
    <t>6,797,135</t>
  </si>
  <si>
    <t>7,763,000</t>
  </si>
  <si>
    <t>85.5</t>
  </si>
  <si>
    <t>425,052</t>
  </si>
  <si>
    <t>20.6</t>
  </si>
  <si>
    <t>553,000</t>
  </si>
  <si>
    <t>76.9</t>
  </si>
  <si>
    <t>1,181,093</t>
  </si>
  <si>
    <t>26,441,667</t>
  </si>
  <si>
    <t>21,438,000</t>
  </si>
  <si>
    <t>3,340,451</t>
  </si>
  <si>
    <t>149.5</t>
  </si>
  <si>
    <t>162.6</t>
  </si>
  <si>
    <t>172,411</t>
  </si>
  <si>
    <t>601,909</t>
  </si>
  <si>
    <t>572,387</t>
  </si>
  <si>
    <t>404,000</t>
  </si>
  <si>
    <t>11,402,000</t>
  </si>
  <si>
    <t>5,367,863</t>
  </si>
  <si>
    <t>9.7</t>
  </si>
  <si>
    <t>167,138</t>
  </si>
  <si>
    <t>304,874</t>
  </si>
  <si>
    <t>10,338</t>
  </si>
  <si>
    <t>114.9</t>
  </si>
  <si>
    <t>1,317,000</t>
  </si>
  <si>
    <t>179,936</t>
  </si>
  <si>
    <t>72.0</t>
  </si>
  <si>
    <t>52,109,920</t>
  </si>
  <si>
    <t>51,413,000</t>
  </si>
  <si>
    <t>3,066,433</t>
  </si>
  <si>
    <t>148.4</t>
  </si>
  <si>
    <t>8,542,505</t>
  </si>
  <si>
    <t>8,532,000</t>
  </si>
  <si>
    <t>4,319,691</t>
  </si>
  <si>
    <t>4,316,000</t>
  </si>
  <si>
    <t>3,515,552</t>
  </si>
  <si>
    <t>2,435,000</t>
  </si>
  <si>
    <t>144.4</t>
  </si>
  <si>
    <t>57.6</t>
  </si>
  <si>
    <t>▲999,871</t>
  </si>
  <si>
    <t>442.0</t>
  </si>
  <si>
    <t>63,069</t>
  </si>
  <si>
    <t>▲525.6</t>
  </si>
  <si>
    <t>▲4.6</t>
  </si>
  <si>
    <t>449,105</t>
  </si>
  <si>
    <t>9.4</t>
  </si>
  <si>
    <t>736.2</t>
  </si>
  <si>
    <t>106,000</t>
  </si>
  <si>
    <t>53,000</t>
  </si>
  <si>
    <t>47.7</t>
  </si>
  <si>
    <t>1,203,000</t>
  </si>
  <si>
    <t>3,173,786</t>
  </si>
  <si>
    <t>207.9</t>
  </si>
  <si>
    <t>219,375</t>
  </si>
  <si>
    <t>229.7</t>
  </si>
  <si>
    <t>241,875</t>
  </si>
  <si>
    <t>691.1</t>
  </si>
  <si>
    <t>316,011</t>
  </si>
  <si>
    <t>6.6</t>
  </si>
  <si>
    <t>916.0</t>
  </si>
  <si>
    <t>729,246</t>
  </si>
  <si>
    <t>593,000</t>
  </si>
  <si>
    <t>123.0</t>
  </si>
  <si>
    <t>359,136</t>
  </si>
  <si>
    <t>87.8</t>
  </si>
  <si>
    <t>874,955</t>
  </si>
  <si>
    <t>780,000</t>
  </si>
  <si>
    <t>81,365</t>
  </si>
  <si>
    <t>128.2</t>
  </si>
  <si>
    <t>2,052</t>
  </si>
  <si>
    <t>19,000</t>
  </si>
  <si>
    <t>▲170,000</t>
  </si>
  <si>
    <t>2,786,285</t>
  </si>
  <si>
    <t>▲981.1</t>
  </si>
  <si>
    <t>239.1</t>
  </si>
  <si>
    <t>217,323</t>
  </si>
  <si>
    <t>232.8</t>
  </si>
  <si>
    <t>239,825</t>
  </si>
  <si>
    <t>16,000</t>
  </si>
  <si>
    <t>313,961</t>
  </si>
  <si>
    <t>972.9</t>
  </si>
  <si>
    <t>6,301,837</t>
  </si>
  <si>
    <t>2,151,000</t>
  </si>
  <si>
    <t>293.0</t>
  </si>
  <si>
    <t>▲782,548</t>
  </si>
  <si>
    <t>▲37.9</t>
  </si>
  <si>
    <t>588.9</t>
  </si>
  <si>
    <t>302,894</t>
  </si>
  <si>
    <t>▲26.7</t>
  </si>
  <si>
    <t>763,066</t>
  </si>
  <si>
    <t>139.0</t>
  </si>
  <si>
    <t>32,600,000</t>
  </si>
  <si>
    <t>1,957,068</t>
  </si>
  <si>
    <t>1,856,000</t>
  </si>
  <si>
    <t>14,652,441</t>
  </si>
  <si>
    <t>15,431,000</t>
  </si>
  <si>
    <t>6,567,323</t>
  </si>
  <si>
    <t>5,900,000</t>
  </si>
  <si>
    <t>118.5</t>
  </si>
  <si>
    <t>8,397,767</t>
  </si>
  <si>
    <t>54.0</t>
  </si>
  <si>
    <t>8,052,000</t>
  </si>
  <si>
    <t>382,505</t>
  </si>
  <si>
    <t>4.8</t>
  </si>
  <si>
    <t>579,000</t>
  </si>
  <si>
    <t>66.1</t>
  </si>
  <si>
    <t>76.5</t>
  </si>
  <si>
    <t>142,290</t>
  </si>
  <si>
    <t>56.9</t>
  </si>
  <si>
    <t>930,050</t>
  </si>
  <si>
    <t>557,890</t>
  </si>
  <si>
    <t>570,000</t>
  </si>
  <si>
    <t>1,973,296</t>
  </si>
  <si>
    <t>47.1</t>
  </si>
  <si>
    <t>400,000</t>
  </si>
  <si>
    <t>247,300</t>
  </si>
  <si>
    <t>749.4</t>
  </si>
  <si>
    <t>832.7</t>
  </si>
  <si>
    <t>900,000</t>
  </si>
  <si>
    <t>243.9</t>
  </si>
  <si>
    <t>6,248,894</t>
  </si>
  <si>
    <t>10,288,000</t>
  </si>
  <si>
    <t>509,100</t>
  </si>
  <si>
    <t>35,216,000</t>
  </si>
  <si>
    <t>15,782,491</t>
  </si>
  <si>
    <t>16,213,000</t>
  </si>
  <si>
    <t>7,907,718</t>
  </si>
  <si>
    <t>7,049,000</t>
  </si>
  <si>
    <t>15,546,661</t>
  </si>
  <si>
    <t>18,340,000</t>
  </si>
  <si>
    <t>84.8</t>
  </si>
  <si>
    <t>20,465,755</t>
  </si>
  <si>
    <t>22,649,000</t>
  </si>
  <si>
    <t>93.5</t>
  </si>
  <si>
    <t>10,149,602</t>
  </si>
  <si>
    <t>64.3</t>
  </si>
  <si>
    <t>5,095,150</t>
  </si>
  <si>
    <t>64.4</t>
  </si>
  <si>
    <t>3,334,190</t>
  </si>
  <si>
    <t>11,353,888</t>
  </si>
  <si>
    <t>73.0</t>
  </si>
  <si>
    <t>9,820,000</t>
  </si>
  <si>
    <t>115.6</t>
  </si>
  <si>
    <t>3,510,542</t>
  </si>
  <si>
    <t>146.9</t>
  </si>
  <si>
    <t>144.0</t>
  </si>
  <si>
    <t>1,171,938</t>
  </si>
  <si>
    <t>290,090</t>
  </si>
  <si>
    <t>171.9</t>
  </si>
  <si>
    <t>5,171,761</t>
  </si>
  <si>
    <t>2,114,194</t>
  </si>
  <si>
    <t>1,924,000</t>
  </si>
  <si>
    <t>954,083</t>
  </si>
  <si>
    <t>944,000</t>
  </si>
  <si>
    <t>2,185,162</t>
  </si>
  <si>
    <t>2,097,000</t>
  </si>
  <si>
    <t>6,086,705</t>
  </si>
  <si>
    <t>4,507,000</t>
  </si>
  <si>
    <t>2,475,265</t>
  </si>
  <si>
    <t>2,262,000</t>
  </si>
  <si>
    <t>865,227</t>
  </si>
  <si>
    <t>140.5</t>
  </si>
  <si>
    <t>327,745</t>
  </si>
  <si>
    <t>215,000</t>
  </si>
  <si>
    <t>119.0</t>
  </si>
  <si>
    <t>1,340,102</t>
  </si>
  <si>
    <t>868,000</t>
  </si>
  <si>
    <t>154.4</t>
  </si>
  <si>
    <t>1,195,542</t>
  </si>
  <si>
    <t>202,035</t>
  </si>
  <si>
    <t>169,075</t>
  </si>
  <si>
    <t>81,486</t>
  </si>
  <si>
    <t>189.5</t>
  </si>
  <si>
    <t>1,337,965</t>
  </si>
  <si>
    <t>763,000</t>
  </si>
  <si>
    <t>417,000</t>
  </si>
  <si>
    <t>371,000</t>
  </si>
  <si>
    <t>33,978,552</t>
  </si>
  <si>
    <t>34,306,000</t>
  </si>
  <si>
    <t>7,275,535</t>
  </si>
  <si>
    <t>92.0</t>
  </si>
  <si>
    <t>3,806,421</t>
  </si>
  <si>
    <t>16,588,117</t>
  </si>
  <si>
    <t>14,694,000</t>
  </si>
  <si>
    <t>632,183</t>
  </si>
  <si>
    <t>▲75.4</t>
  </si>
  <si>
    <t>▲1,041,456</t>
  </si>
  <si>
    <t>▲6.7</t>
  </si>
  <si>
    <t>3,646,000</t>
  </si>
  <si>
    <t>▲28.6</t>
  </si>
  <si>
    <t>3,134,999</t>
  </si>
  <si>
    <t>224.6</t>
  </si>
  <si>
    <t>▲469,468</t>
  </si>
  <si>
    <t>▲3.0</t>
  </si>
  <si>
    <t>▲326.0</t>
  </si>
  <si>
    <t>▲284.4</t>
  </si>
  <si>
    <t>249,100</t>
  </si>
  <si>
    <t>230.4</t>
  </si>
  <si>
    <t>3,845,412</t>
  </si>
  <si>
    <t>281.1</t>
  </si>
  <si>
    <t>210,035</t>
  </si>
  <si>
    <t>129.7</t>
  </si>
  <si>
    <t>81,250</t>
  </si>
  <si>
    <t>31,251</t>
  </si>
  <si>
    <t>139.2</t>
  </si>
  <si>
    <t>154,002</t>
  </si>
  <si>
    <t>152.5</t>
  </si>
  <si>
    <t>161.7</t>
  </si>
  <si>
    <t>2,974,964</t>
  </si>
  <si>
    <t>260.7</t>
  </si>
  <si>
    <t>▲550,718</t>
  </si>
  <si>
    <t>▲3.5</t>
  </si>
  <si>
    <t>▲700.7</t>
  </si>
  <si>
    <t>217,849</t>
  </si>
  <si>
    <t>254.3</t>
  </si>
  <si>
    <t>61,950</t>
  </si>
  <si>
    <t>234.2</t>
  </si>
  <si>
    <t>3,691,410</t>
  </si>
  <si>
    <t>39,000</t>
  </si>
  <si>
    <t>290.0</t>
  </si>
  <si>
    <t>988,000</t>
  </si>
  <si>
    <t>850,032</t>
  </si>
  <si>
    <t>▲113.0</t>
  </si>
  <si>
    <t>2,649,954</t>
  </si>
  <si>
    <t>17.0</t>
  </si>
  <si>
    <t>3,685,000</t>
  </si>
  <si>
    <t>71.9</t>
  </si>
  <si>
    <t>3,621,453</t>
  </si>
  <si>
    <t>3,472,000</t>
  </si>
  <si>
    <t>7,480,696</t>
  </si>
  <si>
    <t>7,317,000</t>
  </si>
  <si>
    <t>2,638,789</t>
  </si>
  <si>
    <t>2,350,352</t>
  </si>
  <si>
    <t>2,600,000</t>
  </si>
  <si>
    <t>10,109,079</t>
  </si>
  <si>
    <t>56.6</t>
  </si>
  <si>
    <t>10,403,000</t>
  </si>
  <si>
    <t>652,116</t>
  </si>
  <si>
    <t>75.1</t>
  </si>
  <si>
    <t>168,160</t>
  </si>
  <si>
    <t>134.4</t>
  </si>
  <si>
    <t>12,505</t>
  </si>
  <si>
    <t>153.9</t>
  </si>
  <si>
    <t>157,300</t>
  </si>
  <si>
    <t>78.7</t>
  </si>
  <si>
    <t>4,015,662</t>
  </si>
  <si>
    <t>22.5</t>
  </si>
  <si>
    <t>4,061,000</t>
  </si>
  <si>
    <t>133,360</t>
  </si>
  <si>
    <t>203,200</t>
  </si>
  <si>
    <t>1,086,000</t>
  </si>
  <si>
    <t>6.1</t>
  </si>
  <si>
    <t>12,386,000</t>
  </si>
  <si>
    <t>936,715</t>
  </si>
  <si>
    <t>986,000</t>
  </si>
  <si>
    <t>5,422,789</t>
  </si>
  <si>
    <t>5,326,000</t>
  </si>
  <si>
    <t>117.1</t>
  </si>
  <si>
    <t>19,703,000</t>
  </si>
  <si>
    <t>2,879,012</t>
  </si>
  <si>
    <t>3,003,000</t>
  </si>
  <si>
    <t>117.8</t>
  </si>
  <si>
    <t>17,849,530</t>
  </si>
  <si>
    <t>17,499,000</t>
  </si>
  <si>
    <t>4,428,902</t>
  </si>
  <si>
    <t>4,705,000</t>
  </si>
  <si>
    <t>123,539</t>
  </si>
  <si>
    <t>13,104,658</t>
  </si>
  <si>
    <t>13,222,000</t>
  </si>
  <si>
    <t>2,322,640</t>
  </si>
  <si>
    <t>80.7</t>
  </si>
  <si>
    <t>10,796,793</t>
  </si>
  <si>
    <t>11,552,000</t>
  </si>
  <si>
    <t>1,117,831</t>
  </si>
  <si>
    <t>159.7</t>
  </si>
  <si>
    <t>1,237,458</t>
  </si>
  <si>
    <t>154,086</t>
  </si>
  <si>
    <t>9,821</t>
  </si>
  <si>
    <t>4,530,594</t>
  </si>
  <si>
    <t>21.7</t>
  </si>
  <si>
    <t>4,479,000</t>
  </si>
  <si>
    <t>299,185</t>
  </si>
  <si>
    <t>2,062,702</t>
  </si>
  <si>
    <t>2,225,000</t>
  </si>
  <si>
    <t>317,341</t>
  </si>
  <si>
    <t>305,000</t>
  </si>
  <si>
    <t>186.6</t>
  </si>
  <si>
    <t>1,507,298</t>
  </si>
  <si>
    <t>1,352,000</t>
  </si>
  <si>
    <t>60,259</t>
  </si>
  <si>
    <t>1,842,480</t>
  </si>
  <si>
    <t>1,567,000</t>
  </si>
  <si>
    <t>117.6</t>
  </si>
  <si>
    <t>1,155</t>
  </si>
  <si>
    <t>143,584</t>
  </si>
  <si>
    <t>314.4</t>
  </si>
  <si>
    <t>11,030</t>
  </si>
  <si>
    <t>921,348</t>
  </si>
  <si>
    <t>172,000</t>
  </si>
  <si>
    <t>▲9.3</t>
  </si>
  <si>
    <t>496,000</t>
  </si>
  <si>
    <t>▲24.8</t>
  </si>
  <si>
    <t>5,073,484</t>
  </si>
  <si>
    <t>181.4</t>
  </si>
  <si>
    <t>19,782,134</t>
  </si>
  <si>
    <t>2,750,114</t>
  </si>
  <si>
    <t>2,839,000</t>
  </si>
  <si>
    <t>16,047,323</t>
  </si>
  <si>
    <t>89.9</t>
  </si>
  <si>
    <t>16,687,000</t>
  </si>
  <si>
    <t>349,305</t>
  </si>
  <si>
    <t>▲27,000</t>
  </si>
  <si>
    <t>19.0</t>
  </si>
  <si>
    <t>128,898</t>
  </si>
  <si>
    <t>164,000</t>
  </si>
  <si>
    <t>▲43.4</t>
  </si>
  <si>
    <t>1,802,207</t>
  </si>
  <si>
    <t>812,000</t>
  </si>
  <si>
    <t>221.9</t>
  </si>
  <si>
    <t>193.9</t>
  </si>
  <si>
    <t>198,500</t>
  </si>
  <si>
    <t>211,500</t>
  </si>
  <si>
    <t>235.0</t>
  </si>
  <si>
    <t>1,561,134</t>
  </si>
  <si>
    <t>130,208</t>
  </si>
  <si>
    <t>93,000</t>
  </si>
  <si>
    <t>56,100</t>
  </si>
  <si>
    <t>55,650</t>
  </si>
  <si>
    <t>71.3</t>
  </si>
  <si>
    <t>196,450</t>
  </si>
  <si>
    <t>221.5</t>
  </si>
  <si>
    <t>209,450</t>
  </si>
  <si>
    <t>238.1</t>
  </si>
  <si>
    <t>1,375,276</t>
  </si>
  <si>
    <t>▲30,000</t>
  </si>
  <si>
    <t>151.2</t>
  </si>
  <si>
    <t>545,755</t>
  </si>
  <si>
    <t>28.4</t>
  </si>
  <si>
    <t>338,348</t>
  </si>
  <si>
    <t>208.9</t>
  </si>
  <si>
    <t>▲161.8</t>
  </si>
  <si>
    <t>3,177,483</t>
  </si>
  <si>
    <t>406.3</t>
  </si>
  <si>
    <t>172.8</t>
  </si>
  <si>
    <t>5,012,852</t>
  </si>
  <si>
    <t>36,909</t>
  </si>
  <si>
    <t>2,862,719</t>
  </si>
  <si>
    <t>68.5</t>
  </si>
  <si>
    <t>2,511,000</t>
  </si>
  <si>
    <t>2,030,194</t>
  </si>
  <si>
    <t>2,673,000</t>
  </si>
  <si>
    <t>3,339,073</t>
  </si>
  <si>
    <t>3,349,000</t>
  </si>
  <si>
    <t>123.2</t>
  </si>
  <si>
    <t>2,275,301</t>
  </si>
  <si>
    <t>40,022</t>
  </si>
  <si>
    <t>197,443</t>
  </si>
  <si>
    <t>135.2</t>
  </si>
  <si>
    <t>174.3</t>
  </si>
  <si>
    <t>754,928</t>
  </si>
  <si>
    <t>966,780</t>
  </si>
  <si>
    <t>23.1</t>
  </si>
  <si>
    <t>1,116,000</t>
  </si>
  <si>
    <t>172,832</t>
  </si>
  <si>
    <t>617.3</t>
  </si>
  <si>
    <t>299,620</t>
  </si>
  <si>
    <t>234,000</t>
  </si>
  <si>
    <t>128.0</t>
  </si>
  <si>
    <t>42.1</t>
  </si>
  <si>
    <t>989.2</t>
  </si>
  <si>
    <t>310,000</t>
  </si>
  <si>
    <t>5,967,780</t>
  </si>
  <si>
    <t>2,522,601</t>
  </si>
  <si>
    <t>4,176,408</t>
  </si>
  <si>
    <t>3,627,000</t>
  </si>
  <si>
    <t>115.1</t>
  </si>
  <si>
    <t>2,443,048</t>
  </si>
  <si>
    <t>2,987,000</t>
  </si>
  <si>
    <t>81.8</t>
  </si>
  <si>
    <t>3,836,136</t>
  </si>
  <si>
    <t>3,729,000</t>
  </si>
  <si>
    <t>5,513,742</t>
  </si>
  <si>
    <t>5,339,000</t>
  </si>
  <si>
    <t>2,139,847</t>
  </si>
  <si>
    <t>2,127,421</t>
  </si>
  <si>
    <t>50.9</t>
  </si>
  <si>
    <t>2,221,700</t>
  </si>
  <si>
    <t>1,395,642</t>
  </si>
  <si>
    <t>1,726,000</t>
  </si>
  <si>
    <t>1,999,256</t>
  </si>
  <si>
    <t>2,618,000</t>
  </si>
  <si>
    <t>76.4</t>
  </si>
  <si>
    <t>65.9</t>
  </si>
  <si>
    <t>527,955</t>
  </si>
  <si>
    <t>72,520</t>
  </si>
  <si>
    <t>139.1</t>
  </si>
  <si>
    <t>36,220</t>
  </si>
  <si>
    <t>301.8</t>
  </si>
  <si>
    <t>228.9</t>
  </si>
  <si>
    <t>996,027</t>
  </si>
  <si>
    <t>416,000</t>
  </si>
  <si>
    <t>13.6</t>
  </si>
  <si>
    <t>345,000</t>
  </si>
  <si>
    <t>608,083</t>
  </si>
  <si>
    <t>591,000</t>
  </si>
  <si>
    <t>828,975</t>
  </si>
  <si>
    <t>669,000</t>
  </si>
  <si>
    <t>132.5</t>
  </si>
  <si>
    <t>307,493</t>
  </si>
  <si>
    <t>127.2</t>
  </si>
  <si>
    <t>223,535</t>
  </si>
  <si>
    <t>136.3</t>
  </si>
  <si>
    <t>122,504</t>
  </si>
  <si>
    <t>369,761</t>
  </si>
  <si>
    <t>187,689</t>
  </si>
  <si>
    <t>4,113</t>
  </si>
  <si>
    <t>8,110</t>
  </si>
  <si>
    <t>405.5</t>
  </si>
  <si>
    <t>139,000</t>
  </si>
  <si>
    <t>7,665,433</t>
  </si>
  <si>
    <t>128.4</t>
  </si>
  <si>
    <t>7,252,000</t>
  </si>
  <si>
    <t>2,485,453</t>
  </si>
  <si>
    <t>2,410,000</t>
  </si>
  <si>
    <t>3,522,700</t>
  </si>
  <si>
    <t>79.6</t>
  </si>
  <si>
    <t>▲1,697,653</t>
  </si>
  <si>
    <t>▲28.4</t>
  </si>
  <si>
    <t>704,000</t>
  </si>
  <si>
    <t>▲241.1</t>
  </si>
  <si>
    <t>359.3</t>
  </si>
  <si>
    <t>37,148</t>
  </si>
  <si>
    <t>▲49,000</t>
  </si>
  <si>
    <t>▲75.8</t>
  </si>
  <si>
    <t>22.1</t>
  </si>
  <si>
    <t>104,300</t>
  </si>
  <si>
    <t>647,000</t>
  </si>
  <si>
    <t>929,756</t>
  </si>
  <si>
    <t>362.2</t>
  </si>
  <si>
    <t>62,500</t>
  </si>
  <si>
    <t>240.4</t>
  </si>
  <si>
    <t>484,050</t>
  </si>
  <si>
    <t>282.3</t>
  </si>
  <si>
    <t>241,000</t>
  </si>
  <si>
    <t>215.5</t>
  </si>
  <si>
    <t>16,436</t>
  </si>
  <si>
    <t>55,804</t>
  </si>
  <si>
    <t>87,394</t>
  </si>
  <si>
    <t>208.1</t>
  </si>
  <si>
    <t>226.9</t>
  </si>
  <si>
    <t>5,323</t>
  </si>
  <si>
    <t>133.1</t>
  </si>
  <si>
    <t>3,315</t>
  </si>
  <si>
    <t>165.8</t>
  </si>
  <si>
    <t>182.5</t>
  </si>
  <si>
    <t>19,250</t>
  </si>
  <si>
    <t>74.0</t>
  </si>
  <si>
    <t>2,450</t>
  </si>
  <si>
    <t>854,702</t>
  </si>
  <si>
    <t>14.3</t>
  </si>
  <si>
    <t>478.7</t>
  </si>
  <si>
    <t>60,450</t>
  </si>
  <si>
    <t>252.4</t>
  </si>
  <si>
    <t>394,606</t>
  </si>
  <si>
    <t>▲986.5</t>
  </si>
  <si>
    <t>301.5</t>
  </si>
  <si>
    <t>233,227</t>
  </si>
  <si>
    <t>223.6</t>
  </si>
  <si>
    <t>11,071</t>
  </si>
  <si>
    <t>▲221.4</t>
  </si>
  <si>
    <t>▲842,951</t>
  </si>
  <si>
    <t>▲14.1</t>
  </si>
  <si>
    <t>674,000</t>
  </si>
  <si>
    <t>▲125.1</t>
  </si>
  <si>
    <t>286.8</t>
  </si>
  <si>
    <t>97,598</t>
  </si>
  <si>
    <t>▲51,000</t>
  </si>
  <si>
    <t>▲191.4</t>
  </si>
  <si>
    <t>50.8</t>
  </si>
  <si>
    <t>64,300</t>
  </si>
  <si>
    <t>1,929,800</t>
  </si>
  <si>
    <t>1,855,000</t>
  </si>
  <si>
    <t>3,531,785</t>
  </si>
  <si>
    <t>58.0</t>
  </si>
  <si>
    <t>629,840</t>
  </si>
  <si>
    <t>29,757</t>
  </si>
  <si>
    <t>156.6</t>
  </si>
  <si>
    <t>6,091,425</t>
  </si>
  <si>
    <t>6,144,000</t>
  </si>
  <si>
    <t>2,942,025</t>
  </si>
  <si>
    <t>48.3</t>
  </si>
  <si>
    <t>2,497,000</t>
  </si>
  <si>
    <t>3,924,670</t>
  </si>
  <si>
    <t>1,245,510</t>
  </si>
  <si>
    <t>1,346,000</t>
  </si>
  <si>
    <t>387</t>
  </si>
  <si>
    <t>38.7</t>
  </si>
  <si>
    <t>83.8</t>
  </si>
  <si>
    <t>2,835,517</t>
  </si>
  <si>
    <t>2,244,302</t>
  </si>
  <si>
    <t>17,331</t>
  </si>
  <si>
    <t>93,608</t>
  </si>
  <si>
    <t>44,560</t>
  </si>
  <si>
    <t>149.7</t>
  </si>
  <si>
    <t>380,963</t>
  </si>
  <si>
    <t>▲5,092,000</t>
  </si>
  <si>
    <t>1,170,580</t>
  </si>
  <si>
    <t>1,588,000</t>
  </si>
  <si>
    <t>44,947</t>
  </si>
  <si>
    <t>151.0</t>
  </si>
  <si>
    <t>▲1,170,580</t>
  </si>
  <si>
    <t>▲1,588,000</t>
  </si>
  <si>
    <t>▲15,190</t>
  </si>
  <si>
    <t>▲51.0</t>
  </si>
  <si>
    <t>▲380,963</t>
  </si>
  <si>
    <t>184,998</t>
  </si>
  <si>
    <t>84,710</t>
  </si>
  <si>
    <t>43,100</t>
  </si>
  <si>
    <t>219.4</t>
  </si>
  <si>
    <t>44,966</t>
  </si>
  <si>
    <t>149.9</t>
  </si>
  <si>
    <t>165,150</t>
  </si>
  <si>
    <t>89.2</t>
  </si>
  <si>
    <t>▲23,252</t>
  </si>
  <si>
    <t>178.9</t>
  </si>
  <si>
    <t>867.6</t>
  </si>
  <si>
    <t>42,744</t>
  </si>
  <si>
    <t>▲1,127,836</t>
  </si>
  <si>
    <t>▲1,527,000</t>
  </si>
  <si>
    <t>73.9</t>
  </si>
  <si>
    <t>2025年4月～2025年3月度</t>
  </si>
  <si>
    <t>さくら苑リハビリセンター</t>
    <phoneticPr fontId="1"/>
  </si>
  <si>
    <t>808,933,869</t>
  </si>
  <si>
    <t>28.6</t>
  </si>
  <si>
    <t>126,154,136</t>
  </si>
  <si>
    <t>232,285,218</t>
  </si>
  <si>
    <t>25,581,656</t>
  </si>
  <si>
    <t>2,577,646,048</t>
  </si>
  <si>
    <t>70.7</t>
  </si>
  <si>
    <t>4,551,153</t>
  </si>
  <si>
    <t>129.9</t>
  </si>
  <si>
    <t>2,581,447,400</t>
  </si>
  <si>
    <t>38,799,000</t>
  </si>
  <si>
    <t>13,468,600</t>
  </si>
  <si>
    <t>173,000</t>
  </si>
  <si>
    <t>55,747,925</t>
  </si>
  <si>
    <t>380.6</t>
  </si>
  <si>
    <t>164.2</t>
  </si>
  <si>
    <t>28,351,334</t>
  </si>
  <si>
    <t>248.1</t>
  </si>
  <si>
    <t>11,306,600</t>
  </si>
  <si>
    <t>142.7</t>
  </si>
  <si>
    <t>197,000</t>
  </si>
  <si>
    <t>▲841.4</t>
  </si>
  <si>
    <t>372,592,149</t>
  </si>
  <si>
    <t>45,664,362</t>
  </si>
  <si>
    <t>415,861,263</t>
  </si>
  <si>
    <t>46,478,462</t>
  </si>
  <si>
    <t>62.4</t>
  </si>
  <si>
    <t>1,757,326</t>
  </si>
  <si>
    <t>185,407,434</t>
  </si>
  <si>
    <t>189,730,000</t>
  </si>
  <si>
    <t>84,071,000</t>
  </si>
  <si>
    <t>44,643,000</t>
  </si>
  <si>
    <t>17,470,131</t>
  </si>
  <si>
    <t>712.5</t>
  </si>
  <si>
    <t>634.1</t>
  </si>
  <si>
    <t>9,166,817</t>
  </si>
  <si>
    <t>1,594,000</t>
  </si>
  <si>
    <t>575.1</t>
  </si>
  <si>
    <t>802,000</t>
  </si>
  <si>
    <t>243.4</t>
  </si>
  <si>
    <t>1,475,121</t>
  </si>
  <si>
    <t>1,171,000</t>
  </si>
  <si>
    <t>453.2</t>
  </si>
  <si>
    <t>24,205,026</t>
  </si>
  <si>
    <t>443.4</t>
  </si>
  <si>
    <t>10,515,754</t>
  </si>
  <si>
    <t>1,894,000</t>
  </si>
  <si>
    <t>555.2</t>
  </si>
  <si>
    <t>132.0</t>
  </si>
  <si>
    <t>790,000</t>
  </si>
  <si>
    <t>317.3</t>
  </si>
  <si>
    <t>1,555,470</t>
  </si>
  <si>
    <t>1,147,000</t>
  </si>
  <si>
    <t>295.2</t>
  </si>
  <si>
    <t>36.2</t>
  </si>
  <si>
    <t>151,648,646</t>
  </si>
  <si>
    <t>63.5</t>
  </si>
  <si>
    <t>124,376</t>
  </si>
  <si>
    <t>238,693,416</t>
  </si>
  <si>
    <t>67.8</t>
  </si>
  <si>
    <t>67,692,000</t>
  </si>
  <si>
    <t>233,876,000</t>
  </si>
  <si>
    <t>▲6,175,000</t>
  </si>
  <si>
    <t>142.8</t>
  </si>
  <si>
    <t>▲5,057,211</t>
  </si>
  <si>
    <t>▲2.1</t>
  </si>
  <si>
    <t>▲47,000</t>
  </si>
  <si>
    <t>▲142.6</t>
  </si>
  <si>
    <t>6,220,940</t>
  </si>
  <si>
    <t>535.8</t>
  </si>
  <si>
    <t>181.3</t>
  </si>
  <si>
    <t>3,273,791</t>
  </si>
  <si>
    <t>▲6,079,000</t>
  </si>
  <si>
    <t>137.8</t>
  </si>
  <si>
    <t>▲1,783,420</t>
  </si>
  <si>
    <t>244,000</t>
  </si>
  <si>
    <t>▲730.9</t>
  </si>
  <si>
    <t>838,000</t>
  </si>
  <si>
    <t>31,727,000</t>
  </si>
  <si>
    <t>42,737,502</t>
  </si>
  <si>
    <t>43,435,000</t>
  </si>
  <si>
    <t>4,879,000</t>
  </si>
  <si>
    <t>▲1,410,511</t>
  </si>
  <si>
    <t>▲10,000</t>
  </si>
  <si>
    <t>4,867,000</t>
  </si>
  <si>
    <t>▲1,321,078</t>
  </si>
  <si>
    <t>▲70,000</t>
  </si>
  <si>
    <t>1,041,000</t>
  </si>
  <si>
    <t>80,097,324</t>
  </si>
  <si>
    <t>77,766,000</t>
  </si>
  <si>
    <t>▲6,388,090</t>
  </si>
  <si>
    <t>▲4,458,000</t>
  </si>
  <si>
    <t>178.2</t>
  </si>
  <si>
    <t>▲6,497,908</t>
  </si>
  <si>
    <t>▲4,614,000</t>
  </si>
  <si>
    <t>71,254,139</t>
  </si>
  <si>
    <t>31.3</t>
  </si>
  <si>
    <t>26.7</t>
  </si>
  <si>
    <t>10,483,160</t>
  </si>
  <si>
    <t>4.6</t>
  </si>
  <si>
    <t>21,263,125</t>
  </si>
  <si>
    <t>2,229,788</t>
  </si>
  <si>
    <t>227,518,329</t>
  </si>
  <si>
    <t>65.2</t>
  </si>
  <si>
    <t>13.0</t>
  </si>
  <si>
    <t>2,233,051</t>
  </si>
  <si>
    <t>791.9</t>
  </si>
  <si>
    <t>349.0</t>
  </si>
  <si>
    <t>215,366,700</t>
  </si>
  <si>
    <t>3,229,000</t>
  </si>
  <si>
    <t>7,891,500</t>
  </si>
  <si>
    <t>88,000</t>
  </si>
  <si>
    <t>16,285,344</t>
  </si>
  <si>
    <t>14,787,143</t>
  </si>
  <si>
    <t>180.4</t>
  </si>
  <si>
    <t>7,721,500</t>
  </si>
  <si>
    <t>313.4</t>
  </si>
  <si>
    <t>▲869.5</t>
  </si>
  <si>
    <t>34,373,083</t>
  </si>
  <si>
    <t>4,041,769</t>
  </si>
  <si>
    <t>38,954,837</t>
  </si>
  <si>
    <t>4,289,069</t>
  </si>
  <si>
    <t>118.8</t>
  </si>
  <si>
    <t>52.5</t>
  </si>
  <si>
    <t>77.7</t>
  </si>
  <si>
    <t>17,115,422</t>
  </si>
  <si>
    <t>15,774,000</t>
  </si>
  <si>
    <t>6,936,000</t>
  </si>
  <si>
    <t>3,684,000</t>
  </si>
  <si>
    <t>4,976,285</t>
  </si>
  <si>
    <t>12.8</t>
  </si>
  <si>
    <t>546.8</t>
  </si>
  <si>
    <t>122.3</t>
  </si>
  <si>
    <t>▲1,332,931</t>
  </si>
  <si>
    <t>439,000</t>
  </si>
  <si>
    <t>▲303.6</t>
  </si>
  <si>
    <t>▲177.6</t>
  </si>
  <si>
    <t>113,000</t>
  </si>
  <si>
    <t>559.5</t>
  </si>
  <si>
    <t>482,648</t>
  </si>
  <si>
    <t>209,200</t>
  </si>
  <si>
    <t>230.7</t>
  </si>
  <si>
    <t>7,951,249</t>
  </si>
  <si>
    <t>804.8</t>
  </si>
  <si>
    <t>152.6</t>
  </si>
  <si>
    <t>▲1,883,649</t>
  </si>
  <si>
    <t>▲11.9</t>
  </si>
  <si>
    <t>464,000</t>
  </si>
  <si>
    <t>▲406.0</t>
  </si>
  <si>
    <t>▲227.2</t>
  </si>
  <si>
    <t>112,000</t>
  </si>
  <si>
    <t>759.0</t>
  </si>
  <si>
    <t>544,598</t>
  </si>
  <si>
    <t>207,200</t>
  </si>
  <si>
    <t>262.8</t>
  </si>
  <si>
    <t>33.1</t>
  </si>
  <si>
    <t>15,014,231</t>
  </si>
  <si>
    <t>66.4</t>
  </si>
  <si>
    <t>121.2</t>
  </si>
  <si>
    <t>120.9</t>
  </si>
  <si>
    <t>22,619,303</t>
  </si>
  <si>
    <t>114.8</t>
  </si>
  <si>
    <t>113.8</t>
  </si>
  <si>
    <t>57.9</t>
  </si>
  <si>
    <t>20.0</t>
  </si>
  <si>
    <t>5,357,000</t>
  </si>
  <si>
    <t>87.5</t>
  </si>
  <si>
    <t>19,725,000</t>
  </si>
  <si>
    <t>▲31,000</t>
  </si>
  <si>
    <t>2,837,169</t>
  </si>
  <si>
    <t>12.5</t>
  </si>
  <si>
    <t>▲22,000</t>
  </si>
  <si>
    <t>1,535,670</t>
  </si>
  <si>
    <t>6.8</t>
  </si>
  <si>
    <t>68.1</t>
  </si>
  <si>
    <t>1,479,570</t>
  </si>
  <si>
    <t>68.0</t>
  </si>
  <si>
    <t>▲23,000</t>
  </si>
  <si>
    <t>4,316,739</t>
  </si>
  <si>
    <t>19.1</t>
  </si>
  <si>
    <t>68,000</t>
  </si>
  <si>
    <t>2,339,000</t>
  </si>
  <si>
    <t>3,053,210</t>
  </si>
  <si>
    <t>3,672,000</t>
  </si>
  <si>
    <t>648,000</t>
  </si>
  <si>
    <t>782,926</t>
  </si>
  <si>
    <t>▲73.7</t>
  </si>
  <si>
    <t>793,997</t>
  </si>
  <si>
    <t>20.7</t>
  </si>
  <si>
    <t>52,000</t>
  </si>
  <si>
    <t>▲105.1</t>
  </si>
  <si>
    <t>84,000</t>
  </si>
  <si>
    <t>7,124,383</t>
  </si>
  <si>
    <t>6,533,000</t>
  </si>
  <si>
    <t>▲1,032,958</t>
  </si>
  <si>
    <t>▲389,000</t>
  </si>
  <si>
    <t>265.5</t>
  </si>
  <si>
    <t>138.1</t>
  </si>
  <si>
    <t>▲1,056,210</t>
  </si>
  <si>
    <t>▲17.3</t>
  </si>
  <si>
    <t>▲402,000</t>
  </si>
  <si>
    <t>262.7</t>
  </si>
  <si>
    <t>140.7</t>
  </si>
  <si>
    <t>事業活動計算書202504-03④.pdf</t>
  </si>
  <si>
    <t>343,349,969</t>
  </si>
  <si>
    <t>133,592,958</t>
  </si>
  <si>
    <t>2,589,597,703</t>
  </si>
  <si>
    <t>▲11,951,655</t>
  </si>
  <si>
    <t>▲88.7</t>
  </si>
  <si>
    <t>16,399,679</t>
  </si>
  <si>
    <t>5,335,251</t>
  </si>
  <si>
    <t>11.4</t>
  </si>
  <si>
    <t>3,923,287</t>
  </si>
  <si>
    <t>8,056,724</t>
  </si>
  <si>
    <t>1,152,052</t>
  </si>
  <si>
    <t>4.0</t>
  </si>
  <si>
    <t>46,410,707</t>
  </si>
  <si>
    <t>110.4</t>
  </si>
  <si>
    <t>29,497,413</t>
  </si>
  <si>
    <t>321,880</t>
  </si>
  <si>
    <t>▲86.0</t>
  </si>
  <si>
    <t>▲615,682</t>
  </si>
  <si>
    <t>▲12.6</t>
  </si>
  <si>
    <t>482,806</t>
  </si>
  <si>
    <t>▲56.5</t>
  </si>
  <si>
    <t>59,606</t>
  </si>
  <si>
    <t>事業活動計算書202603④.pdf</t>
  </si>
  <si>
    <t>29,524,818</t>
  </si>
  <si>
    <t>11,463,127</t>
  </si>
  <si>
    <t>218,103,908</t>
  </si>
  <si>
    <t>9,414,421</t>
  </si>
  <si>
    <t>119.3</t>
  </si>
  <si>
    <t>24,201,564</t>
  </si>
  <si>
    <t>403,742</t>
  </si>
  <si>
    <t>80.4</t>
  </si>
  <si>
    <t>385,764</t>
  </si>
  <si>
    <t>111.8</t>
  </si>
  <si>
    <t>111.9</t>
  </si>
  <si>
    <t>696,115</t>
  </si>
  <si>
    <t>117,205</t>
  </si>
  <si>
    <t>3,513,813</t>
  </si>
  <si>
    <t>2,076,115</t>
  </si>
  <si>
    <t>88.8</t>
  </si>
  <si>
    <t>662,595</t>
  </si>
  <si>
    <t>635.3</t>
  </si>
  <si>
    <t>366,933</t>
  </si>
  <si>
    <t>15.0</t>
  </si>
  <si>
    <t>220.0</t>
  </si>
  <si>
    <t>1,057,201</t>
  </si>
  <si>
    <t>25.3</t>
  </si>
  <si>
    <t>600,160</t>
  </si>
  <si>
    <t>24.6</t>
  </si>
  <si>
    <t>221.4</t>
  </si>
  <si>
    <t>2025年4月～2026年3月度</t>
    <phoneticPr fontId="1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</si>
</sst>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quot;▲ &quot;#,##0"/>
    <numFmt numFmtId="177" formatCode="d"/>
    <numFmt numFmtId="178" formatCode="aaa"/>
    <numFmt numFmtId="179" formatCode="0.0_ "/>
    <numFmt numFmtId="180" formatCode="0.00_ "/>
    <numFmt numFmtId="181" formatCode="0.0%"/>
    <numFmt numFmtId="182" formatCode="0.0"/>
    <numFmt numFmtId="183" formatCode="0.0000"/>
  </numFmts>
  <fonts count="66">
    <font>
      <sz val="11"/>
      <color theme="1"/>
      <name val="ＭＳ Ｐゴシック"/>
      <family val="3"/>
      <charset val="128"/>
      <scheme val="minor"/>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b/>
      <sz val="16"/>
      <name val="ＭＳ Ｐゴシック"/>
      <family val="3"/>
      <charset val="128"/>
    </font>
    <font>
      <sz val="16"/>
      <name val="ＭＳ Ｐゴシック"/>
      <family val="3"/>
      <charset val="128"/>
    </font>
    <font>
      <sz val="12"/>
      <name val="ＭＳ Ｐゴシック"/>
      <family val="3"/>
      <charset val="128"/>
    </font>
    <font>
      <b/>
      <sz val="11"/>
      <name val="ＭＳ Ｐゴシック"/>
      <family val="3"/>
      <charset val="128"/>
    </font>
    <font>
      <sz val="10"/>
      <name val="ＭＳ Ｐゴシック"/>
      <family val="3"/>
      <charset val="128"/>
    </font>
    <font>
      <sz val="12"/>
      <name val="Arial Unicode MS"/>
      <family val="3"/>
      <charset val="128"/>
    </font>
    <font>
      <sz val="11"/>
      <name val="Arial Unicode MS"/>
      <family val="3"/>
      <charset val="128"/>
    </font>
    <font>
      <sz val="9"/>
      <name val="ＭＳ Ｐゴシック"/>
      <family val="3"/>
      <charset val="128"/>
    </font>
    <font>
      <b/>
      <sz val="9"/>
      <color indexed="81"/>
      <name val="MS P ゴシック"/>
      <family val="3"/>
      <charset val="128"/>
    </font>
    <font>
      <sz val="9"/>
      <color indexed="81"/>
      <name val="MS P ゴシック"/>
      <family val="3"/>
      <charset val="128"/>
    </font>
    <font>
      <sz val="11"/>
      <color theme="1"/>
      <name val="ＭＳ Ｐゴシック"/>
      <family val="3"/>
      <charset val="128"/>
      <scheme val="minor"/>
    </font>
    <font>
      <sz val="12"/>
      <color theme="1"/>
      <name val="Arial"/>
      <family val="2"/>
    </font>
    <font>
      <sz val="10"/>
      <color theme="1"/>
      <name val="ＭＳ Ｐゴシック"/>
      <family val="3"/>
      <charset val="128"/>
      <scheme val="minor"/>
    </font>
    <font>
      <sz val="9"/>
      <color theme="1"/>
      <name val="ＭＳ Ｐゴシック"/>
      <family val="3"/>
      <charset val="128"/>
      <scheme val="minor"/>
    </font>
    <font>
      <sz val="8"/>
      <color theme="1"/>
      <name val="ＭＳ Ｐゴシック"/>
      <family val="3"/>
      <charset val="128"/>
      <scheme val="minor"/>
    </font>
    <font>
      <sz val="7"/>
      <color theme="1"/>
      <name val="ＭＳ Ｐゴシック"/>
      <family val="3"/>
      <charset val="128"/>
      <scheme val="minor"/>
    </font>
    <font>
      <b/>
      <sz val="18"/>
      <color rgb="FFFF0000"/>
      <name val="ＭＳ Ｐゴシック"/>
      <family val="3"/>
      <charset val="128"/>
      <scheme val="minor"/>
    </font>
    <font>
      <b/>
      <sz val="18"/>
      <color rgb="FF0070C0"/>
      <name val="ＭＳ Ｐゴシック"/>
      <family val="3"/>
      <charset val="128"/>
      <scheme val="minor"/>
    </font>
    <font>
      <sz val="20"/>
      <color theme="0" tint="-0.499984740745262"/>
      <name val="ＭＳ Ｐゴシック"/>
      <family val="3"/>
      <charset val="128"/>
      <scheme val="minor"/>
    </font>
    <font>
      <sz val="22"/>
      <color rgb="FFFF0000"/>
      <name val="ＭＳ Ｐゴシック"/>
      <family val="3"/>
      <charset val="128"/>
      <scheme val="minor"/>
    </font>
    <font>
      <sz val="20"/>
      <color rgb="FFFF0000"/>
      <name val="ＭＳ Ｐゴシック"/>
      <family val="3"/>
      <charset val="128"/>
      <scheme val="minor"/>
    </font>
    <font>
      <sz val="22"/>
      <color rgb="FF0070C0"/>
      <name val="ＭＳ Ｐゴシック"/>
      <family val="3"/>
      <charset val="128"/>
      <scheme val="minor"/>
    </font>
    <font>
      <sz val="20"/>
      <color rgb="FF0070C0"/>
      <name val="ＭＳ Ｐゴシック"/>
      <family val="3"/>
      <charset val="128"/>
      <scheme val="minor"/>
    </font>
    <font>
      <sz val="10.5"/>
      <color theme="1"/>
      <name val="ＭＳ 明朝"/>
      <family val="1"/>
      <charset val="128"/>
    </font>
    <font>
      <sz val="11"/>
      <color theme="3" tint="0.39997558519241921"/>
      <name val="ＭＳ Ｐゴシック"/>
      <family val="3"/>
      <charset val="128"/>
      <scheme val="minor"/>
    </font>
    <font>
      <sz val="11"/>
      <color theme="4"/>
      <name val="ＭＳ Ｐゴシック"/>
      <family val="3"/>
      <charset val="128"/>
      <scheme val="minor"/>
    </font>
    <font>
      <sz val="22"/>
      <color theme="0" tint="-0.249977111117893"/>
      <name val="ＭＳ Ｐゴシック"/>
      <family val="3"/>
      <charset val="128"/>
      <scheme val="minor"/>
    </font>
    <font>
      <b/>
      <sz val="18"/>
      <color rgb="FFEE0000"/>
      <name val="ＭＳ Ｐゴシック"/>
      <family val="3"/>
      <charset val="128"/>
      <scheme val="minor"/>
    </font>
    <font>
      <sz val="14"/>
      <color theme="1"/>
      <name val="ＭＳ Ｐゴシック"/>
      <family val="3"/>
      <charset val="128"/>
      <scheme val="minor"/>
    </font>
    <font>
      <sz val="12"/>
      <color theme="1"/>
      <name val="ＭＳ Ｐゴシック"/>
      <family val="3"/>
      <charset val="128"/>
      <scheme val="minor"/>
    </font>
    <font>
      <u/>
      <sz val="11"/>
      <color theme="1"/>
      <name val="ＭＳ Ｐゴシック"/>
      <family val="3"/>
      <charset val="128"/>
      <scheme val="minor"/>
    </font>
    <font>
      <i/>
      <sz val="28"/>
      <color theme="1"/>
      <name val="ＭＳ Ｐゴシック"/>
      <family val="3"/>
      <charset val="128"/>
      <scheme val="minor"/>
    </font>
    <font>
      <sz val="20"/>
      <color theme="9"/>
      <name val="ＭＳ Ｐゴシック"/>
      <family val="3"/>
      <charset val="128"/>
      <scheme val="minor"/>
    </font>
    <font>
      <sz val="22"/>
      <color theme="9"/>
      <name val="ＭＳ Ｐゴシック"/>
      <family val="3"/>
      <charset val="128"/>
      <scheme val="minor"/>
    </font>
    <font>
      <sz val="6"/>
      <name val="ＭＳ Ｐゴシック"/>
      <family val="3"/>
      <charset val="128"/>
      <scheme val="minor"/>
    </font>
    <font>
      <sz val="11"/>
      <name val="ＭＳ Ｐゴシック"/>
      <family val="3"/>
      <charset val="128"/>
    </font>
    <font>
      <u/>
      <sz val="11"/>
      <color indexed="12"/>
      <name val="ＭＳ Ｐゴシック"/>
      <family val="3"/>
      <charset val="128"/>
    </font>
    <font>
      <sz val="22"/>
      <color theme="0" tint="-0.499984740745262"/>
      <name val="ＭＳ Ｐゴシック"/>
      <family val="3"/>
      <charset val="128"/>
      <scheme val="minor"/>
    </font>
    <font>
      <sz val="22"/>
      <color theme="0" tint="-0.34998626667073579"/>
      <name val="ＭＳ Ｐゴシック"/>
      <family val="3"/>
      <charset val="128"/>
      <scheme val="minor"/>
    </font>
    <font>
      <sz val="7.5"/>
      <color theme="1"/>
      <name val="ＭＳ Ｐゴシック"/>
      <family val="3"/>
      <charset val="128"/>
      <scheme val="minor"/>
    </font>
    <font>
      <sz val="22"/>
      <color theme="1"/>
      <name val="ＭＳ Ｐゴシック"/>
      <family val="3"/>
      <charset val="128"/>
      <scheme val="minor"/>
    </font>
    <font>
      <sz val="18"/>
      <color theme="1"/>
      <name val="ＭＳ Ｐゴシック"/>
      <family val="3"/>
      <charset val="128"/>
      <scheme val="minor"/>
    </font>
    <font>
      <sz val="18"/>
      <color rgb="FFFF0000"/>
      <name val="ＭＳ Ｐゴシック"/>
      <family val="3"/>
      <charset val="128"/>
      <scheme val="minor"/>
    </font>
    <font>
      <sz val="6"/>
      <color theme="1"/>
      <name val="ＭＳ Ｐゴシック"/>
      <family val="3"/>
      <charset val="128"/>
      <scheme val="minor"/>
    </font>
    <font>
      <sz val="5"/>
      <color theme="1"/>
      <name val="ＭＳ Ｐゴシック"/>
      <family val="3"/>
      <charset val="128"/>
      <scheme val="minor"/>
    </font>
    <font>
      <sz val="11"/>
      <color rgb="FFFF0000"/>
      <name val="ＭＳ Ｐゴシック"/>
      <family val="3"/>
      <charset val="128"/>
    </font>
    <font>
      <sz val="10"/>
      <color indexed="81"/>
      <name val="MS P ゴシック"/>
      <family val="3"/>
      <charset val="128"/>
    </font>
    <font>
      <b/>
      <sz val="11"/>
      <color indexed="81"/>
      <name val="MS P ゴシック"/>
      <family val="3"/>
      <charset val="128"/>
    </font>
    <font>
      <sz val="22"/>
      <color theme="3" tint="0.39997558519241921"/>
      <name val="ＭＳ Ｐゴシック"/>
      <family val="3"/>
      <charset val="128"/>
      <scheme val="minor"/>
    </font>
    <font>
      <sz val="11"/>
      <name val="ＭＳ Ｐゴシック"/>
      <family val="3"/>
      <charset val="128"/>
      <scheme val="minor"/>
    </font>
    <font>
      <b/>
      <sz val="11"/>
      <name val="ＭＳ Ｐゴシック"/>
      <family val="3"/>
      <charset val="128"/>
      <scheme val="minor"/>
    </font>
    <font>
      <b/>
      <sz val="11"/>
      <color rgb="FFFF0000"/>
      <name val="ＭＳ Ｐゴシック"/>
      <family val="3"/>
      <charset val="128"/>
    </font>
    <font>
      <b/>
      <sz val="10"/>
      <color indexed="81"/>
      <name val="MS P ゴシック"/>
      <family val="3"/>
      <charset val="128"/>
    </font>
    <font>
      <sz val="10"/>
      <name val="Arial Unicode MS"/>
      <family val="3"/>
      <charset val="128"/>
    </font>
  </fonts>
  <fills count="7">
    <fill>
      <patternFill patternType="none"/>
    </fill>
    <fill>
      <patternFill patternType="gray125"/>
    </fill>
    <fill>
      <patternFill patternType="solid">
        <fgColor theme="0"/>
        <bgColor indexed="64"/>
      </patternFill>
    </fill>
    <fill>
      <patternFill patternType="solid">
        <fgColor rgb="FFECFED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tint="-0.14999847407452621"/>
        <bgColor indexed="64"/>
      </patternFill>
    </fill>
  </fills>
  <borders count="220">
    <border>
      <left/>
      <right/>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right style="double">
        <color indexed="64"/>
      </right>
      <top/>
      <bottom style="double">
        <color indexed="64"/>
      </bottom>
      <diagonal/>
    </border>
    <border>
      <left style="medium">
        <color indexed="64"/>
      </left>
      <right style="thin">
        <color indexed="64"/>
      </right>
      <top style="thin">
        <color indexed="64"/>
      </top>
      <bottom style="thin">
        <color indexed="64"/>
      </bottom>
      <diagonal/>
    </border>
    <border diagonalUp="1">
      <left style="thin">
        <color indexed="64"/>
      </left>
      <right/>
      <top style="thin">
        <color indexed="64"/>
      </top>
      <bottom style="thin">
        <color indexed="64"/>
      </bottom>
      <diagonal style="thin">
        <color indexed="64"/>
      </diagonal>
    </border>
    <border diagonalUp="1">
      <left style="thin">
        <color indexed="64"/>
      </left>
      <right style="double">
        <color indexed="64"/>
      </right>
      <top style="thin">
        <color indexed="64"/>
      </top>
      <bottom style="thin">
        <color indexed="64"/>
      </bottom>
      <diagonal style="thin">
        <color indexed="64"/>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double">
        <color indexed="64"/>
      </top>
      <bottom style="medium">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medium">
        <color indexed="64"/>
      </bottom>
      <diagonal/>
    </border>
    <border>
      <left style="double">
        <color indexed="64"/>
      </left>
      <right style="thin">
        <color indexed="64"/>
      </right>
      <top/>
      <bottom style="thin">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style="thin">
        <color indexed="64"/>
      </top>
      <bottom/>
      <diagonal/>
    </border>
    <border diagonalUp="1">
      <left/>
      <right/>
      <top/>
      <bottom style="thin">
        <color indexed="64"/>
      </bottom>
      <diagonal style="thin">
        <color indexed="64"/>
      </diagonal>
    </border>
    <border diagonalUp="1">
      <left/>
      <right style="double">
        <color indexed="64"/>
      </right>
      <top/>
      <bottom style="thin">
        <color indexed="64"/>
      </bottom>
      <diagonal style="thin">
        <color indexed="64"/>
      </diagonal>
    </border>
    <border>
      <left style="medium">
        <color indexed="64"/>
      </left>
      <right/>
      <top/>
      <bottom/>
      <diagonal/>
    </border>
    <border>
      <left style="double">
        <color indexed="64"/>
      </left>
      <right style="thin">
        <color indexed="64"/>
      </right>
      <top style="double">
        <color indexed="64"/>
      </top>
      <bottom style="medium">
        <color indexed="64"/>
      </bottom>
      <diagonal/>
    </border>
    <border>
      <left style="double">
        <color indexed="64"/>
      </left>
      <right style="thin">
        <color indexed="64"/>
      </right>
      <top style="thin">
        <color indexed="64"/>
      </top>
      <bottom/>
      <diagonal/>
    </border>
    <border>
      <left style="thin">
        <color indexed="64"/>
      </left>
      <right style="double">
        <color indexed="64"/>
      </right>
      <top style="double">
        <color indexed="64"/>
      </top>
      <bottom style="medium">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bottom style="thin">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diagonalUp="1">
      <left style="double">
        <color indexed="64"/>
      </left>
      <right/>
      <top style="double">
        <color indexed="64"/>
      </top>
      <bottom style="medium">
        <color indexed="64"/>
      </bottom>
      <diagonal style="thin">
        <color indexed="64"/>
      </diagonal>
    </border>
    <border diagonalUp="1">
      <left/>
      <right/>
      <top style="double">
        <color indexed="64"/>
      </top>
      <bottom style="medium">
        <color indexed="64"/>
      </bottom>
      <diagonal style="thin">
        <color indexed="64"/>
      </diagonal>
    </border>
    <border diagonalUp="1">
      <left/>
      <right style="medium">
        <color indexed="64"/>
      </right>
      <top style="double">
        <color indexed="64"/>
      </top>
      <bottom style="medium">
        <color indexed="64"/>
      </bottom>
      <diagonal style="thin">
        <color indexed="64"/>
      </diagonal>
    </border>
    <border>
      <left/>
      <right/>
      <top/>
      <bottom style="double">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style="thin">
        <color indexed="64"/>
      </top>
      <bottom style="thin">
        <color indexed="64"/>
      </bottom>
      <diagonal/>
    </border>
    <border>
      <left/>
      <right style="double">
        <color indexed="64"/>
      </right>
      <top style="thin">
        <color indexed="64"/>
      </top>
      <bottom/>
      <diagonal/>
    </border>
    <border>
      <left style="double">
        <color indexed="64"/>
      </left>
      <right style="double">
        <color indexed="64"/>
      </right>
      <top style="thin">
        <color indexed="64"/>
      </top>
      <bottom style="thin">
        <color indexed="64"/>
      </bottom>
      <diagonal/>
    </border>
    <border>
      <left style="double">
        <color indexed="64"/>
      </left>
      <right/>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double">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double">
        <color indexed="64"/>
      </left>
      <right/>
      <top style="medium">
        <color indexed="64"/>
      </top>
      <bottom/>
      <diagonal/>
    </border>
    <border>
      <left/>
      <right/>
      <top style="medium">
        <color indexed="64"/>
      </top>
      <bottom/>
      <diagonal/>
    </border>
    <border>
      <left/>
      <right style="double">
        <color indexed="64"/>
      </right>
      <top style="medium">
        <color indexed="64"/>
      </top>
      <bottom/>
      <diagonal/>
    </border>
    <border>
      <left/>
      <right style="double">
        <color indexed="64"/>
      </right>
      <top/>
      <bottom style="thin">
        <color indexed="64"/>
      </bottom>
      <diagonal/>
    </border>
    <border>
      <left/>
      <right style="medium">
        <color indexed="64"/>
      </right>
      <top style="medium">
        <color indexed="64"/>
      </top>
      <bottom/>
      <diagonal/>
    </border>
    <border>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double">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style="thin">
        <color indexed="64"/>
      </right>
      <top/>
      <bottom style="dotted">
        <color indexed="64"/>
      </bottom>
      <diagonal/>
    </border>
    <border>
      <left/>
      <right/>
      <top style="thin">
        <color theme="9" tint="0.39997558519241921"/>
      </top>
      <bottom style="thin">
        <color theme="9" tint="0.39997558519241921"/>
      </bottom>
      <diagonal/>
    </border>
    <border>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top style="thin">
        <color indexed="64"/>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style="thin">
        <color indexed="64"/>
      </right>
      <top style="thin">
        <color indexed="64"/>
      </top>
      <bottom style="dotted">
        <color theme="0" tint="-0.499984740745262"/>
      </bottom>
      <diagonal/>
    </border>
    <border>
      <left/>
      <right style="thin">
        <color theme="0" tint="-0.34998626667073579"/>
      </right>
      <top style="thin">
        <color indexed="64"/>
      </top>
      <bottom style="dotted">
        <color theme="0" tint="-0.499984740745262"/>
      </bottom>
      <diagonal/>
    </border>
    <border>
      <left style="thin">
        <color theme="0" tint="-0.34998626667073579"/>
      </left>
      <right style="thin">
        <color theme="0" tint="-0.34998626667073579"/>
      </right>
      <top style="thin">
        <color indexed="64"/>
      </top>
      <bottom style="dotted">
        <color theme="0" tint="-0.499984740745262"/>
      </bottom>
      <diagonal/>
    </border>
    <border>
      <left style="thin">
        <color theme="0" tint="-0.34998626667073579"/>
      </left>
      <right/>
      <top style="thin">
        <color indexed="64"/>
      </top>
      <bottom style="dotted">
        <color theme="0" tint="-0.499984740745262"/>
      </bottom>
      <diagonal/>
    </border>
    <border>
      <left style="thin">
        <color indexed="64"/>
      </left>
      <right style="thin">
        <color theme="0" tint="-0.34998626667073579"/>
      </right>
      <top style="thin">
        <color indexed="64"/>
      </top>
      <bottom style="dotted">
        <color theme="0" tint="-0.499984740745262"/>
      </bottom>
      <diagonal/>
    </border>
    <border>
      <left style="thin">
        <color theme="0" tint="-0.34998626667073579"/>
      </left>
      <right style="thin">
        <color indexed="64"/>
      </right>
      <top style="thin">
        <color indexed="64"/>
      </top>
      <bottom/>
      <diagonal/>
    </border>
    <border>
      <left style="thin">
        <color theme="0" tint="-0.34998626667073579"/>
      </left>
      <right style="thin">
        <color indexed="64"/>
      </right>
      <top/>
      <bottom/>
      <diagonal/>
    </border>
    <border>
      <left style="thin">
        <color indexed="64"/>
      </left>
      <right style="thin">
        <color theme="0" tint="-0.34998626667073579"/>
      </right>
      <top style="dotted">
        <color theme="0" tint="-0.499984740745262"/>
      </top>
      <bottom style="dotted">
        <color theme="0" tint="-0.499984740745262"/>
      </bottom>
      <diagonal/>
    </border>
    <border>
      <left style="thin">
        <color theme="0" tint="-0.34998626667073579"/>
      </left>
      <right style="thin">
        <color theme="0" tint="-0.34998626667073579"/>
      </right>
      <top style="dotted">
        <color theme="0" tint="-0.499984740745262"/>
      </top>
      <bottom style="dotted">
        <color theme="0" tint="-0.499984740745262"/>
      </bottom>
      <diagonal/>
    </border>
    <border>
      <left style="thin">
        <color theme="0" tint="-0.34998626667073579"/>
      </left>
      <right/>
      <top style="dotted">
        <color theme="0" tint="-0.499984740745262"/>
      </top>
      <bottom style="dotted">
        <color theme="0" tint="-0.499984740745262"/>
      </bottom>
      <diagonal/>
    </border>
    <border>
      <left style="thin">
        <color indexed="64"/>
      </left>
      <right style="thin">
        <color indexed="64"/>
      </right>
      <top style="dotted">
        <color theme="0" tint="-0.499984740745262"/>
      </top>
      <bottom style="dotted">
        <color theme="0" tint="-0.499984740745262"/>
      </bottom>
      <diagonal/>
    </border>
    <border>
      <left style="thin">
        <color indexed="64"/>
      </left>
      <right style="thin">
        <color theme="0" tint="-0.34998626667073579"/>
      </right>
      <top style="dotted">
        <color theme="0" tint="-0.499984740745262"/>
      </top>
      <bottom/>
      <diagonal/>
    </border>
    <border>
      <left/>
      <right style="thin">
        <color theme="0" tint="-0.34998626667073579"/>
      </right>
      <top style="dotted">
        <color theme="0" tint="-0.499984740745262"/>
      </top>
      <bottom/>
      <diagonal/>
    </border>
    <border>
      <left style="thin">
        <color indexed="64"/>
      </left>
      <right style="thin">
        <color indexed="64"/>
      </right>
      <top style="dotted">
        <color theme="0" tint="-0.499984740745262"/>
      </top>
      <bottom style="thin">
        <color indexed="64"/>
      </bottom>
      <diagonal/>
    </border>
    <border>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top/>
      <bottom/>
      <diagonal/>
    </border>
    <border>
      <left style="thin">
        <color indexed="64"/>
      </left>
      <right style="thin">
        <color theme="0" tint="-0.34998626667073579"/>
      </right>
      <top style="dotted">
        <color theme="0" tint="-0.499984740745262"/>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indexed="64"/>
      </right>
      <top style="dotted">
        <color theme="0" tint="-0.499984740745262"/>
      </top>
      <bottom style="thin">
        <color indexed="64"/>
      </bottom>
      <diagonal/>
    </border>
    <border>
      <left style="thin">
        <color indexed="64"/>
      </left>
      <right style="thin">
        <color theme="0" tint="-0.34998626667073579"/>
      </right>
      <top style="thin">
        <color indexed="64"/>
      </top>
      <bottom style="dotted">
        <color theme="0" tint="-0.34998626667073579"/>
      </bottom>
      <diagonal/>
    </border>
    <border>
      <left style="thin">
        <color theme="0" tint="-0.34998626667073579"/>
      </left>
      <right style="thin">
        <color theme="0" tint="-0.34998626667073579"/>
      </right>
      <top style="thin">
        <color indexed="64"/>
      </top>
      <bottom style="dotted">
        <color theme="0" tint="-0.34998626667073579"/>
      </bottom>
      <diagonal/>
    </border>
    <border>
      <left style="thin">
        <color theme="0" tint="-0.34998626667073579"/>
      </left>
      <right/>
      <top style="thin">
        <color indexed="64"/>
      </top>
      <bottom style="dotted">
        <color theme="0" tint="-0.34998626667073579"/>
      </bottom>
      <diagonal/>
    </border>
    <border>
      <left style="thin">
        <color indexed="64"/>
      </left>
      <right style="thin">
        <color indexed="64"/>
      </right>
      <top/>
      <bottom style="dotted">
        <color theme="0" tint="-0.34998626667073579"/>
      </bottom>
      <diagonal/>
    </border>
    <border>
      <left style="thin">
        <color indexed="64"/>
      </left>
      <right style="thin">
        <color theme="0" tint="-0.34998626667073579"/>
      </right>
      <top/>
      <bottom/>
      <diagonal/>
    </border>
    <border>
      <left style="thin">
        <color indexed="64"/>
      </left>
      <right style="thin">
        <color theme="0" tint="-0.34998626667073579"/>
      </right>
      <top/>
      <bottom style="dotted">
        <color theme="0" tint="-0.34998626667073579"/>
      </bottom>
      <diagonal/>
    </border>
    <border>
      <left/>
      <right style="thin">
        <color theme="0" tint="-0.34998626667073579"/>
      </right>
      <top/>
      <bottom style="dotted">
        <color theme="0" tint="-0.34998626667073579"/>
      </bottom>
      <diagonal/>
    </border>
    <border>
      <left style="thin">
        <color indexed="64"/>
      </left>
      <right style="thin">
        <color indexed="64"/>
      </right>
      <top style="dotted">
        <color theme="0" tint="-0.34998626667073579"/>
      </top>
      <bottom style="dotted">
        <color theme="0" tint="-0.34998626667073579"/>
      </bottom>
      <diagonal/>
    </border>
    <border>
      <left/>
      <right style="thin">
        <color theme="0" tint="-0.34998626667073579"/>
      </right>
      <top style="dotted">
        <color theme="0" tint="-0.34998626667073579"/>
      </top>
      <bottom style="dotted">
        <color theme="0" tint="-0.34998626667073579"/>
      </bottom>
      <diagonal/>
    </border>
    <border>
      <left style="thin">
        <color theme="0" tint="-0.34998626667073579"/>
      </left>
      <right style="thin">
        <color theme="0" tint="-0.34998626667073579"/>
      </right>
      <top style="dotted">
        <color theme="0" tint="-0.34998626667073579"/>
      </top>
      <bottom style="dotted">
        <color theme="0" tint="-0.34998626667073579"/>
      </bottom>
      <diagonal/>
    </border>
    <border>
      <left style="thin">
        <color theme="0" tint="-0.34998626667073579"/>
      </left>
      <right/>
      <top style="dotted">
        <color theme="0" tint="-0.34998626667073579"/>
      </top>
      <bottom style="dotted">
        <color theme="0" tint="-0.34998626667073579"/>
      </bottom>
      <diagonal/>
    </border>
    <border>
      <left style="thin">
        <color indexed="64"/>
      </left>
      <right style="thin">
        <color theme="0" tint="-0.34998626667073579"/>
      </right>
      <top style="dotted">
        <color theme="0" tint="-0.34998626667073579"/>
      </top>
      <bottom style="dotted">
        <color theme="0" tint="-0.34998626667073579"/>
      </bottom>
      <diagonal/>
    </border>
    <border diagonalUp="1">
      <left style="thin">
        <color indexed="64"/>
      </left>
      <right style="thin">
        <color theme="0" tint="-0.34998626667073579"/>
      </right>
      <top style="dotted">
        <color theme="0" tint="-0.34998626667073579"/>
      </top>
      <bottom/>
      <diagonal style="thin">
        <color theme="0" tint="-0.14996795556505021"/>
      </diagonal>
    </border>
    <border diagonalUp="1">
      <left style="thin">
        <color indexed="64"/>
      </left>
      <right style="thin">
        <color indexed="64"/>
      </right>
      <top style="dotted">
        <color theme="0" tint="-0.34998626667073579"/>
      </top>
      <bottom style="thin">
        <color indexed="64"/>
      </bottom>
      <diagonal style="thin">
        <color theme="0" tint="-0.14996795556505021"/>
      </diagonal>
    </border>
    <border diagonalUp="1">
      <left style="thin">
        <color indexed="64"/>
      </left>
      <right style="thin">
        <color theme="0" tint="-0.34998626667073579"/>
      </right>
      <top/>
      <bottom style="thin">
        <color indexed="64"/>
      </bottom>
      <diagonal style="thin">
        <color theme="0" tint="-0.14996795556505021"/>
      </diagonal>
    </border>
    <border diagonalUp="1">
      <left style="thin">
        <color indexed="64"/>
      </left>
      <right style="thin">
        <color theme="0" tint="-0.34998626667073579"/>
      </right>
      <top style="dotted">
        <color indexed="64"/>
      </top>
      <bottom style="thin">
        <color indexed="64"/>
      </bottom>
      <diagonal style="thin">
        <color theme="0" tint="-0.14996795556505021"/>
      </diagonal>
    </border>
    <border>
      <left/>
      <right style="thin">
        <color theme="0" tint="-0.34998626667073579"/>
      </right>
      <top style="dotted">
        <color theme="0" tint="-0.499984740745262"/>
      </top>
      <bottom style="dotted">
        <color theme="0" tint="-0.499984740745262"/>
      </bottom>
      <diagonal/>
    </border>
    <border>
      <left style="thin">
        <color theme="0" tint="-0.34998626667073579"/>
      </left>
      <right style="thin">
        <color theme="0" tint="-0.34998626667073579"/>
      </right>
      <top style="dotted">
        <color theme="0" tint="-0.499984740745262"/>
      </top>
      <bottom/>
      <diagonal/>
    </border>
    <border diagonalUp="1">
      <left style="thin">
        <color indexed="64"/>
      </left>
      <right style="thin">
        <color theme="0" tint="-0.34998626667073579"/>
      </right>
      <top/>
      <bottom/>
      <diagonal style="thin">
        <color theme="0" tint="-0.14996795556505021"/>
      </diagonal>
    </border>
    <border diagonalUp="1">
      <left style="thin">
        <color indexed="64"/>
      </left>
      <right style="thin">
        <color theme="0" tint="-0.34998626667073579"/>
      </right>
      <top style="dotted">
        <color theme="0" tint="-0.499984740745262"/>
      </top>
      <bottom/>
      <diagonal style="thin">
        <color theme="0" tint="-0.14996795556505021"/>
      </diagonal>
    </border>
    <border diagonalUp="1">
      <left style="thin">
        <color indexed="64"/>
      </left>
      <right style="thin">
        <color indexed="64"/>
      </right>
      <top style="dotted">
        <color theme="0" tint="-0.499984740745262"/>
      </top>
      <bottom style="thin">
        <color indexed="64"/>
      </bottom>
      <diagonal style="thin">
        <color theme="0" tint="-0.14996795556505021"/>
      </diagonal>
    </border>
    <border>
      <left style="thin">
        <color indexed="64"/>
      </left>
      <right style="thin">
        <color theme="0" tint="-0.34998626667073579"/>
      </right>
      <top style="thin">
        <color indexed="64"/>
      </top>
      <bottom/>
      <diagonal/>
    </border>
    <border>
      <left style="thin">
        <color theme="0" tint="-0.24994659260841701"/>
      </left>
      <right/>
      <top style="dotted">
        <color theme="0" tint="-0.499984740745262"/>
      </top>
      <bottom style="thin">
        <color indexed="64"/>
      </bottom>
      <diagonal/>
    </border>
    <border>
      <left style="thin">
        <color indexed="64"/>
      </left>
      <right style="thin">
        <color theme="0" tint="-0.34998626667073579"/>
      </right>
      <top style="dotted">
        <color indexed="64"/>
      </top>
      <bottom style="thin">
        <color indexed="64"/>
      </bottom>
      <diagonal/>
    </border>
    <border>
      <left style="thin">
        <color indexed="64"/>
      </left>
      <right style="thin">
        <color indexed="64"/>
      </right>
      <top/>
      <bottom style="dotted">
        <color theme="0" tint="-0.499984740745262"/>
      </bottom>
      <diagonal/>
    </border>
    <border>
      <left style="thin">
        <color theme="0" tint="-0.34998626667073579"/>
      </left>
      <right style="thin">
        <color theme="0" tint="-0.34998626667073579"/>
      </right>
      <top/>
      <bottom style="dotted">
        <color theme="0" tint="-0.499984740745262"/>
      </bottom>
      <diagonal/>
    </border>
    <border>
      <left style="thin">
        <color indexed="64"/>
      </left>
      <right style="thin">
        <color theme="0" tint="-0.34998626667073579"/>
      </right>
      <top/>
      <bottom style="dotted">
        <color theme="0" tint="-0.499984740745262"/>
      </bottom>
      <diagonal/>
    </border>
    <border>
      <left style="thin">
        <color theme="0" tint="-0.34998626667073579"/>
      </left>
      <right/>
      <top/>
      <bottom style="dotted">
        <color theme="0" tint="-0.499984740745262"/>
      </bottom>
      <diagonal/>
    </border>
    <border>
      <left style="thin">
        <color theme="0" tint="-0.34998626667073579"/>
      </left>
      <right style="thin">
        <color indexed="64"/>
      </right>
      <top/>
      <bottom style="dotted">
        <color theme="0" tint="-0.499984740745262"/>
      </bottom>
      <diagonal/>
    </border>
    <border diagonalUp="1">
      <left style="thin">
        <color indexed="64"/>
      </left>
      <right style="thin">
        <color theme="0" tint="-0.34998626667073579"/>
      </right>
      <top style="dotted">
        <color indexed="64"/>
      </top>
      <bottom style="dotted">
        <color theme="0" tint="-0.499984740745262"/>
      </bottom>
      <diagonal style="thin">
        <color theme="0" tint="-0.14996795556505021"/>
      </diagonal>
    </border>
    <border>
      <left/>
      <right style="thin">
        <color theme="0" tint="-0.34998626667073579"/>
      </right>
      <top/>
      <bottom style="dotted">
        <color theme="0" tint="-0.499984740745262"/>
      </bottom>
      <diagonal/>
    </border>
    <border>
      <left/>
      <right style="thin">
        <color theme="0" tint="-0.34998626667073579"/>
      </right>
      <top/>
      <bottom style="thin">
        <color indexed="64"/>
      </bottom>
      <diagonal/>
    </border>
    <border>
      <left style="thin">
        <color indexed="64"/>
      </left>
      <right style="thin">
        <color theme="0" tint="-0.34998626667073579"/>
      </right>
      <top style="thin">
        <color indexed="64"/>
      </top>
      <bottom style="dotted">
        <color indexed="64"/>
      </bottom>
      <diagonal/>
    </border>
    <border>
      <left/>
      <right style="thin">
        <color theme="0" tint="-0.34998626667073579"/>
      </right>
      <top style="thin">
        <color indexed="64"/>
      </top>
      <bottom style="dotted">
        <color indexed="64"/>
      </bottom>
      <diagonal/>
    </border>
    <border>
      <left style="thin">
        <color theme="0" tint="-0.34998626667073579"/>
      </left>
      <right style="thin">
        <color theme="0" tint="-0.34998626667073579"/>
      </right>
      <top style="dotted">
        <color theme="0" tint="-0.499984740745262"/>
      </top>
      <bottom style="thin">
        <color indexed="64"/>
      </bottom>
      <diagonal/>
    </border>
    <border diagonalUp="1">
      <left style="thin">
        <color indexed="64"/>
      </left>
      <right/>
      <top/>
      <bottom/>
      <diagonal style="thin">
        <color theme="0" tint="-0.14996795556505021"/>
      </diagonal>
    </border>
    <border diagonalUp="1">
      <left style="thin">
        <color indexed="64"/>
      </left>
      <right/>
      <top style="thin">
        <color indexed="64"/>
      </top>
      <bottom/>
      <diagonal style="thin">
        <color theme="0" tint="-0.14996795556505021"/>
      </diagonal>
    </border>
    <border diagonalUp="1">
      <left style="thin">
        <color theme="0" tint="-0.499984740745262"/>
      </left>
      <right style="thin">
        <color indexed="64"/>
      </right>
      <top style="thin">
        <color indexed="64"/>
      </top>
      <bottom/>
      <diagonal style="thin">
        <color theme="0" tint="-0.14996795556505021"/>
      </diagonal>
    </border>
    <border>
      <left style="thin">
        <color theme="0" tint="-0.499984740745262"/>
      </left>
      <right style="thin">
        <color indexed="64"/>
      </right>
      <top style="thin">
        <color indexed="64"/>
      </top>
      <bottom/>
      <diagonal/>
    </border>
    <border diagonalUp="1">
      <left style="thin">
        <color theme="0" tint="-0.499984740745262"/>
      </left>
      <right style="thin">
        <color indexed="64"/>
      </right>
      <top/>
      <bottom/>
      <diagonal style="thin">
        <color theme="0" tint="-0.14996795556505021"/>
      </diagonal>
    </border>
    <border>
      <left style="thin">
        <color theme="0" tint="-0.499984740745262"/>
      </left>
      <right style="thin">
        <color indexed="64"/>
      </right>
      <top/>
      <bottom/>
      <diagonal/>
    </border>
    <border>
      <left style="thin">
        <color theme="0" tint="-0.34998626667073579"/>
      </left>
      <right/>
      <top/>
      <bottom style="thin">
        <color indexed="64"/>
      </bottom>
      <diagonal/>
    </border>
    <border diagonalUp="1">
      <left style="thin">
        <color indexed="64"/>
      </left>
      <right/>
      <top/>
      <bottom style="thin">
        <color indexed="64"/>
      </bottom>
      <diagonal style="thin">
        <color theme="0" tint="-0.14996795556505021"/>
      </diagonal>
    </border>
    <border diagonalUp="1">
      <left style="thin">
        <color theme="0" tint="-0.499984740745262"/>
      </left>
      <right style="thin">
        <color indexed="64"/>
      </right>
      <top/>
      <bottom style="thin">
        <color indexed="64"/>
      </bottom>
      <diagonal style="thin">
        <color theme="0" tint="-0.14996795556505021"/>
      </diagonal>
    </border>
    <border>
      <left style="thin">
        <color theme="0" tint="-0.499984740745262"/>
      </left>
      <right style="thin">
        <color indexed="64"/>
      </right>
      <top/>
      <bottom style="thin">
        <color indexed="64"/>
      </bottom>
      <diagonal/>
    </border>
    <border diagonalUp="1">
      <left style="thin">
        <color theme="0" tint="-0.499984740745262"/>
      </left>
      <right style="thin">
        <color indexed="64"/>
      </right>
      <top style="thin">
        <color indexed="64"/>
      </top>
      <bottom style="thin">
        <color indexed="64"/>
      </bottom>
      <diagonal style="thin">
        <color theme="0" tint="-0.14996795556505021"/>
      </diagonal>
    </border>
    <border diagonalUp="1">
      <left style="thin">
        <color indexed="64"/>
      </left>
      <right style="thin">
        <color indexed="64"/>
      </right>
      <top style="thin">
        <color indexed="64"/>
      </top>
      <bottom style="thin">
        <color indexed="64"/>
      </bottom>
      <diagonal style="thin">
        <color theme="0" tint="-0.14996795556505021"/>
      </diagonal>
    </border>
    <border diagonalUp="1">
      <left style="thin">
        <color indexed="64"/>
      </left>
      <right style="thin">
        <color theme="0" tint="-0.34998626667073579"/>
      </right>
      <top/>
      <bottom style="dotted">
        <color theme="0" tint="-0.499984740745262"/>
      </bottom>
      <diagonal style="thin">
        <color theme="0" tint="-0.14996795556505021"/>
      </diagonal>
    </border>
    <border>
      <left/>
      <right style="thin">
        <color theme="0" tint="-0.34998626667073579"/>
      </right>
      <top/>
      <bottom style="dotted">
        <color indexed="64"/>
      </bottom>
      <diagonal/>
    </border>
    <border>
      <left style="thin">
        <color indexed="64"/>
      </left>
      <right/>
      <top style="dotted">
        <color theme="0" tint="-0.499984740745262"/>
      </top>
      <bottom style="dotted">
        <color theme="0" tint="-0.499984740745262"/>
      </bottom>
      <diagonal/>
    </border>
    <border diagonalUp="1">
      <left style="thin">
        <color indexed="64"/>
      </left>
      <right style="thin">
        <color theme="0" tint="-0.34998626667073579"/>
      </right>
      <top style="dotted">
        <color indexed="64"/>
      </top>
      <bottom/>
      <diagonal style="thin">
        <color theme="0" tint="-0.14996795556505021"/>
      </diagonal>
    </border>
    <border>
      <left style="thin">
        <color indexed="64"/>
      </left>
      <right/>
      <top style="thin">
        <color indexed="64"/>
      </top>
      <bottom style="dotted">
        <color theme="0" tint="-0.499984740745262"/>
      </bottom>
      <diagonal/>
    </border>
    <border>
      <left style="thin">
        <color theme="0" tint="-0.499984740745262"/>
      </left>
      <right style="thin">
        <color theme="0" tint="-0.499984740745262"/>
      </right>
      <top style="dotted">
        <color theme="0" tint="-0.499984740745262"/>
      </top>
      <bottom style="dotted">
        <color theme="0" tint="-0.499984740745262"/>
      </bottom>
      <diagonal/>
    </border>
    <border>
      <left style="thin">
        <color indexed="64"/>
      </left>
      <right/>
      <top style="dotted">
        <color theme="0" tint="-0.499984740745262"/>
      </top>
      <bottom style="thin">
        <color indexed="64"/>
      </bottom>
      <diagonal/>
    </border>
    <border>
      <left style="thin">
        <color theme="0" tint="-0.499984740745262"/>
      </left>
      <right style="thin">
        <color theme="0" tint="-0.499984740745262"/>
      </right>
      <top style="dotted">
        <color theme="0" tint="-0.499984740745262"/>
      </top>
      <bottom style="thin">
        <color indexed="64"/>
      </bottom>
      <diagonal/>
    </border>
    <border>
      <left/>
      <right style="thin">
        <color theme="0" tint="-0.34998626667073579"/>
      </right>
      <top style="dotted">
        <color theme="0" tint="-0.499984740745262"/>
      </top>
      <bottom style="thin">
        <color indexed="64"/>
      </bottom>
      <diagonal/>
    </border>
    <border>
      <left style="hair">
        <color indexed="64"/>
      </left>
      <right style="thin">
        <color theme="0" tint="-0.34998626667073579"/>
      </right>
      <top/>
      <bottom style="dotted">
        <color theme="0" tint="-0.499984740745262"/>
      </bottom>
      <diagonal/>
    </border>
    <border>
      <left style="thin">
        <color theme="0" tint="-0.34998626667073579"/>
      </left>
      <right style="thin">
        <color indexed="64"/>
      </right>
      <top/>
      <bottom style="dotted">
        <color theme="0" tint="-0.34998626667073579"/>
      </bottom>
      <diagonal/>
    </border>
    <border diagonalUp="1">
      <left style="thin">
        <color indexed="64"/>
      </left>
      <right style="thin">
        <color theme="0" tint="-0.34998626667073579"/>
      </right>
      <top style="dotted">
        <color theme="0" tint="-0.499984740745262"/>
      </top>
      <bottom style="dotted">
        <color theme="0" tint="-0.499984740745262"/>
      </bottom>
      <diagonal style="thin">
        <color theme="0" tint="-0.14996795556505021"/>
      </diagonal>
    </border>
    <border>
      <left style="thin">
        <color theme="0" tint="-0.34998626667073579"/>
      </left>
      <right/>
      <top style="dotted">
        <color theme="0" tint="-0.499984740745262"/>
      </top>
      <bottom style="thin">
        <color indexed="64"/>
      </bottom>
      <diagonal/>
    </border>
    <border>
      <left style="thin">
        <color theme="0" tint="-0.34998626667073579"/>
      </left>
      <right style="thin">
        <color indexed="64"/>
      </right>
      <top/>
      <bottom style="hair">
        <color indexed="64"/>
      </bottom>
      <diagonal/>
    </border>
    <border diagonalUp="1">
      <left style="thin">
        <color indexed="64"/>
      </left>
      <right style="thin">
        <color indexed="64"/>
      </right>
      <top/>
      <bottom/>
      <diagonal style="thin">
        <color theme="0" tint="-0.14996795556505021"/>
      </diagonal>
    </border>
    <border diagonalUp="1">
      <left style="thin">
        <color theme="0" tint="-0.34998626667073579"/>
      </left>
      <right style="thin">
        <color indexed="64"/>
      </right>
      <top/>
      <bottom style="thin">
        <color indexed="64"/>
      </bottom>
      <diagonal style="thin">
        <color theme="0" tint="-0.34998626667073579"/>
      </diagonal>
    </border>
    <border>
      <left style="thin">
        <color theme="0" tint="-0.34998626667073579"/>
      </left>
      <right style="hair">
        <color indexed="64"/>
      </right>
      <top style="dotted">
        <color theme="0" tint="-0.34998626667073579"/>
      </top>
      <bottom style="dotted">
        <color theme="0" tint="-0.34998626667073579"/>
      </bottom>
      <diagonal/>
    </border>
    <border>
      <left style="hair">
        <color indexed="64"/>
      </left>
      <right style="thin">
        <color theme="0" tint="-0.34998626667073579"/>
      </right>
      <top style="dotted">
        <color theme="0" tint="-0.34998626667073579"/>
      </top>
      <bottom style="dotted">
        <color theme="0" tint="-0.34998626667073579"/>
      </bottom>
      <diagonal/>
    </border>
    <border>
      <left style="thin">
        <color indexed="64"/>
      </left>
      <right style="hair">
        <color indexed="64"/>
      </right>
      <top style="dotted">
        <color theme="0" tint="-0.34998626667073579"/>
      </top>
      <bottom style="dotted">
        <color theme="0" tint="-0.34998626667073579"/>
      </bottom>
      <diagonal/>
    </border>
    <border diagonalUp="1">
      <left/>
      <right style="thin">
        <color indexed="64"/>
      </right>
      <top/>
      <bottom style="thin">
        <color indexed="64"/>
      </bottom>
      <diagonal style="thin">
        <color theme="0" tint="-0.14996795556505021"/>
      </diagonal>
    </border>
    <border diagonalUp="1">
      <left style="thin">
        <color indexed="64"/>
      </left>
      <right style="thin">
        <color indexed="64"/>
      </right>
      <top/>
      <bottom style="thin">
        <color indexed="64"/>
      </bottom>
      <diagonal style="thin">
        <color theme="0" tint="-0.14996795556505021"/>
      </diagonal>
    </border>
    <border diagonalUp="1">
      <left style="thin">
        <color theme="0" tint="-0.34998626667073579"/>
      </left>
      <right style="thin">
        <color indexed="64"/>
      </right>
      <top style="thin">
        <color indexed="64"/>
      </top>
      <bottom/>
      <diagonal style="thin">
        <color theme="0" tint="-0.34998626667073579"/>
      </diagonal>
    </border>
    <border diagonalUp="1">
      <left style="thin">
        <color indexed="64"/>
      </left>
      <right style="thin">
        <color indexed="64"/>
      </right>
      <top style="dotted">
        <color theme="0" tint="-0.499984740745262"/>
      </top>
      <bottom style="dotted">
        <color theme="0" tint="-0.499984740745262"/>
      </bottom>
      <diagonal style="thin">
        <color theme="0" tint="-0.14996795556505021"/>
      </diagonal>
    </border>
    <border diagonalUp="1">
      <left style="thin">
        <color theme="0" tint="-0.34998626667073579"/>
      </left>
      <right style="thin">
        <color indexed="64"/>
      </right>
      <top/>
      <bottom/>
      <diagonal style="thin">
        <color theme="0" tint="-0.34998626667073579"/>
      </diagonal>
    </border>
    <border>
      <left style="thin">
        <color theme="0" tint="-0.34998626667073579"/>
      </left>
      <right/>
      <top/>
      <bottom style="dotted">
        <color indexed="64"/>
      </bottom>
      <diagonal/>
    </border>
    <border>
      <left style="thin">
        <color theme="0" tint="-0.34998626667073579"/>
      </left>
      <right style="thin">
        <color theme="0" tint="-0.34998626667073579"/>
      </right>
      <top/>
      <bottom style="dotted">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indexed="64"/>
      </left>
      <right style="thin">
        <color theme="0" tint="-0.34998626667073579"/>
      </right>
      <top style="thin">
        <color indexed="64"/>
      </top>
      <bottom style="thin">
        <color indexed="64"/>
      </bottom>
      <diagonal/>
    </border>
    <border diagonalUp="1">
      <left style="thin">
        <color indexed="64"/>
      </left>
      <right style="thin">
        <color theme="0" tint="-0.34998626667073579"/>
      </right>
      <top style="thin">
        <color indexed="64"/>
      </top>
      <bottom style="thin">
        <color indexed="64"/>
      </bottom>
      <diagonal style="thin">
        <color theme="0" tint="-0.14996795556505021"/>
      </diagonal>
    </border>
    <border>
      <left/>
      <right style="medium">
        <color indexed="64"/>
      </right>
      <top style="thin">
        <color indexed="64"/>
      </top>
      <bottom/>
      <diagonal/>
    </border>
    <border>
      <left/>
      <right style="thin">
        <color indexed="64"/>
      </right>
      <top style="double">
        <color indexed="64"/>
      </top>
      <bottom style="medium">
        <color indexed="64"/>
      </bottom>
      <diagonal/>
    </border>
    <border>
      <left style="medium">
        <color indexed="64"/>
      </left>
      <right/>
      <top/>
      <bottom style="thin">
        <color indexed="64"/>
      </bottom>
      <diagonal/>
    </border>
    <border>
      <left/>
      <right/>
      <top style="dotted">
        <color theme="0" tint="-0.499984740745262"/>
      </top>
      <bottom style="thin">
        <color indexed="64"/>
      </bottom>
      <diagonal/>
    </border>
    <border>
      <left style="thin">
        <color theme="0" tint="-0.249977111117893"/>
      </left>
      <right/>
      <top style="dotted">
        <color theme="0" tint="-0.499984740745262"/>
      </top>
      <bottom style="thin">
        <color indexed="64"/>
      </bottom>
      <diagonal/>
    </border>
    <border>
      <left style="thin">
        <color theme="0" tint="-0.249977111117893"/>
      </left>
      <right style="thin">
        <color indexed="64"/>
      </right>
      <top style="dotted">
        <color theme="0" tint="-0.499984740745262"/>
      </top>
      <bottom style="thin">
        <color indexed="64"/>
      </bottom>
      <diagonal/>
    </border>
    <border diagonalUp="1">
      <left style="thin">
        <color indexed="64"/>
      </left>
      <right style="thin">
        <color indexed="64"/>
      </right>
      <top style="thin">
        <color indexed="64"/>
      </top>
      <bottom style="thin">
        <color indexed="64"/>
      </bottom>
      <diagonal style="thin">
        <color indexed="64"/>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dotted">
        <color theme="0" tint="-0.34998626667073579"/>
      </left>
      <right/>
      <top style="dotted">
        <color theme="0" tint="-0.499984740745262"/>
      </top>
      <bottom style="thin">
        <color indexed="64"/>
      </bottom>
      <diagonal/>
    </border>
    <border>
      <left/>
      <right style="thin">
        <color indexed="64"/>
      </right>
      <top style="dotted">
        <color theme="0" tint="-0.499984740745262"/>
      </top>
      <bottom style="thin">
        <color indexed="64"/>
      </bottom>
      <diagonal/>
    </border>
    <border>
      <left/>
      <right style="thin">
        <color indexed="64"/>
      </right>
      <top/>
      <bottom style="medium">
        <color indexed="64"/>
      </bottom>
      <diagonal/>
    </border>
    <border diagonalUp="1">
      <left style="thin">
        <color indexed="64"/>
      </left>
      <right style="thin">
        <color theme="0" tint="-0.34998626667073579"/>
      </right>
      <top style="thin">
        <color indexed="64"/>
      </top>
      <bottom style="thin">
        <color indexed="64"/>
      </bottom>
      <diagonal style="thin">
        <color indexed="64"/>
      </diagonal>
    </border>
    <border>
      <left style="thin">
        <color indexed="64"/>
      </left>
      <right style="double">
        <color indexed="64"/>
      </right>
      <top/>
      <bottom style="medium">
        <color indexed="64"/>
      </bottom>
      <diagonal/>
    </border>
    <border>
      <left/>
      <right style="medium">
        <color indexed="64"/>
      </right>
      <top style="thin">
        <color indexed="64"/>
      </top>
      <bottom style="double">
        <color indexed="64"/>
      </bottom>
      <diagonal/>
    </border>
    <border>
      <left/>
      <right style="medium">
        <color auto="1"/>
      </right>
      <top style="double">
        <color indexed="64"/>
      </top>
      <bottom style="medium">
        <color auto="1"/>
      </bottom>
      <diagonal/>
    </border>
    <border>
      <left style="thin">
        <color indexed="64"/>
      </left>
      <right style="thin">
        <color indexed="64"/>
      </right>
      <top style="thin">
        <color indexed="64"/>
      </top>
      <bottom style="hair">
        <color indexed="64"/>
      </bottom>
      <diagonal/>
    </border>
    <border>
      <left style="thin">
        <color theme="0" tint="-0.34998626667073579"/>
      </left>
      <right style="thin">
        <color theme="0" tint="-0.34998626667073579"/>
      </right>
      <top style="thin">
        <color indexed="64"/>
      </top>
      <bottom style="dashed">
        <color theme="0" tint="-0.34998626667073579"/>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theme="0" tint="-0.34998626667073579"/>
      </left>
      <right style="thin">
        <color theme="0" tint="-0.34998626667073579"/>
      </right>
      <top/>
      <bottom style="hair">
        <color indexed="64"/>
      </bottom>
      <diagonal/>
    </border>
    <border>
      <left style="thin">
        <color indexed="64"/>
      </left>
      <right style="thin">
        <color indexed="64"/>
      </right>
      <top style="dotted">
        <color theme="0" tint="-0.499984740745262"/>
      </top>
      <bottom style="hair">
        <color indexed="64"/>
      </bottom>
      <diagonal/>
    </border>
    <border>
      <left style="thin">
        <color indexed="64"/>
      </left>
      <right style="thin">
        <color theme="0" tint="-0.34998626667073579"/>
      </right>
      <top/>
      <bottom style="hair">
        <color indexed="64"/>
      </bottom>
      <diagonal/>
    </border>
    <border>
      <left/>
      <right style="thin">
        <color theme="0" tint="-0.34998626667073579"/>
      </right>
      <top/>
      <bottom style="hair">
        <color indexed="64"/>
      </bottom>
      <diagonal/>
    </border>
    <border>
      <left style="thin">
        <color theme="0" tint="-0.34998626667073579"/>
      </left>
      <right style="thin">
        <color theme="0" tint="-0.34998626667073579"/>
      </right>
      <top style="dashed">
        <color theme="0" tint="-0.34998626667073579"/>
      </top>
      <bottom style="thin">
        <color indexed="64"/>
      </bottom>
      <diagonal/>
    </border>
  </borders>
  <cellStyleXfs count="6">
    <xf numFmtId="0" fontId="0" fillId="0" borderId="0">
      <alignment vertical="center"/>
    </xf>
    <xf numFmtId="9" fontId="22" fillId="0" borderId="0" applyFont="0" applyFill="0" applyBorder="0" applyAlignment="0" applyProtection="0">
      <alignment vertical="center"/>
    </xf>
    <xf numFmtId="38" fontId="22" fillId="0" borderId="0" applyFont="0" applyFill="0" applyBorder="0" applyAlignment="0" applyProtection="0">
      <alignment vertical="center"/>
    </xf>
    <xf numFmtId="0" fontId="22" fillId="0" borderId="0">
      <alignment vertical="center"/>
    </xf>
    <xf numFmtId="0" fontId="47" fillId="0" borderId="0"/>
    <xf numFmtId="0" fontId="48" fillId="0" borderId="0" applyNumberFormat="0" applyFill="0" applyBorder="0" applyAlignment="0" applyProtection="0">
      <alignment vertical="top"/>
      <protection locked="0"/>
    </xf>
  </cellStyleXfs>
  <cellXfs count="723">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left" vertical="top" wrapText="1"/>
    </xf>
    <xf numFmtId="0" fontId="0" fillId="0" borderId="2" xfId="0" applyBorder="1" applyAlignment="1">
      <alignment horizontal="left" vertical="top" wrapText="1"/>
    </xf>
    <xf numFmtId="9" fontId="0" fillId="0" borderId="0" xfId="0" applyNumberFormat="1">
      <alignment vertical="center"/>
    </xf>
    <xf numFmtId="0" fontId="23" fillId="0" borderId="0" xfId="0" applyFont="1">
      <alignment vertical="center"/>
    </xf>
    <xf numFmtId="0" fontId="0" fillId="0" borderId="8" xfId="0" applyBorder="1">
      <alignment vertical="center"/>
    </xf>
    <xf numFmtId="0" fontId="0" fillId="0" borderId="9" xfId="0" applyBorder="1">
      <alignment vertical="center"/>
    </xf>
    <xf numFmtId="0" fontId="24" fillId="0" borderId="9" xfId="0" applyFont="1" applyBorder="1">
      <alignment vertical="center"/>
    </xf>
    <xf numFmtId="0" fontId="0" fillId="0" borderId="10" xfId="0" applyBorder="1">
      <alignment vertical="center"/>
    </xf>
    <xf numFmtId="0" fontId="0" fillId="0" borderId="11" xfId="0" applyBorder="1">
      <alignment vertical="center"/>
    </xf>
    <xf numFmtId="0" fontId="24" fillId="0" borderId="9" xfId="0" applyFont="1" applyBorder="1" applyAlignment="1">
      <alignment vertical="center" wrapText="1" shrinkToFit="1"/>
    </xf>
    <xf numFmtId="0" fontId="24" fillId="0" borderId="9" xfId="0" applyFont="1" applyBorder="1" applyAlignment="1">
      <alignment vertical="center" wrapText="1"/>
    </xf>
    <xf numFmtId="0" fontId="24" fillId="0" borderId="12" xfId="0" applyFont="1" applyBorder="1" applyAlignment="1">
      <alignment vertical="center" wrapText="1"/>
    </xf>
    <xf numFmtId="0" fontId="24" fillId="0" borderId="13" xfId="0" applyFont="1" applyBorder="1" applyAlignment="1">
      <alignment vertical="center" wrapText="1"/>
    </xf>
    <xf numFmtId="0" fontId="24" fillId="0" borderId="14" xfId="0" applyFont="1" applyBorder="1" applyAlignment="1">
      <alignment horizontal="center" vertical="center"/>
    </xf>
    <xf numFmtId="0" fontId="25" fillId="0" borderId="0" xfId="0" applyFont="1" applyAlignment="1">
      <alignment horizontal="center" vertical="center" wrapText="1"/>
    </xf>
    <xf numFmtId="0" fontId="0" fillId="0" borderId="0" xfId="0" applyAlignment="1">
      <alignment horizontal="left" vertical="top" wrapText="1"/>
    </xf>
    <xf numFmtId="0" fontId="0" fillId="0" borderId="0" xfId="0"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0" fillId="0" borderId="15" xfId="0" applyBorder="1" applyAlignment="1">
      <alignment horizontal="center" vertical="center" wrapText="1"/>
    </xf>
    <xf numFmtId="0" fontId="30" fillId="0" borderId="0" xfId="0" applyFont="1">
      <alignment vertical="center"/>
    </xf>
    <xf numFmtId="0" fontId="0" fillId="0" borderId="16" xfId="0" applyBorder="1" applyAlignment="1">
      <alignment horizontal="center" vertical="center" wrapText="1"/>
    </xf>
    <xf numFmtId="0" fontId="0" fillId="2" borderId="17" xfId="0" applyFill="1" applyBorder="1" applyAlignment="1">
      <alignment horizontal="center" vertical="center" wrapText="1"/>
    </xf>
    <xf numFmtId="0" fontId="0" fillId="0" borderId="17" xfId="0" applyBorder="1" applyAlignment="1">
      <alignment horizontal="center" vertical="center" wrapText="1"/>
    </xf>
    <xf numFmtId="0" fontId="30" fillId="0" borderId="0" xfId="0" applyFont="1" applyAlignment="1">
      <alignment horizontal="center" vertical="center"/>
    </xf>
    <xf numFmtId="0" fontId="0" fillId="0" borderId="19" xfId="0" applyBorder="1" applyAlignment="1">
      <alignment horizontal="center" vertical="center" wrapText="1"/>
    </xf>
    <xf numFmtId="0" fontId="0" fillId="2" borderId="6" xfId="0" applyFill="1" applyBorder="1" applyAlignment="1">
      <alignment horizontal="center" vertical="center" wrapText="1"/>
    </xf>
    <xf numFmtId="0" fontId="0" fillId="0" borderId="20" xfId="0" applyBorder="1" applyAlignment="1">
      <alignment horizontal="center" vertical="center" wrapText="1"/>
    </xf>
    <xf numFmtId="0" fontId="30" fillId="0" borderId="21" xfId="0" applyFont="1" applyBorder="1" applyAlignment="1">
      <alignment horizontal="center" vertical="center"/>
    </xf>
    <xf numFmtId="0" fontId="31" fillId="0" borderId="22" xfId="0" applyFont="1" applyBorder="1" applyAlignment="1">
      <alignment horizontal="center" vertical="center"/>
    </xf>
    <xf numFmtId="0" fontId="32" fillId="0" borderId="6" xfId="0" applyFont="1" applyBorder="1" applyAlignment="1">
      <alignment horizontal="center" vertical="center"/>
    </xf>
    <xf numFmtId="0" fontId="31" fillId="0" borderId="21" xfId="0" applyFont="1" applyBorder="1" applyAlignment="1">
      <alignment horizontal="center" vertical="center"/>
    </xf>
    <xf numFmtId="0" fontId="31" fillId="0" borderId="20" xfId="0" applyFont="1" applyBorder="1" applyAlignment="1">
      <alignment horizontal="center" vertical="center"/>
    </xf>
    <xf numFmtId="0" fontId="24" fillId="0" borderId="12" xfId="0" applyFont="1" applyBorder="1">
      <alignment vertical="center"/>
    </xf>
    <xf numFmtId="0" fontId="31" fillId="0" borderId="18" xfId="0" applyFont="1" applyBorder="1" applyAlignment="1">
      <alignment horizontal="center" vertical="center"/>
    </xf>
    <xf numFmtId="0" fontId="0" fillId="0" borderId="24" xfId="0" applyBorder="1" applyAlignment="1">
      <alignment horizontal="center" vertical="center" wrapText="1"/>
    </xf>
    <xf numFmtId="0" fontId="34" fillId="0" borderId="0" xfId="0" applyFont="1" applyAlignment="1">
      <alignment horizontal="center" vertical="center"/>
    </xf>
    <xf numFmtId="0" fontId="35" fillId="0" borderId="0" xfId="0" applyFont="1">
      <alignment vertical="center"/>
    </xf>
    <xf numFmtId="0" fontId="34" fillId="0" borderId="20" xfId="0" applyFont="1" applyBorder="1" applyAlignment="1">
      <alignment horizontal="center" vertical="center"/>
    </xf>
    <xf numFmtId="0" fontId="27" fillId="0" borderId="0" xfId="0" applyFont="1">
      <alignment vertical="center"/>
    </xf>
    <xf numFmtId="0" fontId="25" fillId="0" borderId="12" xfId="0" applyFont="1" applyBorder="1" applyAlignment="1">
      <alignment vertical="center" wrapText="1"/>
    </xf>
    <xf numFmtId="0" fontId="30" fillId="0" borderId="28" xfId="0" applyFont="1" applyBorder="1" applyAlignment="1">
      <alignment horizontal="center" vertical="center"/>
    </xf>
    <xf numFmtId="0" fontId="30" fillId="0" borderId="29" xfId="0" applyFont="1" applyBorder="1" applyAlignment="1">
      <alignment horizontal="center" vertical="center"/>
    </xf>
    <xf numFmtId="0" fontId="30" fillId="0" borderId="27" xfId="0" applyFont="1" applyBorder="1" applyAlignment="1">
      <alignment horizontal="center" vertical="center"/>
    </xf>
    <xf numFmtId="0" fontId="0" fillId="0" borderId="30" xfId="0" applyBorder="1">
      <alignment vertical="center"/>
    </xf>
    <xf numFmtId="0" fontId="0" fillId="0" borderId="31" xfId="0" applyBorder="1">
      <alignment vertical="center"/>
    </xf>
    <xf numFmtId="9" fontId="31" fillId="0" borderId="0" xfId="1" applyFont="1" applyBorder="1" applyAlignment="1">
      <alignment horizontal="center" vertical="center"/>
    </xf>
    <xf numFmtId="9" fontId="31" fillId="0" borderId="19" xfId="1" applyFont="1" applyBorder="1" applyAlignment="1">
      <alignment horizontal="center" vertical="center"/>
    </xf>
    <xf numFmtId="9" fontId="31" fillId="0" borderId="21" xfId="1" applyFont="1" applyBorder="1" applyAlignment="1">
      <alignment horizontal="center" vertical="center"/>
    </xf>
    <xf numFmtId="9" fontId="31" fillId="0" borderId="33" xfId="1" applyFont="1" applyBorder="1" applyAlignment="1">
      <alignment horizontal="center" vertical="center"/>
    </xf>
    <xf numFmtId="9" fontId="31" fillId="0" borderId="20" xfId="1" applyFont="1" applyBorder="1" applyAlignment="1">
      <alignment horizontal="center" vertical="center"/>
    </xf>
    <xf numFmtId="0" fontId="36" fillId="0" borderId="0" xfId="0" applyFont="1">
      <alignment vertical="center"/>
    </xf>
    <xf numFmtId="0" fontId="31" fillId="0" borderId="15" xfId="0" applyFont="1" applyBorder="1" applyAlignment="1">
      <alignment horizontal="center" vertical="center"/>
    </xf>
    <xf numFmtId="0" fontId="37" fillId="0" borderId="0" xfId="0" applyFont="1">
      <alignment vertical="center"/>
    </xf>
    <xf numFmtId="9" fontId="31" fillId="0" borderId="35" xfId="1" applyFont="1" applyBorder="1" applyAlignment="1">
      <alignment horizontal="center" vertical="center"/>
    </xf>
    <xf numFmtId="0" fontId="30" fillId="0" borderId="6" xfId="0" applyFont="1" applyBorder="1" applyAlignment="1">
      <alignment horizontal="center" vertical="center"/>
    </xf>
    <xf numFmtId="0" fontId="31" fillId="0" borderId="6" xfId="0" applyFont="1" applyBorder="1" applyAlignment="1">
      <alignment horizontal="center" vertical="center"/>
    </xf>
    <xf numFmtId="0" fontId="34" fillId="0" borderId="6" xfId="0" applyFont="1" applyBorder="1" applyAlignment="1">
      <alignment horizontal="center" vertical="center"/>
    </xf>
    <xf numFmtId="0" fontId="30" fillId="0" borderId="24" xfId="0" applyFont="1" applyBorder="1" applyAlignment="1">
      <alignment horizontal="center" vertical="center"/>
    </xf>
    <xf numFmtId="0" fontId="30" fillId="0" borderId="15" xfId="0" applyFont="1" applyBorder="1" applyAlignment="1">
      <alignment horizontal="center" vertical="center"/>
    </xf>
    <xf numFmtId="0" fontId="34" fillId="0" borderId="24" xfId="0" applyFont="1" applyBorder="1" applyAlignment="1">
      <alignment horizontal="center" vertical="center"/>
    </xf>
    <xf numFmtId="0" fontId="34" fillId="0" borderId="15" xfId="0" applyFont="1" applyBorder="1" applyAlignment="1">
      <alignment horizontal="center" vertical="center"/>
    </xf>
    <xf numFmtId="0" fontId="31" fillId="0" borderId="24" xfId="0" applyFont="1" applyBorder="1" applyAlignment="1">
      <alignment horizontal="center" vertical="center"/>
    </xf>
    <xf numFmtId="9" fontId="31" fillId="0" borderId="6" xfId="1" applyFont="1" applyBorder="1" applyAlignment="1">
      <alignment horizontal="center" vertical="center"/>
    </xf>
    <xf numFmtId="9" fontId="31" fillId="0" borderId="24" xfId="1" applyFont="1" applyBorder="1" applyAlignment="1">
      <alignment horizontal="center" vertical="center"/>
    </xf>
    <xf numFmtId="0" fontId="29" fillId="0" borderId="15" xfId="0" applyFont="1" applyBorder="1" applyAlignment="1">
      <alignment horizontal="center" vertical="center"/>
    </xf>
    <xf numFmtId="0" fontId="29" fillId="0" borderId="24" xfId="0" applyFont="1" applyBorder="1" applyAlignment="1">
      <alignment horizontal="center" vertical="center"/>
    </xf>
    <xf numFmtId="9" fontId="31" fillId="0" borderId="15" xfId="1" applyFont="1" applyBorder="1" applyAlignment="1">
      <alignment horizontal="center" vertical="center"/>
    </xf>
    <xf numFmtId="0" fontId="30" fillId="0" borderId="35" xfId="0" applyFont="1" applyBorder="1" applyAlignment="1">
      <alignment horizontal="center" vertical="center"/>
    </xf>
    <xf numFmtId="0" fontId="31" fillId="0" borderId="0" xfId="0" applyFont="1" applyAlignment="1">
      <alignment horizontal="center" vertical="center"/>
    </xf>
    <xf numFmtId="0" fontId="0" fillId="0" borderId="0" xfId="0" applyAlignment="1">
      <alignment vertical="top"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9" fontId="33" fillId="0" borderId="38" xfId="1" applyFont="1" applyBorder="1" applyAlignment="1">
      <alignment horizontal="center" vertical="center"/>
    </xf>
    <xf numFmtId="0" fontId="38" fillId="0" borderId="24" xfId="0" applyFont="1" applyBorder="1" applyAlignment="1">
      <alignment horizontal="center" vertical="center"/>
    </xf>
    <xf numFmtId="0" fontId="39" fillId="0" borderId="39" xfId="0" applyFont="1" applyBorder="1" applyAlignment="1">
      <alignment horizontal="center" vertical="center"/>
    </xf>
    <xf numFmtId="3" fontId="0" fillId="0" borderId="0" xfId="0" applyNumberFormat="1">
      <alignment vertical="center"/>
    </xf>
    <xf numFmtId="0" fontId="40" fillId="0" borderId="0" xfId="0" applyFont="1">
      <alignment vertical="center"/>
    </xf>
    <xf numFmtId="14" fontId="0" fillId="0" borderId="0" xfId="0" applyNumberFormat="1">
      <alignment vertical="center"/>
    </xf>
    <xf numFmtId="0" fontId="40" fillId="4" borderId="0" xfId="0" applyFont="1" applyFill="1">
      <alignment vertical="center"/>
    </xf>
    <xf numFmtId="0" fontId="40" fillId="4" borderId="91" xfId="0" applyFont="1" applyFill="1" applyBorder="1">
      <alignment vertical="center"/>
    </xf>
    <xf numFmtId="0" fontId="0" fillId="4" borderId="0" xfId="0" applyFill="1">
      <alignment vertical="center"/>
    </xf>
    <xf numFmtId="0" fontId="45" fillId="0" borderId="20" xfId="0" applyFont="1" applyBorder="1" applyAlignment="1">
      <alignment horizontal="center" vertical="center"/>
    </xf>
    <xf numFmtId="183" fontId="0" fillId="0" borderId="0" xfId="0" applyNumberFormat="1">
      <alignment vertical="center"/>
    </xf>
    <xf numFmtId="0" fontId="45" fillId="0" borderId="20" xfId="0" applyFont="1" applyBorder="1" applyAlignment="1">
      <alignment horizontal="center" vertical="center" wrapText="1"/>
    </xf>
    <xf numFmtId="4" fontId="0" fillId="0" borderId="0" xfId="0" applyNumberFormat="1">
      <alignment vertical="center"/>
    </xf>
    <xf numFmtId="0" fontId="14" fillId="0" borderId="0" xfId="4" applyFont="1" applyAlignment="1">
      <alignment horizontal="center"/>
    </xf>
    <xf numFmtId="0" fontId="14" fillId="0" borderId="0" xfId="4" applyFont="1"/>
    <xf numFmtId="0" fontId="47" fillId="0" borderId="0" xfId="4"/>
    <xf numFmtId="0" fontId="15" fillId="0" borderId="0" xfId="4" applyFont="1" applyAlignment="1">
      <alignment horizontal="left"/>
    </xf>
    <xf numFmtId="0" fontId="47" fillId="0" borderId="28" xfId="4" applyBorder="1"/>
    <xf numFmtId="177" fontId="47" fillId="0" borderId="92" xfId="4" applyNumberFormat="1" applyBorder="1"/>
    <xf numFmtId="177" fontId="47" fillId="0" borderId="93" xfId="4" applyNumberFormat="1" applyBorder="1"/>
    <xf numFmtId="177" fontId="47" fillId="0" borderId="94" xfId="4" applyNumberFormat="1" applyBorder="1"/>
    <xf numFmtId="0" fontId="47" fillId="0" borderId="65" xfId="4" applyBorder="1"/>
    <xf numFmtId="178" fontId="47" fillId="0" borderId="95" xfId="4" applyNumberFormat="1" applyBorder="1"/>
    <xf numFmtId="178" fontId="47" fillId="0" borderId="96" xfId="4" applyNumberFormat="1" applyBorder="1"/>
    <xf numFmtId="0" fontId="16" fillId="0" borderId="28" xfId="4" applyFont="1" applyBorder="1"/>
    <xf numFmtId="179" fontId="17" fillId="0" borderId="97" xfId="5" applyNumberFormat="1" applyFont="1" applyFill="1" applyBorder="1" applyAlignment="1" applyProtection="1">
      <alignment horizontal="right"/>
    </xf>
    <xf numFmtId="0" fontId="17" fillId="0" borderId="98" xfId="5" applyFont="1" applyFill="1" applyBorder="1" applyAlignment="1" applyProtection="1"/>
    <xf numFmtId="0" fontId="17" fillId="0" borderId="99" xfId="5" applyFont="1" applyFill="1" applyBorder="1" applyAlignment="1" applyProtection="1">
      <alignment horizontal="right"/>
    </xf>
    <xf numFmtId="0" fontId="17" fillId="0" borderId="100" xfId="5" applyFont="1" applyFill="1" applyBorder="1" applyAlignment="1" applyProtection="1">
      <alignment horizontal="right"/>
    </xf>
    <xf numFmtId="0" fontId="17" fillId="0" borderId="97" xfId="5" applyFont="1" applyFill="1" applyBorder="1" applyAlignment="1" applyProtection="1"/>
    <xf numFmtId="180" fontId="17" fillId="0" borderId="101" xfId="4" applyNumberFormat="1" applyFont="1" applyBorder="1"/>
    <xf numFmtId="181" fontId="17" fillId="0" borderId="101" xfId="4" applyNumberFormat="1" applyFont="1" applyBorder="1"/>
    <xf numFmtId="181" fontId="17" fillId="0" borderId="98" xfId="4" applyNumberFormat="1" applyFont="1" applyBorder="1"/>
    <xf numFmtId="181" fontId="17" fillId="0" borderId="103" xfId="4" applyNumberFormat="1" applyFont="1" applyBorder="1" applyAlignment="1">
      <alignment horizontal="center" vertical="center"/>
    </xf>
    <xf numFmtId="0" fontId="47" fillId="0" borderId="85" xfId="4" applyBorder="1" applyAlignment="1">
      <alignment horizontal="left" vertical="center" wrapText="1"/>
    </xf>
    <xf numFmtId="0" fontId="16" fillId="0" borderId="86" xfId="4" applyFont="1" applyBorder="1"/>
    <xf numFmtId="179" fontId="17" fillId="0" borderId="87" xfId="5" applyNumberFormat="1" applyFont="1" applyFill="1" applyBorder="1" applyAlignment="1" applyProtection="1">
      <alignment horizontal="right"/>
    </xf>
    <xf numFmtId="0" fontId="17" fillId="0" borderId="105" xfId="5" applyFont="1" applyFill="1" applyBorder="1" applyAlignment="1" applyProtection="1">
      <alignment horizontal="right"/>
    </xf>
    <xf numFmtId="0" fontId="17" fillId="0" borderId="106" xfId="5" applyFont="1" applyFill="1" applyBorder="1" applyAlignment="1" applyProtection="1">
      <alignment horizontal="right"/>
    </xf>
    <xf numFmtId="0" fontId="17" fillId="0" borderId="107" xfId="5" applyFont="1" applyFill="1" applyBorder="1" applyAlignment="1" applyProtection="1"/>
    <xf numFmtId="180" fontId="17" fillId="0" borderId="104" xfId="4" applyNumberFormat="1" applyFont="1" applyBorder="1"/>
    <xf numFmtId="180" fontId="17" fillId="0" borderId="103" xfId="4" applyNumberFormat="1" applyFont="1" applyBorder="1" applyAlignment="1">
      <alignment horizontal="center" vertical="center"/>
    </xf>
    <xf numFmtId="181" fontId="17" fillId="0" borderId="108" xfId="4" applyNumberFormat="1" applyFont="1" applyBorder="1"/>
    <xf numFmtId="181" fontId="17" fillId="0" borderId="109" xfId="4" applyNumberFormat="1" applyFont="1" applyBorder="1"/>
    <xf numFmtId="0" fontId="16" fillId="0" borderId="65" xfId="4" applyFont="1" applyBorder="1"/>
    <xf numFmtId="179" fontId="17" fillId="0" borderId="110" xfId="5" applyNumberFormat="1" applyFont="1" applyFill="1" applyBorder="1" applyAlignment="1" applyProtection="1"/>
    <xf numFmtId="179" fontId="18" fillId="0" borderId="110" xfId="5" applyNumberFormat="1" applyFont="1" applyFill="1" applyBorder="1" applyAlignment="1" applyProtection="1"/>
    <xf numFmtId="0" fontId="17" fillId="0" borderId="111" xfId="5" applyFont="1" applyFill="1" applyBorder="1" applyAlignment="1" applyProtection="1"/>
    <xf numFmtId="0" fontId="17" fillId="0" borderId="112" xfId="5" applyFont="1" applyFill="1" applyBorder="1" applyAlignment="1" applyProtection="1">
      <alignment horizontal="right"/>
    </xf>
    <xf numFmtId="0" fontId="17" fillId="0" borderId="113" xfId="5" applyFont="1" applyFill="1" applyBorder="1" applyAlignment="1" applyProtection="1">
      <alignment horizontal="right"/>
    </xf>
    <xf numFmtId="0" fontId="17" fillId="0" borderId="39" xfId="5" applyFont="1" applyFill="1" applyBorder="1" applyAlignment="1" applyProtection="1"/>
    <xf numFmtId="180" fontId="17" fillId="0" borderId="114" xfId="4" applyNumberFormat="1" applyFont="1" applyBorder="1"/>
    <xf numFmtId="180" fontId="17" fillId="0" borderId="115" xfId="4" applyNumberFormat="1" applyFont="1" applyBorder="1" applyAlignment="1">
      <alignment horizontal="center" vertical="center"/>
    </xf>
    <xf numFmtId="181" fontId="17" fillId="0" borderId="114" xfId="4" applyNumberFormat="1" applyFont="1" applyBorder="1"/>
    <xf numFmtId="181" fontId="17" fillId="0" borderId="116" xfId="4" applyNumberFormat="1" applyFont="1" applyBorder="1" applyAlignment="1">
      <alignment horizontal="center" vertical="center"/>
    </xf>
    <xf numFmtId="179" fontId="17" fillId="0" borderId="87" xfId="5" applyNumberFormat="1" applyFont="1" applyFill="1" applyBorder="1" applyAlignment="1" applyProtection="1"/>
    <xf numFmtId="0" fontId="17" fillId="0" borderId="117" xfId="5" applyFont="1" applyFill="1" applyBorder="1" applyAlignment="1" applyProtection="1"/>
    <xf numFmtId="0" fontId="17" fillId="0" borderId="118" xfId="5" applyFont="1" applyFill="1" applyBorder="1" applyAlignment="1" applyProtection="1">
      <alignment horizontal="right"/>
    </xf>
    <xf numFmtId="0" fontId="17" fillId="0" borderId="119" xfId="5" applyFont="1" applyFill="1" applyBorder="1" applyAlignment="1" applyProtection="1">
      <alignment horizontal="right"/>
    </xf>
    <xf numFmtId="0" fontId="17" fillId="0" borderId="120" xfId="5" applyFont="1" applyFill="1" applyBorder="1" applyAlignment="1" applyProtection="1"/>
    <xf numFmtId="180" fontId="17" fillId="0" borderId="121" xfId="4" applyNumberFormat="1" applyFont="1" applyBorder="1"/>
    <xf numFmtId="181" fontId="17" fillId="0" borderId="122" xfId="4" applyNumberFormat="1" applyFont="1" applyBorder="1"/>
    <xf numFmtId="181" fontId="17" fillId="0" borderId="123" xfId="4" applyNumberFormat="1" applyFont="1" applyBorder="1"/>
    <xf numFmtId="179" fontId="17" fillId="0" borderId="124" xfId="5" applyNumberFormat="1" applyFont="1" applyFill="1" applyBorder="1" applyAlignment="1" applyProtection="1"/>
    <xf numFmtId="0" fontId="17" fillId="0" borderId="125" xfId="5" applyFont="1" applyFill="1" applyBorder="1" applyAlignment="1" applyProtection="1"/>
    <xf numFmtId="0" fontId="17" fillId="0" borderId="126" xfId="5" applyFont="1" applyFill="1" applyBorder="1" applyAlignment="1" applyProtection="1">
      <alignment horizontal="right"/>
    </xf>
    <xf numFmtId="0" fontId="17" fillId="0" borderId="127" xfId="5" applyFont="1" applyFill="1" applyBorder="1" applyAlignment="1" applyProtection="1">
      <alignment horizontal="right"/>
    </xf>
    <xf numFmtId="0" fontId="17" fillId="0" borderId="124" xfId="5" applyFont="1" applyFill="1" applyBorder="1" applyAlignment="1" applyProtection="1"/>
    <xf numFmtId="180" fontId="17" fillId="0" borderId="128" xfId="4" applyNumberFormat="1" applyFont="1" applyBorder="1"/>
    <xf numFmtId="0" fontId="47" fillId="0" borderId="103" xfId="4" applyBorder="1" applyAlignment="1">
      <alignment horizontal="center" vertical="center"/>
    </xf>
    <xf numFmtId="181" fontId="17" fillId="0" borderId="125" xfId="4" applyNumberFormat="1" applyFont="1" applyBorder="1"/>
    <xf numFmtId="0" fontId="16" fillId="0" borderId="65" xfId="4" applyFont="1" applyBorder="1" applyAlignment="1">
      <alignment shrinkToFit="1"/>
    </xf>
    <xf numFmtId="179" fontId="17" fillId="0" borderId="130" xfId="5" applyNumberFormat="1" applyFont="1" applyFill="1" applyBorder="1" applyAlignment="1" applyProtection="1"/>
    <xf numFmtId="0" fontId="17" fillId="0" borderId="87" xfId="5" applyFont="1" applyFill="1" applyBorder="1" applyAlignment="1" applyProtection="1"/>
    <xf numFmtId="0" fontId="47" fillId="0" borderId="115" xfId="4" applyBorder="1" applyAlignment="1">
      <alignment horizontal="center" vertical="center"/>
    </xf>
    <xf numFmtId="0" fontId="47" fillId="0" borderId="115" xfId="4" applyBorder="1" applyAlignment="1">
      <alignment vertical="center"/>
    </xf>
    <xf numFmtId="181" fontId="18" fillId="0" borderId="132" xfId="4" applyNumberFormat="1" applyFont="1" applyBorder="1"/>
    <xf numFmtId="179" fontId="17" fillId="0" borderId="97" xfId="5" applyNumberFormat="1" applyFont="1" applyFill="1" applyBorder="1" applyAlignment="1" applyProtection="1"/>
    <xf numFmtId="0" fontId="16" fillId="0" borderId="86" xfId="4" applyFont="1" applyBorder="1" applyAlignment="1">
      <alignment shrinkToFit="1"/>
    </xf>
    <xf numFmtId="179" fontId="17" fillId="0" borderId="107" xfId="5" applyNumberFormat="1" applyFont="1" applyFill="1" applyBorder="1" applyAlignment="1" applyProtection="1"/>
    <xf numFmtId="0" fontId="17" fillId="0" borderId="133" xfId="5" applyFont="1" applyFill="1" applyBorder="1" applyAlignment="1" applyProtection="1"/>
    <xf numFmtId="0" fontId="17" fillId="0" borderId="134" xfId="5" applyFont="1" applyFill="1" applyBorder="1" applyAlignment="1" applyProtection="1">
      <alignment horizontal="right"/>
    </xf>
    <xf numFmtId="181" fontId="17" fillId="0" borderId="133" xfId="4" applyNumberFormat="1" applyFont="1" applyBorder="1"/>
    <xf numFmtId="179" fontId="18" fillId="0" borderId="137" xfId="5" applyNumberFormat="1" applyFont="1" applyFill="1" applyBorder="1" applyAlignment="1" applyProtection="1"/>
    <xf numFmtId="0" fontId="18" fillId="0" borderId="96" xfId="5" applyFont="1" applyFill="1" applyBorder="1" applyAlignment="1" applyProtection="1"/>
    <xf numFmtId="0" fontId="18" fillId="0" borderId="96" xfId="5" applyFont="1" applyFill="1" applyBorder="1" applyAlignment="1" applyProtection="1">
      <alignment horizontal="right"/>
    </xf>
    <xf numFmtId="0" fontId="18" fillId="0" borderId="39" xfId="5" applyFont="1" applyFill="1" applyBorder="1" applyAlignment="1" applyProtection="1"/>
    <xf numFmtId="180" fontId="18" fillId="0" borderId="95" xfId="4" applyNumberFormat="1" applyFont="1" applyBorder="1"/>
    <xf numFmtId="179" fontId="17" fillId="0" borderId="97" xfId="4" applyNumberFormat="1" applyFont="1" applyBorder="1"/>
    <xf numFmtId="0" fontId="17" fillId="0" borderId="98" xfId="4" applyFont="1" applyBorder="1"/>
    <xf numFmtId="179" fontId="17" fillId="0" borderId="39" xfId="4" applyNumberFormat="1" applyFont="1" applyBorder="1"/>
    <xf numFmtId="179" fontId="17" fillId="0" borderId="64" xfId="4" applyNumberFormat="1" applyFont="1" applyBorder="1"/>
    <xf numFmtId="0" fontId="17" fillId="0" borderId="139" xfId="4" applyFont="1" applyBorder="1"/>
    <xf numFmtId="180" fontId="17" fillId="0" borderId="95" xfId="4" applyNumberFormat="1" applyFont="1" applyBorder="1"/>
    <xf numFmtId="181" fontId="18" fillId="0" borderId="140" xfId="4" applyNumberFormat="1" applyFont="1" applyBorder="1"/>
    <xf numFmtId="179" fontId="17" fillId="0" borderId="141" xfId="5" applyNumberFormat="1" applyFont="1" applyFill="1" applyBorder="1" applyAlignment="1" applyProtection="1"/>
    <xf numFmtId="0" fontId="17" fillId="0" borderId="142" xfId="5" applyFont="1" applyFill="1" applyBorder="1" applyAlignment="1" applyProtection="1">
      <alignment horizontal="right"/>
    </xf>
    <xf numFmtId="0" fontId="17" fillId="0" borderId="141" xfId="5" applyFont="1" applyFill="1" applyBorder="1" applyAlignment="1" applyProtection="1"/>
    <xf numFmtId="180" fontId="17" fillId="0" borderId="143" xfId="4" applyNumberFormat="1" applyFont="1" applyBorder="1"/>
    <xf numFmtId="181" fontId="17" fillId="0" borderId="143" xfId="4" applyNumberFormat="1" applyFont="1" applyBorder="1"/>
    <xf numFmtId="0" fontId="17" fillId="0" borderId="144" xfId="5" applyFont="1" applyFill="1" applyBorder="1" applyAlignment="1" applyProtection="1">
      <alignment horizontal="right"/>
    </xf>
    <xf numFmtId="181" fontId="18" fillId="0" borderId="146" xfId="4" applyNumberFormat="1" applyFont="1" applyBorder="1"/>
    <xf numFmtId="181" fontId="17" fillId="0" borderId="147" xfId="4" applyNumberFormat="1" applyFont="1" applyBorder="1"/>
    <xf numFmtId="0" fontId="17" fillId="0" borderId="110" xfId="5" applyFont="1" applyFill="1" applyBorder="1" applyAlignment="1" applyProtection="1"/>
    <xf numFmtId="181" fontId="18" fillId="0" borderId="121" xfId="4" applyNumberFormat="1" applyFont="1" applyBorder="1"/>
    <xf numFmtId="181" fontId="17" fillId="0" borderId="111" xfId="4" applyNumberFormat="1" applyFont="1" applyBorder="1"/>
    <xf numFmtId="0" fontId="18" fillId="0" borderId="112" xfId="5" applyFont="1" applyFill="1" applyBorder="1" applyAlignment="1" applyProtection="1">
      <alignment horizontal="right"/>
    </xf>
    <xf numFmtId="0" fontId="18" fillId="0" borderId="87" xfId="5" applyFont="1" applyFill="1" applyBorder="1" applyAlignment="1" applyProtection="1"/>
    <xf numFmtId="180" fontId="18" fillId="0" borderId="121" xfId="4" applyNumberFormat="1" applyFont="1" applyBorder="1"/>
    <xf numFmtId="179" fontId="17" fillId="0" borderId="107" xfId="5" applyNumberFormat="1" applyFont="1" applyFill="1" applyBorder="1" applyAlignment="1" applyProtection="1">
      <alignment horizontal="right"/>
    </xf>
    <xf numFmtId="0" fontId="16" fillId="0" borderId="53" xfId="4" applyFont="1" applyBorder="1" applyAlignment="1">
      <alignment shrinkToFit="1"/>
    </xf>
    <xf numFmtId="181" fontId="17" fillId="0" borderId="115" xfId="4" applyNumberFormat="1" applyFont="1" applyBorder="1" applyAlignment="1">
      <alignment horizontal="center" vertical="center"/>
    </xf>
    <xf numFmtId="0" fontId="17" fillId="0" borderId="99" xfId="5" applyFont="1" applyFill="1" applyBorder="1" applyAlignment="1" applyProtection="1"/>
    <xf numFmtId="0" fontId="17" fillId="0" borderId="148" xfId="5" applyFont="1" applyFill="1" applyBorder="1" applyAlignment="1" applyProtection="1"/>
    <xf numFmtId="0" fontId="17" fillId="0" borderId="98" xfId="5" applyFont="1" applyFill="1" applyBorder="1" applyAlignment="1" applyProtection="1">
      <alignment horizontal="right"/>
    </xf>
    <xf numFmtId="181" fontId="17" fillId="0" borderId="149" xfId="4" applyNumberFormat="1" applyFont="1" applyBorder="1"/>
    <xf numFmtId="181" fontId="17" fillId="0" borderId="150" xfId="4" applyNumberFormat="1" applyFont="1" applyBorder="1"/>
    <xf numFmtId="0" fontId="17" fillId="0" borderId="133" xfId="5" applyFont="1" applyFill="1" applyBorder="1" applyAlignment="1" applyProtection="1">
      <alignment horizontal="right"/>
    </xf>
    <xf numFmtId="0" fontId="17" fillId="0" borderId="151" xfId="5" applyFont="1" applyFill="1" applyBorder="1" applyAlignment="1" applyProtection="1"/>
    <xf numFmtId="0" fontId="17" fillId="0" borderId="111" xfId="5" applyFont="1" applyFill="1" applyBorder="1" applyAlignment="1" applyProtection="1">
      <alignment horizontal="right"/>
    </xf>
    <xf numFmtId="181" fontId="18" fillId="0" borderId="152" xfId="4" applyNumberFormat="1" applyFont="1" applyBorder="1"/>
    <xf numFmtId="181" fontId="17" fillId="0" borderId="86" xfId="4" applyNumberFormat="1" applyFont="1" applyBorder="1" applyAlignment="1">
      <alignment horizontal="center" vertical="center"/>
    </xf>
    <xf numFmtId="181" fontId="17" fillId="0" borderId="88" xfId="4" applyNumberFormat="1" applyFont="1" applyBorder="1"/>
    <xf numFmtId="181" fontId="17" fillId="0" borderId="89" xfId="4" applyNumberFormat="1" applyFont="1" applyBorder="1"/>
    <xf numFmtId="179" fontId="17" fillId="0" borderId="39" xfId="5" applyNumberFormat="1" applyFont="1" applyFill="1" applyBorder="1" applyAlignment="1" applyProtection="1"/>
    <xf numFmtId="0" fontId="17" fillId="0" borderId="114" xfId="5" applyFont="1" applyFill="1" applyBorder="1" applyAlignment="1" applyProtection="1">
      <alignment horizontal="right"/>
    </xf>
    <xf numFmtId="0" fontId="17" fillId="0" borderId="96" xfId="5" applyFont="1" applyFill="1" applyBorder="1" applyAlignment="1" applyProtection="1">
      <alignment horizontal="right"/>
    </xf>
    <xf numFmtId="0" fontId="17" fillId="0" borderId="158" xfId="5" applyFont="1" applyFill="1" applyBorder="1" applyAlignment="1" applyProtection="1">
      <alignment horizontal="right"/>
    </xf>
    <xf numFmtId="181" fontId="17" fillId="0" borderId="64" xfId="4" applyNumberFormat="1" applyFont="1" applyBorder="1"/>
    <xf numFmtId="0" fontId="17" fillId="0" borderId="90" xfId="5" applyFont="1" applyFill="1" applyBorder="1" applyAlignment="1" applyProtection="1"/>
    <xf numFmtId="180" fontId="17" fillId="0" borderId="64" xfId="4" applyNumberFormat="1" applyFont="1" applyBorder="1"/>
    <xf numFmtId="181" fontId="17" fillId="0" borderId="162" xfId="4" applyNumberFormat="1" applyFont="1" applyBorder="1"/>
    <xf numFmtId="181" fontId="17" fillId="0" borderId="163" xfId="4" applyNumberFormat="1" applyFont="1" applyBorder="1"/>
    <xf numFmtId="0" fontId="17" fillId="0" borderId="148" xfId="5" applyFont="1" applyFill="1" applyBorder="1" applyAlignment="1" applyProtection="1">
      <alignment horizontal="right"/>
    </xf>
    <xf numFmtId="0" fontId="17" fillId="0" borderId="64" xfId="5" applyFont="1" applyFill="1" applyBorder="1" applyAlignment="1" applyProtection="1"/>
    <xf numFmtId="181" fontId="17" fillId="0" borderId="148" xfId="4" applyNumberFormat="1" applyFont="1" applyBorder="1" applyAlignment="1">
      <alignment horizontal="center"/>
    </xf>
    <xf numFmtId="0" fontId="17" fillId="0" borderId="85" xfId="5" applyFont="1" applyFill="1" applyBorder="1" applyAlignment="1" applyProtection="1"/>
    <xf numFmtId="180" fontId="17" fillId="0" borderId="121" xfId="5" applyNumberFormat="1" applyFont="1" applyFill="1" applyBorder="1" applyAlignment="1" applyProtection="1"/>
    <xf numFmtId="181" fontId="17" fillId="0" borderId="165" xfId="5" applyNumberFormat="1" applyFont="1" applyFill="1" applyBorder="1" applyAlignment="1" applyProtection="1"/>
    <xf numFmtId="0" fontId="17" fillId="0" borderId="166" xfId="5" applyFont="1" applyFill="1" applyBorder="1" applyAlignment="1" applyProtection="1"/>
    <xf numFmtId="180" fontId="17" fillId="0" borderId="104" xfId="5" applyNumberFormat="1" applyFont="1" applyFill="1" applyBorder="1" applyAlignment="1" applyProtection="1"/>
    <xf numFmtId="180" fontId="17" fillId="0" borderId="95" xfId="5" applyNumberFormat="1" applyFont="1" applyFill="1" applyBorder="1" applyAlignment="1" applyProtection="1"/>
    <xf numFmtId="0" fontId="17" fillId="0" borderId="132" xfId="5" applyFont="1" applyFill="1" applyBorder="1" applyAlignment="1" applyProtection="1"/>
    <xf numFmtId="179" fontId="17" fillId="0" borderId="168" xfId="5" applyNumberFormat="1" applyFont="1" applyFill="1" applyBorder="1" applyAlignment="1" applyProtection="1"/>
    <xf numFmtId="179" fontId="17" fillId="0" borderId="85" xfId="5" applyNumberFormat="1" applyFont="1" applyFill="1" applyBorder="1" applyAlignment="1" applyProtection="1"/>
    <xf numFmtId="0" fontId="17" fillId="0" borderId="169" xfId="5" applyFont="1" applyFill="1" applyBorder="1" applyAlignment="1" applyProtection="1"/>
    <xf numFmtId="0" fontId="17" fillId="0" borderId="169" xfId="5" applyFont="1" applyFill="1" applyBorder="1" applyAlignment="1" applyProtection="1">
      <alignment horizontal="right"/>
    </xf>
    <xf numFmtId="179" fontId="17" fillId="0" borderId="64" xfId="5" applyNumberFormat="1" applyFont="1" applyFill="1" applyBorder="1" applyAlignment="1" applyProtection="1"/>
    <xf numFmtId="179" fontId="17" fillId="0" borderId="170" xfId="5" applyNumberFormat="1" applyFont="1" applyFill="1" applyBorder="1" applyAlignment="1" applyProtection="1"/>
    <xf numFmtId="0" fontId="17" fillId="0" borderId="171" xfId="5" applyFont="1" applyFill="1" applyBorder="1" applyAlignment="1" applyProtection="1"/>
    <xf numFmtId="0" fontId="17" fillId="0" borderId="171" xfId="5" applyFont="1" applyFill="1" applyBorder="1" applyAlignment="1" applyProtection="1">
      <alignment horizontal="right"/>
    </xf>
    <xf numFmtId="0" fontId="17" fillId="0" borderId="172" xfId="5" applyFont="1" applyFill="1" applyBorder="1" applyAlignment="1" applyProtection="1">
      <alignment horizontal="right"/>
    </xf>
    <xf numFmtId="181" fontId="17" fillId="0" borderId="121" xfId="4" applyNumberFormat="1" applyFont="1" applyBorder="1"/>
    <xf numFmtId="0" fontId="17" fillId="0" borderId="173" xfId="5" applyFont="1" applyFill="1" applyBorder="1" applyAlignment="1" applyProtection="1"/>
    <xf numFmtId="0" fontId="17" fillId="0" borderId="173" xfId="5" applyFont="1" applyFill="1" applyBorder="1" applyAlignment="1" applyProtection="1">
      <alignment horizontal="right"/>
    </xf>
    <xf numFmtId="0" fontId="17" fillId="0" borderId="106" xfId="5" applyFont="1" applyFill="1" applyBorder="1" applyAlignment="1" applyProtection="1"/>
    <xf numFmtId="181" fontId="17" fillId="0" borderId="175" xfId="4" applyNumberFormat="1" applyFont="1" applyBorder="1"/>
    <xf numFmtId="0" fontId="17" fillId="0" borderId="96" xfId="5" applyFont="1" applyFill="1" applyBorder="1" applyAlignment="1" applyProtection="1"/>
    <xf numFmtId="180" fontId="17" fillId="0" borderId="115" xfId="4" applyNumberFormat="1" applyFont="1" applyBorder="1" applyAlignment="1">
      <alignment vertical="center"/>
    </xf>
    <xf numFmtId="181" fontId="17" fillId="0" borderId="115" xfId="4" applyNumberFormat="1" applyFont="1" applyBorder="1" applyAlignment="1">
      <alignment vertical="center"/>
    </xf>
    <xf numFmtId="0" fontId="17" fillId="0" borderId="99" xfId="4" applyFont="1" applyBorder="1" applyAlignment="1">
      <alignment horizontal="right"/>
    </xf>
    <xf numFmtId="0" fontId="17" fillId="0" borderId="176" xfId="4" applyFont="1" applyBorder="1" applyAlignment="1">
      <alignment horizontal="right"/>
    </xf>
    <xf numFmtId="0" fontId="17" fillId="0" borderId="101" xfId="4" applyFont="1" applyBorder="1"/>
    <xf numFmtId="0" fontId="17" fillId="0" borderId="100" xfId="4" applyFont="1" applyBorder="1" applyAlignment="1">
      <alignment horizontal="right"/>
    </xf>
    <xf numFmtId="0" fontId="17" fillId="0" borderId="170" xfId="4" applyFont="1" applyBorder="1"/>
    <xf numFmtId="0" fontId="17" fillId="0" borderId="151" xfId="4" applyFont="1" applyBorder="1" applyAlignment="1">
      <alignment horizontal="right"/>
    </xf>
    <xf numFmtId="0" fontId="17" fillId="0" borderId="96" xfId="4" applyFont="1" applyBorder="1" applyAlignment="1">
      <alignment horizontal="right"/>
    </xf>
    <xf numFmtId="179" fontId="17" fillId="0" borderId="141" xfId="4" applyNumberFormat="1" applyFont="1" applyBorder="1"/>
    <xf numFmtId="0" fontId="17" fillId="0" borderId="142" xfId="4" applyFont="1" applyBorder="1" applyAlignment="1">
      <alignment horizontal="right"/>
    </xf>
    <xf numFmtId="0" fontId="19" fillId="0" borderId="65" xfId="4" applyFont="1" applyBorder="1" applyAlignment="1">
      <alignment shrinkToFit="1"/>
    </xf>
    <xf numFmtId="179" fontId="18" fillId="0" borderId="178" xfId="4" applyNumberFormat="1" applyFont="1" applyBorder="1"/>
    <xf numFmtId="0" fontId="18" fillId="0" borderId="112" xfId="4" applyFont="1" applyBorder="1" applyAlignment="1">
      <alignment horizontal="right"/>
    </xf>
    <xf numFmtId="0" fontId="18" fillId="0" borderId="113" xfId="4" applyFont="1" applyBorder="1" applyAlignment="1">
      <alignment horizontal="right"/>
    </xf>
    <xf numFmtId="180" fontId="47" fillId="0" borderId="115" xfId="4" applyNumberFormat="1" applyBorder="1" applyAlignment="1">
      <alignment vertical="center"/>
    </xf>
    <xf numFmtId="0" fontId="47" fillId="0" borderId="179" xfId="4" applyBorder="1" applyAlignment="1">
      <alignment vertical="center"/>
    </xf>
    <xf numFmtId="179" fontId="17" fillId="0" borderId="28" xfId="4" applyNumberFormat="1" applyFont="1" applyBorder="1" applyAlignment="1">
      <alignment vertical="center"/>
    </xf>
    <xf numFmtId="179" fontId="17" fillId="0" borderId="27" xfId="4" applyNumberFormat="1" applyFont="1" applyBorder="1" applyAlignment="1">
      <alignment vertical="center"/>
    </xf>
    <xf numFmtId="0" fontId="17" fillId="0" borderId="92" xfId="4" applyFont="1" applyBorder="1"/>
    <xf numFmtId="0" fontId="17" fillId="0" borderId="93" xfId="4" applyFont="1" applyBorder="1" applyAlignment="1">
      <alignment horizontal="right"/>
    </xf>
    <xf numFmtId="0" fontId="17" fillId="0" borderId="94" xfId="4" applyFont="1" applyBorder="1" applyAlignment="1">
      <alignment horizontal="right"/>
    </xf>
    <xf numFmtId="0" fontId="17" fillId="0" borderId="27" xfId="5" applyFont="1" applyFill="1" applyBorder="1" applyAlignment="1" applyProtection="1"/>
    <xf numFmtId="182" fontId="17" fillId="0" borderId="124" xfId="4" applyNumberFormat="1" applyFont="1" applyBorder="1" applyAlignment="1">
      <alignment vertical="center"/>
    </xf>
    <xf numFmtId="179" fontId="17" fillId="0" borderId="124" xfId="4" applyNumberFormat="1" applyFont="1" applyBorder="1"/>
    <xf numFmtId="0" fontId="17" fillId="0" borderId="125" xfId="4" applyFont="1" applyBorder="1"/>
    <xf numFmtId="0" fontId="17" fillId="0" borderId="126" xfId="4" applyFont="1" applyBorder="1" applyAlignment="1">
      <alignment horizontal="right"/>
    </xf>
    <xf numFmtId="0" fontId="17" fillId="0" borderId="127" xfId="4" applyFont="1" applyBorder="1" applyAlignment="1">
      <alignment horizontal="right"/>
    </xf>
    <xf numFmtId="0" fontId="17" fillId="0" borderId="180" xfId="4" applyFont="1" applyBorder="1" applyAlignment="1">
      <alignment horizontal="right"/>
    </xf>
    <xf numFmtId="0" fontId="17" fillId="0" borderId="181" xfId="4" applyFont="1" applyBorder="1" applyAlignment="1">
      <alignment horizontal="right"/>
    </xf>
    <xf numFmtId="0" fontId="17" fillId="0" borderId="182" xfId="5" applyFont="1" applyFill="1" applyBorder="1" applyAlignment="1" applyProtection="1"/>
    <xf numFmtId="180" fontId="17" fillId="0" borderId="109" xfId="4" applyNumberFormat="1" applyFont="1" applyBorder="1"/>
    <xf numFmtId="0" fontId="18" fillId="0" borderId="183" xfId="4" applyFont="1" applyBorder="1" applyAlignment="1">
      <alignment vertical="center"/>
    </xf>
    <xf numFmtId="0" fontId="18" fillId="0" borderId="184" xfId="4" applyFont="1" applyBorder="1" applyAlignment="1">
      <alignment vertical="center"/>
    </xf>
    <xf numFmtId="0" fontId="18" fillId="0" borderId="148" xfId="4" applyFont="1" applyBorder="1"/>
    <xf numFmtId="0" fontId="18" fillId="0" borderId="96" xfId="4" applyFont="1" applyBorder="1" applyAlignment="1">
      <alignment horizontal="right"/>
    </xf>
    <xf numFmtId="0" fontId="18" fillId="0" borderId="158" xfId="4" applyFont="1" applyBorder="1" applyAlignment="1">
      <alignment horizontal="right"/>
    </xf>
    <xf numFmtId="179" fontId="17" fillId="0" borderId="97" xfId="4" applyNumberFormat="1" applyFont="1" applyBorder="1" applyAlignment="1">
      <alignment vertical="center"/>
    </xf>
    <xf numFmtId="179" fontId="17" fillId="0" borderId="186" xfId="4" applyNumberFormat="1" applyFont="1" applyBorder="1" applyAlignment="1">
      <alignment vertical="center"/>
    </xf>
    <xf numFmtId="0" fontId="18" fillId="0" borderId="133" xfId="4" applyFont="1" applyBorder="1"/>
    <xf numFmtId="0" fontId="18" fillId="0" borderId="105" xfId="4" applyFont="1" applyBorder="1" applyAlignment="1">
      <alignment horizontal="right"/>
    </xf>
    <xf numFmtId="0" fontId="18" fillId="0" borderId="107" xfId="5" applyFont="1" applyFill="1" applyBorder="1" applyAlignment="1" applyProtection="1"/>
    <xf numFmtId="180" fontId="18" fillId="0" borderId="104" xfId="4" applyNumberFormat="1" applyFont="1" applyBorder="1"/>
    <xf numFmtId="179" fontId="17" fillId="0" borderId="178" xfId="4" applyNumberFormat="1" applyFont="1" applyBorder="1" applyAlignment="1">
      <alignment vertical="center"/>
    </xf>
    <xf numFmtId="0" fontId="17" fillId="0" borderId="188" xfId="4" applyFont="1" applyBorder="1"/>
    <xf numFmtId="0" fontId="17" fillId="0" borderId="189" xfId="4" applyFont="1" applyBorder="1" applyAlignment="1">
      <alignment horizontal="right"/>
    </xf>
    <xf numFmtId="0" fontId="17" fillId="0" borderId="158" xfId="4" applyFont="1" applyBorder="1" applyAlignment="1">
      <alignment horizontal="right"/>
    </xf>
    <xf numFmtId="0" fontId="47" fillId="0" borderId="19" xfId="4" applyBorder="1" applyAlignment="1">
      <alignment horizontal="left"/>
    </xf>
    <xf numFmtId="0" fontId="19" fillId="0" borderId="20" xfId="4" applyFont="1" applyBorder="1" applyAlignment="1">
      <alignment horizontal="center"/>
    </xf>
    <xf numFmtId="179" fontId="17" fillId="0" borderId="6" xfId="4" applyNumberFormat="1" applyFont="1" applyBorder="1"/>
    <xf numFmtId="0" fontId="17" fillId="0" borderId="190" xfId="4" applyFont="1" applyBorder="1"/>
    <xf numFmtId="0" fontId="17" fillId="0" borderId="191" xfId="4" applyFont="1" applyBorder="1"/>
    <xf numFmtId="0" fontId="17" fillId="0" borderId="6" xfId="4" applyFont="1" applyBorder="1"/>
    <xf numFmtId="180" fontId="17" fillId="0" borderId="192" xfId="4" applyNumberFormat="1" applyFont="1" applyBorder="1"/>
    <xf numFmtId="181" fontId="17" fillId="0" borderId="193" xfId="4" applyNumberFormat="1" applyFont="1" applyBorder="1"/>
    <xf numFmtId="181" fontId="17" fillId="0" borderId="192" xfId="4" applyNumberFormat="1" applyFont="1" applyBorder="1"/>
    <xf numFmtId="181" fontId="17" fillId="0" borderId="190" xfId="4" applyNumberFormat="1" applyFont="1" applyBorder="1"/>
    <xf numFmtId="0" fontId="47" fillId="0" borderId="0" xfId="4" applyAlignment="1">
      <alignment horizontal="left"/>
    </xf>
    <xf numFmtId="0" fontId="47" fillId="0" borderId="116" xfId="4" applyBorder="1" applyAlignment="1">
      <alignment horizontal="center" vertical="center"/>
    </xf>
    <xf numFmtId="0" fontId="47" fillId="0" borderId="86" xfId="4" applyBorder="1" applyAlignment="1">
      <alignment horizontal="center" vertical="center"/>
    </xf>
    <xf numFmtId="181" fontId="17" fillId="0" borderId="163" xfId="4" applyNumberFormat="1" applyFont="1" applyBorder="1" applyAlignment="1">
      <alignment horizontal="center"/>
    </xf>
    <xf numFmtId="0" fontId="47" fillId="0" borderId="179" xfId="4" applyBorder="1" applyAlignment="1">
      <alignment horizontal="center" vertical="center"/>
    </xf>
    <xf numFmtId="0" fontId="45" fillId="0" borderId="11" xfId="0" applyFont="1" applyBorder="1" applyAlignment="1">
      <alignment horizontal="center" vertical="center"/>
    </xf>
    <xf numFmtId="0" fontId="45" fillId="0" borderId="28" xfId="0" applyFont="1" applyBorder="1" applyAlignment="1">
      <alignment horizontal="center" vertical="center"/>
    </xf>
    <xf numFmtId="0" fontId="45" fillId="0" borderId="195" xfId="0" applyFont="1" applyBorder="1" applyAlignment="1">
      <alignment horizontal="center" vertical="center"/>
    </xf>
    <xf numFmtId="0" fontId="0" fillId="0" borderId="18" xfId="0" applyBorder="1" applyAlignment="1">
      <alignment horizontal="center" vertical="center" wrapText="1"/>
    </xf>
    <xf numFmtId="0" fontId="25" fillId="0" borderId="9" xfId="0" applyFont="1" applyBorder="1" applyAlignment="1">
      <alignment vertical="center" wrapText="1"/>
    </xf>
    <xf numFmtId="0" fontId="0" fillId="0" borderId="86" xfId="0" applyBorder="1" applyAlignment="1">
      <alignment vertical="center" shrinkToFit="1"/>
    </xf>
    <xf numFmtId="0" fontId="24" fillId="0" borderId="83" xfId="0" applyFont="1" applyBorder="1" applyAlignment="1">
      <alignment vertical="center" wrapText="1"/>
    </xf>
    <xf numFmtId="0" fontId="45" fillId="0" borderId="15" xfId="0" applyFont="1" applyBorder="1" applyAlignment="1">
      <alignment horizontal="center" vertical="center" wrapText="1"/>
    </xf>
    <xf numFmtId="0" fontId="45" fillId="0" borderId="11" xfId="0" applyFont="1" applyBorder="1" applyAlignment="1">
      <alignment horizontal="center" vertical="center" wrapText="1"/>
    </xf>
    <xf numFmtId="0" fontId="45" fillId="0" borderId="29" xfId="0" applyFont="1" applyBorder="1" applyAlignment="1">
      <alignment horizontal="center" vertical="center" wrapText="1"/>
    </xf>
    <xf numFmtId="0" fontId="45" fillId="0" borderId="35" xfId="0" applyFont="1" applyBorder="1" applyAlignment="1">
      <alignment horizontal="center" vertical="center" wrapText="1"/>
    </xf>
    <xf numFmtId="0" fontId="0" fillId="0" borderId="0" xfId="1" applyNumberFormat="1" applyFont="1">
      <alignment vertical="center"/>
    </xf>
    <xf numFmtId="0" fontId="17" fillId="0" borderId="112" xfId="5" applyFont="1" applyFill="1" applyBorder="1" applyAlignment="1" applyProtection="1">
      <alignment horizontal="center"/>
    </xf>
    <xf numFmtId="0" fontId="17" fillId="0" borderId="133" xfId="5" applyNumberFormat="1" applyFont="1" applyFill="1" applyBorder="1" applyAlignment="1" applyProtection="1">
      <alignment horizontal="right"/>
    </xf>
    <xf numFmtId="179" fontId="17" fillId="5" borderId="39" xfId="5" applyNumberFormat="1" applyFont="1" applyFill="1" applyBorder="1" applyAlignment="1" applyProtection="1"/>
    <xf numFmtId="181" fontId="17" fillId="0" borderId="95" xfId="4" applyNumberFormat="1" applyFont="1" applyBorder="1"/>
    <xf numFmtId="181" fontId="17" fillId="0" borderId="148" xfId="4" applyNumberFormat="1" applyFont="1" applyBorder="1"/>
    <xf numFmtId="0" fontId="30" fillId="0" borderId="48" xfId="0" applyFont="1" applyBorder="1" applyAlignment="1">
      <alignment horizontal="center" vertical="center"/>
    </xf>
    <xf numFmtId="0" fontId="49" fillId="0" borderId="19" xfId="0" applyFont="1" applyBorder="1" applyAlignment="1">
      <alignment horizontal="center" vertical="center"/>
    </xf>
    <xf numFmtId="0" fontId="24" fillId="0" borderId="196" xfId="0" applyFont="1" applyBorder="1">
      <alignment vertical="center"/>
    </xf>
    <xf numFmtId="9" fontId="31" fillId="0" borderId="39" xfId="1" applyFont="1" applyBorder="1" applyAlignment="1">
      <alignment horizontal="center" vertical="center"/>
    </xf>
    <xf numFmtId="0" fontId="34" fillId="0" borderId="39" xfId="0" applyFont="1" applyBorder="1" applyAlignment="1">
      <alignment horizontal="center" vertical="center"/>
    </xf>
    <xf numFmtId="0" fontId="30" fillId="0" borderId="39" xfId="0" applyFont="1" applyBorder="1" applyAlignment="1">
      <alignment horizontal="center" vertical="center"/>
    </xf>
    <xf numFmtId="0" fontId="31" fillId="0" borderId="34" xfId="0" applyFont="1" applyBorder="1" applyAlignment="1">
      <alignment horizontal="center" vertical="center"/>
    </xf>
    <xf numFmtId="9" fontId="31" fillId="0" borderId="25" xfId="1" applyFont="1" applyBorder="1" applyAlignment="1">
      <alignment horizontal="center" vertical="center"/>
    </xf>
    <xf numFmtId="0" fontId="31" fillId="0" borderId="39" xfId="0" applyFont="1" applyBorder="1" applyAlignment="1">
      <alignment horizontal="center" vertical="center"/>
    </xf>
    <xf numFmtId="0" fontId="30" fillId="0" borderId="20" xfId="0" applyFont="1" applyBorder="1" applyAlignment="1">
      <alignment horizontal="center" vertical="center"/>
    </xf>
    <xf numFmtId="9" fontId="31" fillId="0" borderId="47" xfId="1" applyFont="1" applyBorder="1" applyAlignment="1">
      <alignment horizontal="center" vertical="center"/>
    </xf>
    <xf numFmtId="0" fontId="29" fillId="0" borderId="47" xfId="0" applyFont="1" applyBorder="1" applyAlignment="1">
      <alignment horizontal="center" vertical="center"/>
    </xf>
    <xf numFmtId="0" fontId="29" fillId="0" borderId="16" xfId="0" applyFont="1" applyBorder="1" applyAlignment="1">
      <alignment horizontal="center" vertical="center"/>
    </xf>
    <xf numFmtId="9" fontId="31" fillId="0" borderId="37" xfId="1" applyFont="1" applyBorder="1" applyAlignment="1">
      <alignment horizontal="center" vertical="center"/>
    </xf>
    <xf numFmtId="9" fontId="31" fillId="0" borderId="17" xfId="1" applyFont="1" applyBorder="1" applyAlignment="1">
      <alignment horizontal="center" vertical="center"/>
    </xf>
    <xf numFmtId="0" fontId="29" fillId="0" borderId="36" xfId="0" applyFont="1" applyBorder="1" applyAlignment="1">
      <alignment horizontal="center" vertical="center"/>
    </xf>
    <xf numFmtId="0" fontId="45" fillId="5" borderId="20" xfId="0" applyFont="1" applyFill="1" applyBorder="1" applyAlignment="1">
      <alignment horizontal="center" vertical="center"/>
    </xf>
    <xf numFmtId="0" fontId="34" fillId="5" borderId="6" xfId="0" applyFont="1" applyFill="1" applyBorder="1" applyAlignment="1">
      <alignment horizontal="center" vertical="center"/>
    </xf>
    <xf numFmtId="0" fontId="34" fillId="5" borderId="27" xfId="0" applyFont="1" applyFill="1" applyBorder="1" applyAlignment="1">
      <alignment horizontal="center" vertical="center"/>
    </xf>
    <xf numFmtId="0" fontId="45" fillId="5" borderId="28" xfId="0" applyFont="1" applyFill="1" applyBorder="1" applyAlignment="1">
      <alignment horizontal="center" vertical="center"/>
    </xf>
    <xf numFmtId="0" fontId="50" fillId="0" borderId="6" xfId="0" applyFont="1" applyBorder="1" applyAlignment="1">
      <alignment horizontal="center" vertical="center"/>
    </xf>
    <xf numFmtId="9" fontId="31" fillId="0" borderId="15" xfId="1" applyFont="1" applyFill="1" applyBorder="1" applyAlignment="1">
      <alignment horizontal="center" vertical="center"/>
    </xf>
    <xf numFmtId="0" fontId="29" fillId="5" borderId="15" xfId="0" applyFont="1" applyFill="1" applyBorder="1" applyAlignment="1">
      <alignment horizontal="center" vertical="center"/>
    </xf>
    <xf numFmtId="0" fontId="29" fillId="5" borderId="19" xfId="0" applyFont="1" applyFill="1" applyBorder="1" applyAlignment="1">
      <alignment horizontal="center" vertical="center"/>
    </xf>
    <xf numFmtId="9" fontId="31" fillId="5" borderId="19" xfId="1" applyFont="1" applyFill="1" applyBorder="1" applyAlignment="1">
      <alignment horizontal="center" vertical="center"/>
    </xf>
    <xf numFmtId="0" fontId="52" fillId="0" borderId="0" xfId="0" applyFont="1" applyAlignment="1">
      <alignment horizontal="left" vertical="center" wrapText="1" shrinkToFit="1"/>
    </xf>
    <xf numFmtId="0" fontId="52" fillId="0" borderId="0" xfId="0" applyFont="1" applyAlignment="1">
      <alignment horizontal="left" vertical="top" wrapText="1"/>
    </xf>
    <xf numFmtId="0" fontId="52" fillId="0" borderId="0" xfId="0" applyFont="1" applyAlignment="1">
      <alignment horizontal="left" vertical="center" wrapText="1"/>
    </xf>
    <xf numFmtId="0" fontId="52" fillId="0" borderId="0" xfId="0" applyFont="1" applyAlignment="1">
      <alignment horizontal="left" vertical="top" wrapText="1" shrinkToFit="1"/>
    </xf>
    <xf numFmtId="0" fontId="52" fillId="0" borderId="32" xfId="0" applyFont="1" applyBorder="1" applyAlignment="1">
      <alignment horizontal="center" vertical="center"/>
    </xf>
    <xf numFmtId="0" fontId="53" fillId="0" borderId="0" xfId="0" applyFont="1">
      <alignment vertical="center"/>
    </xf>
    <xf numFmtId="0" fontId="54" fillId="0" borderId="0" xfId="0" applyFont="1" applyAlignment="1">
      <alignment horizontal="center" vertical="center"/>
    </xf>
    <xf numFmtId="0" fontId="17" fillId="0" borderId="104" xfId="5" applyFont="1" applyFill="1" applyBorder="1" applyAlignment="1" applyProtection="1"/>
    <xf numFmtId="0" fontId="17" fillId="0" borderId="151" xfId="5" applyFont="1" applyFill="1" applyBorder="1" applyAlignment="1" applyProtection="1">
      <alignment horizontal="right"/>
    </xf>
    <xf numFmtId="0" fontId="17" fillId="0" borderId="197" xfId="5" applyFont="1" applyFill="1" applyBorder="1" applyAlignment="1" applyProtection="1">
      <alignment horizontal="right"/>
    </xf>
    <xf numFmtId="0" fontId="17" fillId="0" borderId="198" xfId="5" applyFont="1" applyFill="1" applyBorder="1" applyAlignment="1" applyProtection="1">
      <alignment horizontal="right"/>
    </xf>
    <xf numFmtId="0" fontId="17" fillId="0" borderId="199" xfId="5" applyFont="1" applyFill="1" applyBorder="1" applyAlignment="1" applyProtection="1">
      <alignment horizontal="right"/>
    </xf>
    <xf numFmtId="0" fontId="17" fillId="0" borderId="112" xfId="5" applyFont="1" applyFill="1" applyBorder="1" applyAlignment="1" applyProtection="1"/>
    <xf numFmtId="180" fontId="17" fillId="0" borderId="103" xfId="4" applyNumberFormat="1" applyFont="1" applyBorder="1" applyAlignment="1">
      <alignment vertical="center"/>
    </xf>
    <xf numFmtId="181" fontId="17" fillId="0" borderId="103" xfId="4" applyNumberFormat="1" applyFont="1" applyBorder="1" applyAlignment="1">
      <alignment vertical="center"/>
    </xf>
    <xf numFmtId="0" fontId="17" fillId="0" borderId="112" xfId="4" applyFont="1" applyBorder="1" applyAlignment="1">
      <alignment horizontal="right"/>
    </xf>
    <xf numFmtId="0" fontId="45" fillId="0" borderId="200" xfId="0" applyFont="1" applyBorder="1" applyAlignment="1">
      <alignment horizontal="center" vertical="center"/>
    </xf>
    <xf numFmtId="0" fontId="45" fillId="0" borderId="36" xfId="0" applyFont="1" applyBorder="1" applyAlignment="1">
      <alignment horizontal="center" vertical="center"/>
    </xf>
    <xf numFmtId="0" fontId="45" fillId="0" borderId="17" xfId="0" applyFont="1" applyBorder="1" applyAlignment="1">
      <alignment horizontal="center" vertical="center" wrapText="1"/>
    </xf>
    <xf numFmtId="0" fontId="55" fillId="0" borderId="0" xfId="0" applyFont="1" applyAlignment="1">
      <alignment horizontal="left" vertical="center" wrapText="1" shrinkToFit="1"/>
    </xf>
    <xf numFmtId="0" fontId="34" fillId="0" borderId="19" xfId="0" applyFont="1" applyBorder="1" applyAlignment="1">
      <alignment horizontal="center" vertical="center"/>
    </xf>
    <xf numFmtId="0" fontId="26" fillId="0" borderId="0" xfId="0" applyFont="1" applyAlignment="1">
      <alignment horizontal="left" vertical="top" wrapText="1"/>
    </xf>
    <xf numFmtId="0" fontId="26" fillId="0" borderId="0" xfId="0" applyFont="1" applyAlignment="1">
      <alignment horizontal="left" vertical="center" wrapText="1"/>
    </xf>
    <xf numFmtId="0" fontId="56" fillId="0" borderId="0" xfId="0" applyFont="1" applyAlignment="1">
      <alignment horizontal="left" vertical="center" wrapText="1"/>
    </xf>
    <xf numFmtId="0" fontId="27" fillId="0" borderId="0" xfId="0" applyFont="1" applyAlignment="1">
      <alignment horizontal="left" vertical="center" wrapText="1"/>
    </xf>
    <xf numFmtId="0" fontId="31" fillId="0" borderId="65" xfId="0" applyFont="1" applyBorder="1" applyAlignment="1">
      <alignment horizontal="center" vertical="center"/>
    </xf>
    <xf numFmtId="0" fontId="31" fillId="0" borderId="25" xfId="0" applyFont="1" applyBorder="1" applyAlignment="1">
      <alignment horizontal="center" vertical="center"/>
    </xf>
    <xf numFmtId="0" fontId="30" fillId="0" borderId="25" xfId="0" applyFont="1" applyBorder="1" applyAlignment="1">
      <alignment horizontal="center" vertical="center"/>
    </xf>
    <xf numFmtId="0" fontId="55" fillId="0" borderId="0" xfId="0" applyFont="1" applyAlignment="1">
      <alignment horizontal="left" vertical="top" wrapText="1"/>
    </xf>
    <xf numFmtId="0" fontId="55" fillId="0" borderId="0" xfId="0" applyFont="1" applyAlignment="1">
      <alignment horizontal="left" vertical="center" wrapText="1"/>
    </xf>
    <xf numFmtId="0" fontId="55" fillId="0" borderId="0" xfId="0" applyFont="1" applyAlignment="1">
      <alignment horizontal="left" vertical="top" wrapText="1" shrinkToFit="1"/>
    </xf>
    <xf numFmtId="9" fontId="31" fillId="0" borderId="27" xfId="1" applyFont="1" applyBorder="1" applyAlignment="1">
      <alignment horizontal="center" vertical="center"/>
    </xf>
    <xf numFmtId="0" fontId="34" fillId="0" borderId="27" xfId="0" applyFont="1" applyBorder="1" applyAlignment="1">
      <alignment horizontal="center" vertical="center"/>
    </xf>
    <xf numFmtId="9" fontId="31" fillId="0" borderId="29" xfId="1" applyFont="1" applyBorder="1" applyAlignment="1">
      <alignment horizontal="center" vertical="center"/>
    </xf>
    <xf numFmtId="0" fontId="34" fillId="0" borderId="21" xfId="0" applyFont="1" applyBorder="1" applyAlignment="1">
      <alignment horizontal="center" vertical="center"/>
    </xf>
    <xf numFmtId="0" fontId="26" fillId="0" borderId="32" xfId="0" applyFont="1" applyBorder="1" applyAlignment="1">
      <alignment horizontal="center" vertical="center"/>
    </xf>
    <xf numFmtId="177" fontId="57" fillId="0" borderId="93" xfId="4" applyNumberFormat="1" applyFont="1" applyBorder="1"/>
    <xf numFmtId="178" fontId="57" fillId="0" borderId="96" xfId="4" applyNumberFormat="1" applyFont="1" applyBorder="1"/>
    <xf numFmtId="0" fontId="17" fillId="0" borderId="204" xfId="5" applyFont="1" applyFill="1" applyBorder="1" applyAlignment="1" applyProtection="1">
      <alignment horizontal="right"/>
    </xf>
    <xf numFmtId="0" fontId="17" fillId="0" borderId="205" xfId="5" applyFont="1" applyFill="1" applyBorder="1" applyAlignment="1" applyProtection="1">
      <alignment horizontal="right"/>
    </xf>
    <xf numFmtId="177" fontId="57" fillId="0" borderId="94" xfId="4" applyNumberFormat="1" applyFont="1" applyBorder="1"/>
    <xf numFmtId="0" fontId="45" fillId="0" borderId="21" xfId="0" applyFont="1" applyBorder="1" applyAlignment="1">
      <alignment horizontal="center" vertical="center"/>
    </xf>
    <xf numFmtId="0" fontId="45" fillId="0" borderId="42" xfId="0" applyFont="1" applyBorder="1" applyAlignment="1">
      <alignment horizontal="center" vertical="center"/>
    </xf>
    <xf numFmtId="0" fontId="45" fillId="0" borderId="15" xfId="0" applyFont="1" applyBorder="1" applyAlignment="1">
      <alignment horizontal="center" vertical="center"/>
    </xf>
    <xf numFmtId="0" fontId="45" fillId="0" borderId="29" xfId="0" applyFont="1" applyBorder="1" applyAlignment="1">
      <alignment horizontal="center" vertical="center"/>
    </xf>
    <xf numFmtId="0" fontId="45" fillId="0" borderId="35" xfId="0" applyFont="1" applyBorder="1" applyAlignment="1">
      <alignment horizontal="center" vertical="center"/>
    </xf>
    <xf numFmtId="0" fontId="29" fillId="0" borderId="19" xfId="0" applyFont="1" applyBorder="1" applyAlignment="1">
      <alignment horizontal="center" vertical="center"/>
    </xf>
    <xf numFmtId="0" fontId="29" fillId="0" borderId="6" xfId="0" applyFont="1" applyBorder="1" applyAlignment="1">
      <alignment horizontal="center" vertical="center"/>
    </xf>
    <xf numFmtId="9" fontId="31" fillId="0" borderId="22" xfId="1" applyFont="1" applyBorder="1" applyAlignment="1">
      <alignment horizontal="center" vertical="center"/>
    </xf>
    <xf numFmtId="0" fontId="29" fillId="0" borderId="25" xfId="0" applyFont="1" applyBorder="1" applyAlignment="1">
      <alignment horizontal="center" vertical="center"/>
    </xf>
    <xf numFmtId="0" fontId="29" fillId="0" borderId="39" xfId="0" applyFont="1" applyBorder="1" applyAlignment="1">
      <alignment horizontal="center" vertical="center"/>
    </xf>
    <xf numFmtId="0" fontId="29" fillId="0" borderId="34" xfId="0" applyFont="1" applyBorder="1" applyAlignment="1">
      <alignment horizontal="center" vertical="center"/>
    </xf>
    <xf numFmtId="0" fontId="29" fillId="0" borderId="28" xfId="0" applyFont="1" applyBorder="1" applyAlignment="1">
      <alignment horizontal="center" vertical="center"/>
    </xf>
    <xf numFmtId="9" fontId="31" fillId="0" borderId="40" xfId="1" applyFont="1" applyBorder="1" applyAlignment="1">
      <alignment horizontal="center" vertical="center"/>
    </xf>
    <xf numFmtId="0" fontId="31" fillId="0" borderId="35" xfId="0" applyFont="1" applyBorder="1" applyAlignment="1">
      <alignment horizontal="center" vertical="center"/>
    </xf>
    <xf numFmtId="0" fontId="31" fillId="0" borderId="195" xfId="0" applyFont="1" applyBorder="1" applyAlignment="1">
      <alignment horizontal="center" vertical="center"/>
    </xf>
    <xf numFmtId="0" fontId="49" fillId="0" borderId="6" xfId="0" applyFont="1" applyBorder="1" applyAlignment="1">
      <alignment horizontal="center" vertical="center"/>
    </xf>
    <xf numFmtId="0" fontId="49" fillId="0" borderId="24" xfId="0" applyFont="1" applyBorder="1" applyAlignment="1">
      <alignment horizontal="center" vertical="center"/>
    </xf>
    <xf numFmtId="0" fontId="60" fillId="0" borderId="6" xfId="0" applyFont="1" applyBorder="1" applyAlignment="1">
      <alignment horizontal="center" vertical="center"/>
    </xf>
    <xf numFmtId="0" fontId="34" fillId="0" borderId="0" xfId="0" applyFont="1">
      <alignment vertical="center"/>
    </xf>
    <xf numFmtId="9" fontId="31" fillId="5" borderId="6" xfId="1" applyFont="1" applyFill="1" applyBorder="1" applyAlignment="1">
      <alignment horizontal="center" vertical="center"/>
    </xf>
    <xf numFmtId="9" fontId="31" fillId="5" borderId="0" xfId="1" applyFont="1" applyFill="1" applyBorder="1" applyAlignment="1">
      <alignment horizontal="center" vertical="center"/>
    </xf>
    <xf numFmtId="0" fontId="31" fillId="5" borderId="20" xfId="0" applyFont="1" applyFill="1" applyBorder="1" applyAlignment="1">
      <alignment horizontal="center" vertical="center"/>
    </xf>
    <xf numFmtId="0" fontId="31" fillId="5" borderId="18" xfId="0" applyFont="1" applyFill="1" applyBorder="1" applyAlignment="1">
      <alignment horizontal="center" vertical="center"/>
    </xf>
    <xf numFmtId="0" fontId="39" fillId="5" borderId="39" xfId="0" applyFont="1" applyFill="1" applyBorder="1" applyAlignment="1">
      <alignment horizontal="center" vertical="center"/>
    </xf>
    <xf numFmtId="9" fontId="31" fillId="5" borderId="15" xfId="1" applyFont="1" applyFill="1" applyBorder="1" applyAlignment="1">
      <alignment horizontal="center" vertical="center"/>
    </xf>
    <xf numFmtId="0" fontId="26" fillId="0" borderId="47" xfId="0" applyFont="1" applyBorder="1" applyAlignment="1">
      <alignment horizontal="left" vertical="center"/>
    </xf>
    <xf numFmtId="0" fontId="26" fillId="0" borderId="18" xfId="0" applyFont="1" applyBorder="1" applyAlignment="1">
      <alignment horizontal="left" vertical="center"/>
    </xf>
    <xf numFmtId="0" fontId="26" fillId="0" borderId="49" xfId="0" applyFont="1" applyBorder="1" applyAlignment="1">
      <alignment horizontal="left" vertical="center"/>
    </xf>
    <xf numFmtId="0" fontId="45" fillId="5" borderId="15" xfId="0" applyFont="1" applyFill="1" applyBorder="1" applyAlignment="1">
      <alignment horizontal="center" vertical="center"/>
    </xf>
    <xf numFmtId="0" fontId="26" fillId="0" borderId="18" xfId="0" applyFont="1" applyBorder="1" applyAlignment="1">
      <alignment horizontal="left" vertical="top"/>
    </xf>
    <xf numFmtId="0" fontId="26" fillId="0" borderId="49" xfId="0" applyFont="1" applyBorder="1" applyAlignment="1">
      <alignment horizontal="left" vertical="top"/>
    </xf>
    <xf numFmtId="0" fontId="30" fillId="5" borderId="6" xfId="0" applyFont="1" applyFill="1" applyBorder="1" applyAlignment="1">
      <alignment horizontal="center" vertical="center"/>
    </xf>
    <xf numFmtId="0" fontId="30" fillId="5" borderId="0" xfId="0" applyFont="1" applyFill="1" applyAlignment="1">
      <alignment horizontal="center" vertical="center"/>
    </xf>
    <xf numFmtId="0" fontId="31" fillId="5" borderId="6" xfId="0" applyFont="1" applyFill="1" applyBorder="1" applyAlignment="1">
      <alignment horizontal="center" vertical="center"/>
    </xf>
    <xf numFmtId="0" fontId="32" fillId="5" borderId="6" xfId="0" applyFont="1" applyFill="1" applyBorder="1" applyAlignment="1">
      <alignment horizontal="center" vertical="center"/>
    </xf>
    <xf numFmtId="0" fontId="26" fillId="0" borderId="47" xfId="0" applyFont="1" applyBorder="1">
      <alignment vertical="center"/>
    </xf>
    <xf numFmtId="0" fontId="26" fillId="0" borderId="49" xfId="0" applyFont="1" applyBorder="1">
      <alignment vertical="center"/>
    </xf>
    <xf numFmtId="0" fontId="0" fillId="5" borderId="15" xfId="0" applyFill="1" applyBorder="1" applyAlignment="1">
      <alignment horizontal="center" vertical="center" wrapText="1"/>
    </xf>
    <xf numFmtId="0" fontId="45" fillId="5" borderId="15" xfId="0" applyFont="1" applyFill="1" applyBorder="1" applyAlignment="1">
      <alignment horizontal="center" vertical="center" wrapText="1"/>
    </xf>
    <xf numFmtId="0" fontId="45" fillId="5" borderId="11" xfId="0" applyFont="1" applyFill="1" applyBorder="1" applyAlignment="1">
      <alignment horizontal="center" vertical="center" wrapText="1"/>
    </xf>
    <xf numFmtId="0" fontId="45" fillId="5" borderId="17" xfId="0" applyFont="1" applyFill="1" applyBorder="1" applyAlignment="1">
      <alignment horizontal="center" vertical="center" wrapText="1"/>
    </xf>
    <xf numFmtId="0" fontId="45" fillId="5" borderId="35" xfId="0" applyFont="1" applyFill="1" applyBorder="1" applyAlignment="1">
      <alignment horizontal="center" vertical="center" wrapText="1"/>
    </xf>
    <xf numFmtId="0" fontId="45" fillId="5" borderId="200" xfId="0" applyFont="1" applyFill="1" applyBorder="1" applyAlignment="1">
      <alignment horizontal="center" vertical="center"/>
    </xf>
    <xf numFmtId="0" fontId="45" fillId="5" borderId="11" xfId="0" applyFont="1" applyFill="1" applyBorder="1" applyAlignment="1">
      <alignment horizontal="center" vertical="center"/>
    </xf>
    <xf numFmtId="0" fontId="45" fillId="5" borderId="36" xfId="0" applyFont="1" applyFill="1" applyBorder="1" applyAlignment="1">
      <alignment horizontal="center" vertical="center"/>
    </xf>
    <xf numFmtId="0" fontId="45" fillId="5" borderId="195" xfId="0" applyFont="1" applyFill="1" applyBorder="1" applyAlignment="1">
      <alignment horizontal="center" vertical="center"/>
    </xf>
    <xf numFmtId="0" fontId="45" fillId="0" borderId="206" xfId="0" applyFont="1" applyBorder="1" applyAlignment="1">
      <alignment horizontal="center" vertical="center"/>
    </xf>
    <xf numFmtId="0" fontId="45" fillId="0" borderId="17" xfId="0" applyFont="1" applyBorder="1" applyAlignment="1">
      <alignment horizontal="center" vertical="center"/>
    </xf>
    <xf numFmtId="0" fontId="45" fillId="0" borderId="203" xfId="0" applyFont="1" applyBorder="1" applyAlignment="1">
      <alignment horizontal="center" vertical="center"/>
    </xf>
    <xf numFmtId="0" fontId="61" fillId="0" borderId="0" xfId="0" applyFont="1" applyAlignment="1">
      <alignment horizontal="center" vertical="center"/>
    </xf>
    <xf numFmtId="0" fontId="61" fillId="0" borderId="0" xfId="0" applyFont="1">
      <alignment vertical="center"/>
    </xf>
    <xf numFmtId="0" fontId="61" fillId="0" borderId="0" xfId="0" applyFont="1" applyAlignment="1">
      <alignment horizontal="left" vertical="top" wrapText="1"/>
    </xf>
    <xf numFmtId="0" fontId="61" fillId="0" borderId="0" xfId="0" applyFont="1" applyAlignment="1">
      <alignment vertical="top" wrapText="1"/>
    </xf>
    <xf numFmtId="0" fontId="61" fillId="0" borderId="0" xfId="0" applyFont="1" applyAlignment="1">
      <alignment horizontal="center" vertical="center" wrapText="1"/>
    </xf>
    <xf numFmtId="0" fontId="62" fillId="0" borderId="0" xfId="0" applyFont="1" applyAlignment="1">
      <alignment horizontal="left" vertical="center"/>
    </xf>
    <xf numFmtId="0" fontId="62" fillId="0" borderId="0" xfId="0" applyFont="1" applyAlignment="1">
      <alignment horizontal="center" vertical="center"/>
    </xf>
    <xf numFmtId="181" fontId="17" fillId="0" borderId="6" xfId="4" applyNumberFormat="1" applyFont="1" applyBorder="1"/>
    <xf numFmtId="181" fontId="17" fillId="0" borderId="207" xfId="4" applyNumberFormat="1" applyFont="1" applyBorder="1"/>
    <xf numFmtId="0" fontId="47" fillId="0" borderId="10" xfId="4" applyBorder="1"/>
    <xf numFmtId="0" fontId="30" fillId="5" borderId="15" xfId="0" applyFont="1" applyFill="1" applyBorder="1" applyAlignment="1">
      <alignment horizontal="center" vertical="center"/>
    </xf>
    <xf numFmtId="0" fontId="60" fillId="5" borderId="6" xfId="0" applyFont="1" applyFill="1" applyBorder="1" applyAlignment="1">
      <alignment horizontal="center" vertical="center"/>
    </xf>
    <xf numFmtId="0" fontId="45" fillId="0" borderId="208" xfId="0" applyFont="1" applyBorder="1" applyAlignment="1">
      <alignment horizontal="center" vertical="center"/>
    </xf>
    <xf numFmtId="0" fontId="45" fillId="0" borderId="27" xfId="0" applyFont="1" applyBorder="1" applyAlignment="1">
      <alignment horizontal="center" vertical="center"/>
    </xf>
    <xf numFmtId="177" fontId="63" fillId="0" borderId="93" xfId="4" applyNumberFormat="1" applyFont="1" applyBorder="1"/>
    <xf numFmtId="178" fontId="63" fillId="0" borderId="96" xfId="4" applyNumberFormat="1" applyFont="1" applyBorder="1"/>
    <xf numFmtId="0" fontId="17" fillId="0" borderId="211" xfId="5" applyFont="1" applyFill="1" applyBorder="1" applyAlignment="1" applyProtection="1"/>
    <xf numFmtId="0" fontId="17" fillId="0" borderId="212" xfId="4" applyFont="1" applyBorder="1" applyAlignment="1">
      <alignment horizontal="right"/>
    </xf>
    <xf numFmtId="0" fontId="16" fillId="0" borderId="213" xfId="4" applyFont="1" applyBorder="1"/>
    <xf numFmtId="179" fontId="17" fillId="0" borderId="214" xfId="5" applyNumberFormat="1" applyFont="1" applyFill="1" applyBorder="1" applyAlignment="1" applyProtection="1"/>
    <xf numFmtId="0" fontId="17" fillId="0" borderId="215" xfId="5" applyFont="1" applyFill="1" applyBorder="1" applyAlignment="1" applyProtection="1"/>
    <xf numFmtId="0" fontId="17" fillId="0" borderId="215" xfId="5" applyFont="1" applyFill="1" applyBorder="1" applyAlignment="1" applyProtection="1">
      <alignment horizontal="right"/>
    </xf>
    <xf numFmtId="0" fontId="17" fillId="0" borderId="216" xfId="5" applyFont="1" applyFill="1" applyBorder="1" applyAlignment="1" applyProtection="1"/>
    <xf numFmtId="180" fontId="17" fillId="0" borderId="217" xfId="4" applyNumberFormat="1" applyFont="1" applyBorder="1"/>
    <xf numFmtId="180" fontId="17" fillId="0" borderId="177" xfId="4" applyNumberFormat="1" applyFont="1" applyBorder="1" applyAlignment="1">
      <alignment vertical="center"/>
    </xf>
    <xf numFmtId="181" fontId="17" fillId="0" borderId="217" xfId="4" applyNumberFormat="1" applyFont="1" applyBorder="1"/>
    <xf numFmtId="0" fontId="47" fillId="0" borderId="177" xfId="4" applyBorder="1" applyAlignment="1">
      <alignment horizontal="center" vertical="center"/>
    </xf>
    <xf numFmtId="181" fontId="17" fillId="0" borderId="218" xfId="4" applyNumberFormat="1" applyFont="1" applyBorder="1"/>
    <xf numFmtId="181" fontId="17" fillId="0" borderId="177" xfId="4" applyNumberFormat="1" applyFont="1" applyBorder="1" applyAlignment="1">
      <alignment vertical="center"/>
    </xf>
    <xf numFmtId="0" fontId="17" fillId="0" borderId="219" xfId="4" applyFont="1" applyBorder="1" applyAlignment="1">
      <alignment horizontal="right"/>
    </xf>
    <xf numFmtId="0" fontId="17" fillId="0" borderId="113" xfId="4" applyFont="1" applyBorder="1" applyAlignment="1">
      <alignment horizontal="right"/>
    </xf>
    <xf numFmtId="0" fontId="17" fillId="6" borderId="99" xfId="5" applyFont="1" applyFill="1" applyBorder="1" applyAlignment="1" applyProtection="1">
      <alignment horizontal="right"/>
    </xf>
    <xf numFmtId="0" fontId="17" fillId="6" borderId="105" xfId="5" applyFont="1" applyFill="1" applyBorder="1" applyAlignment="1" applyProtection="1">
      <alignment horizontal="right"/>
    </xf>
    <xf numFmtId="0" fontId="18" fillId="6" borderId="112" xfId="5" applyFont="1" applyFill="1" applyBorder="1" applyAlignment="1" applyProtection="1">
      <alignment horizontal="right"/>
    </xf>
    <xf numFmtId="0" fontId="18" fillId="6" borderId="96" xfId="5" applyFont="1" applyFill="1" applyBorder="1" applyAlignment="1" applyProtection="1">
      <alignment horizontal="right"/>
    </xf>
    <xf numFmtId="179" fontId="17" fillId="0" borderId="137" xfId="5" applyNumberFormat="1" applyFont="1" applyFill="1" applyBorder="1" applyAlignment="1" applyProtection="1"/>
    <xf numFmtId="0" fontId="17" fillId="0" borderId="214" xfId="5" applyFont="1" applyFill="1" applyBorder="1" applyAlignment="1" applyProtection="1"/>
    <xf numFmtId="0" fontId="18" fillId="0" borderId="96" xfId="5" applyFont="1" applyFill="1" applyBorder="1" applyAlignment="1" applyProtection="1">
      <alignment horizontal="right" vertical="center"/>
    </xf>
    <xf numFmtId="178" fontId="47" fillId="0" borderId="96" xfId="4" applyNumberFormat="1" applyBorder="1" applyAlignment="1">
      <alignment horizontal="right"/>
    </xf>
    <xf numFmtId="0" fontId="65" fillId="0" borderId="96" xfId="5" applyFont="1" applyFill="1" applyBorder="1" applyAlignment="1" applyProtection="1">
      <alignment horizontal="right" vertical="center"/>
    </xf>
    <xf numFmtId="0" fontId="43" fillId="3" borderId="84" xfId="0" applyFont="1" applyFill="1" applyBorder="1" applyAlignment="1">
      <alignment horizontal="center" vertical="center"/>
    </xf>
    <xf numFmtId="0" fontId="43" fillId="3" borderId="26" xfId="0" applyFont="1" applyFill="1" applyBorder="1" applyAlignment="1">
      <alignment horizontal="center" vertical="center"/>
    </xf>
    <xf numFmtId="0" fontId="43" fillId="3" borderId="28" xfId="0" applyFont="1" applyFill="1" applyBorder="1" applyAlignment="1">
      <alignment horizontal="center" vertical="center"/>
    </xf>
    <xf numFmtId="0" fontId="43" fillId="3" borderId="64" xfId="0" applyFont="1" applyFill="1" applyBorder="1" applyAlignment="1">
      <alignment horizontal="center" vertical="center"/>
    </xf>
    <xf numFmtId="0" fontId="43" fillId="3" borderId="53" xfId="0" applyFont="1" applyFill="1" applyBorder="1" applyAlignment="1">
      <alignment horizontal="center" vertical="center"/>
    </xf>
    <xf numFmtId="0" fontId="43" fillId="3" borderId="65" xfId="0" applyFont="1" applyFill="1" applyBorder="1" applyAlignment="1">
      <alignment horizontal="center" vertical="center"/>
    </xf>
    <xf numFmtId="0" fontId="31" fillId="0" borderId="7" xfId="0" applyFont="1" applyBorder="1" applyAlignment="1">
      <alignment horizontal="center" vertical="center"/>
    </xf>
    <xf numFmtId="0" fontId="31" fillId="0" borderId="46" xfId="0" applyFont="1" applyBorder="1" applyAlignment="1">
      <alignment horizontal="center" vertical="center"/>
    </xf>
    <xf numFmtId="0" fontId="24" fillId="0" borderId="7" xfId="0" applyFont="1" applyBorder="1" applyAlignment="1">
      <alignment horizontal="center" vertical="center" wrapText="1"/>
    </xf>
    <xf numFmtId="0" fontId="24" fillId="0" borderId="46" xfId="0" applyFont="1" applyBorder="1" applyAlignment="1">
      <alignment horizontal="center" vertical="center" wrapText="1"/>
    </xf>
    <xf numFmtId="0" fontId="44" fillId="0" borderId="7" xfId="0" applyFont="1" applyBorder="1" applyAlignment="1">
      <alignment horizontal="center" vertical="center"/>
    </xf>
    <xf numFmtId="0" fontId="44" fillId="0" borderId="46" xfId="0" applyFont="1" applyBorder="1" applyAlignment="1">
      <alignment horizontal="center" vertical="center"/>
    </xf>
    <xf numFmtId="0" fontId="30" fillId="0" borderId="7" xfId="0" applyFont="1" applyBorder="1" applyAlignment="1">
      <alignment horizontal="center" vertical="center"/>
    </xf>
    <xf numFmtId="0" fontId="30" fillId="0" borderId="46" xfId="0" applyFont="1" applyBorder="1" applyAlignment="1">
      <alignment horizontal="center" vertical="center"/>
    </xf>
    <xf numFmtId="0" fontId="0" fillId="0" borderId="7" xfId="0" applyBorder="1" applyAlignment="1">
      <alignment horizontal="center" vertical="center" wrapText="1"/>
    </xf>
    <xf numFmtId="0" fontId="0" fillId="0" borderId="46" xfId="0" applyBorder="1" applyAlignment="1">
      <alignment horizontal="center" vertical="center" wrapText="1"/>
    </xf>
    <xf numFmtId="0" fontId="34" fillId="0" borderId="7" xfId="0" applyFont="1" applyBorder="1" applyAlignment="1">
      <alignment horizontal="center" vertical="center"/>
    </xf>
    <xf numFmtId="0" fontId="34" fillId="0" borderId="46" xfId="0" applyFont="1" applyBorder="1" applyAlignment="1">
      <alignment horizontal="center" vertical="center"/>
    </xf>
    <xf numFmtId="0" fontId="24" fillId="0" borderId="2" xfId="0" applyFont="1" applyBorder="1" applyAlignment="1">
      <alignment horizontal="center" vertical="center" wrapText="1"/>
    </xf>
    <xf numFmtId="0" fontId="24" fillId="0" borderId="8" xfId="0" applyFont="1" applyBorder="1" applyAlignment="1">
      <alignment horizontal="center" vertical="center" wrapText="1"/>
    </xf>
    <xf numFmtId="0" fontId="0" fillId="0" borderId="1" xfId="0" applyBorder="1" applyAlignment="1">
      <alignment horizontal="left" vertical="center"/>
    </xf>
    <xf numFmtId="0" fontId="0" fillId="0" borderId="3" xfId="0" applyBorder="1" applyAlignment="1">
      <alignment horizontal="left" vertical="center"/>
    </xf>
    <xf numFmtId="0" fontId="0" fillId="0" borderId="7" xfId="0" applyBorder="1" applyAlignment="1">
      <alignment horizontal="center" vertical="center"/>
    </xf>
    <xf numFmtId="0" fontId="0" fillId="0" borderId="46" xfId="0" applyBorder="1" applyAlignment="1">
      <alignment horizontal="center" vertical="center"/>
    </xf>
    <xf numFmtId="0" fontId="0" fillId="0" borderId="54" xfId="0" applyBorder="1" applyAlignment="1">
      <alignment horizontal="center" vertical="center" wrapText="1"/>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0" borderId="62" xfId="0"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63" xfId="0" applyBorder="1" applyAlignment="1">
      <alignment horizontal="center" vertical="center" wrapText="1"/>
    </xf>
    <xf numFmtId="176" fontId="41" fillId="0" borderId="47" xfId="0" applyNumberFormat="1" applyFont="1" applyBorder="1" applyAlignment="1">
      <alignment horizontal="right" vertical="center"/>
    </xf>
    <xf numFmtId="176" fontId="41" fillId="0" borderId="18" xfId="0" applyNumberFormat="1" applyFont="1" applyBorder="1" applyAlignment="1">
      <alignment horizontal="right" vertical="center"/>
    </xf>
    <xf numFmtId="176" fontId="41" fillId="0" borderId="49" xfId="0" applyNumberFormat="1" applyFont="1" applyBorder="1" applyAlignment="1">
      <alignment horizontal="right" vertical="center"/>
    </xf>
    <xf numFmtId="176" fontId="41" fillId="0" borderId="201" xfId="0" applyNumberFormat="1" applyFont="1" applyBorder="1" applyAlignment="1">
      <alignment horizontal="right" vertical="center"/>
    </xf>
    <xf numFmtId="176" fontId="41" fillId="0" borderId="202" xfId="0" applyNumberFormat="1" applyFont="1" applyBorder="1" applyAlignment="1">
      <alignment horizontal="right" vertical="center"/>
    </xf>
    <xf numFmtId="176" fontId="41" fillId="0" borderId="209" xfId="0" applyNumberFormat="1" applyFont="1" applyBorder="1" applyAlignment="1">
      <alignment horizontal="right" vertical="center"/>
    </xf>
    <xf numFmtId="176" fontId="41" fillId="0" borderId="40" xfId="0" applyNumberFormat="1" applyFont="1" applyBorder="1" applyAlignment="1">
      <alignment horizontal="right" vertical="center"/>
    </xf>
    <xf numFmtId="176" fontId="41" fillId="0" borderId="41" xfId="0" applyNumberFormat="1" applyFont="1" applyBorder="1" applyAlignment="1">
      <alignment horizontal="right" vertical="center"/>
    </xf>
    <xf numFmtId="176" fontId="41" fillId="0" borderId="210" xfId="0" applyNumberFormat="1" applyFont="1" applyBorder="1" applyAlignment="1">
      <alignment horizontal="right" vertical="center"/>
    </xf>
    <xf numFmtId="0" fontId="12" fillId="0" borderId="0" xfId="4" applyFont="1" applyAlignment="1">
      <alignment horizontal="right"/>
    </xf>
    <xf numFmtId="0" fontId="13" fillId="0" borderId="0" xfId="4" applyFont="1"/>
    <xf numFmtId="0" fontId="47" fillId="0" borderId="84" xfId="4" applyBorder="1" applyAlignment="1">
      <alignment horizontal="left" vertical="center"/>
    </xf>
    <xf numFmtId="0" fontId="47" fillId="0" borderId="64" xfId="4" applyBorder="1" applyAlignment="1">
      <alignment horizontal="left" vertical="center"/>
    </xf>
    <xf numFmtId="0" fontId="47" fillId="0" borderId="27" xfId="4" applyBorder="1" applyAlignment="1">
      <alignment horizontal="center" vertical="center"/>
    </xf>
    <xf numFmtId="0" fontId="47" fillId="0" borderId="39" xfId="4" applyBorder="1" applyAlignment="1">
      <alignment horizontal="center" vertical="center"/>
    </xf>
    <xf numFmtId="0" fontId="47" fillId="0" borderId="84" xfId="4" applyBorder="1" applyAlignment="1">
      <alignment horizontal="center" vertical="center"/>
    </xf>
    <xf numFmtId="0" fontId="47" fillId="0" borderId="28" xfId="4" applyBorder="1" applyAlignment="1">
      <alignment horizontal="center" vertical="center"/>
    </xf>
    <xf numFmtId="0" fontId="47" fillId="0" borderId="64" xfId="4" applyBorder="1" applyAlignment="1">
      <alignment horizontal="center" vertical="center"/>
    </xf>
    <xf numFmtId="0" fontId="47" fillId="0" borderId="65" xfId="4" applyBorder="1" applyAlignment="1">
      <alignment horizontal="center" vertical="center"/>
    </xf>
    <xf numFmtId="181" fontId="17" fillId="0" borderId="103" xfId="4" applyNumberFormat="1" applyFont="1" applyBorder="1" applyAlignment="1">
      <alignment horizontal="center" vertical="center"/>
    </xf>
    <xf numFmtId="0" fontId="47" fillId="0" borderId="103" xfId="4" applyBorder="1" applyAlignment="1">
      <alignment horizontal="center" vertical="center"/>
    </xf>
    <xf numFmtId="0" fontId="47" fillId="0" borderId="115" xfId="4" applyBorder="1" applyAlignment="1">
      <alignment horizontal="center" vertical="center"/>
    </xf>
    <xf numFmtId="181" fontId="17" fillId="0" borderId="129" xfId="4" applyNumberFormat="1" applyFont="1" applyBorder="1" applyAlignment="1">
      <alignment horizontal="center"/>
    </xf>
    <xf numFmtId="181" fontId="17" fillId="0" borderId="131" xfId="4" applyNumberFormat="1" applyFont="1" applyBorder="1" applyAlignment="1">
      <alignment horizontal="center"/>
    </xf>
    <xf numFmtId="0" fontId="47" fillId="0" borderId="84" xfId="4" applyBorder="1" applyAlignment="1">
      <alignment horizontal="left" vertical="center" wrapText="1"/>
    </xf>
    <xf numFmtId="0" fontId="47" fillId="0" borderId="85" xfId="4" applyBorder="1" applyAlignment="1">
      <alignment horizontal="left" vertical="center" wrapText="1"/>
    </xf>
    <xf numFmtId="180" fontId="17" fillId="0" borderId="102" xfId="4" applyNumberFormat="1" applyFont="1" applyBorder="1" applyAlignment="1">
      <alignment horizontal="center" vertical="center"/>
    </xf>
    <xf numFmtId="181" fontId="17" fillId="0" borderId="102" xfId="4" applyNumberFormat="1" applyFont="1" applyBorder="1" applyAlignment="1">
      <alignment horizontal="center" vertical="center"/>
    </xf>
    <xf numFmtId="181" fontId="17" fillId="0" borderId="135" xfId="4" applyNumberFormat="1" applyFont="1" applyBorder="1" applyAlignment="1">
      <alignment horizontal="center"/>
    </xf>
    <xf numFmtId="0" fontId="47" fillId="0" borderId="26" xfId="4" applyBorder="1" applyAlignment="1">
      <alignment horizontal="center" vertical="center"/>
    </xf>
    <xf numFmtId="0" fontId="47" fillId="0" borderId="53" xfId="4" applyBorder="1" applyAlignment="1">
      <alignment horizontal="center" vertical="center"/>
    </xf>
    <xf numFmtId="0" fontId="47" fillId="0" borderId="64" xfId="4" applyBorder="1" applyAlignment="1">
      <alignment horizontal="left" vertical="center" wrapText="1"/>
    </xf>
    <xf numFmtId="180" fontId="18" fillId="0" borderId="102" xfId="4" applyNumberFormat="1" applyFont="1" applyBorder="1" applyAlignment="1">
      <alignment horizontal="center" vertical="center"/>
    </xf>
    <xf numFmtId="180" fontId="18" fillId="0" borderId="103" xfId="4" applyNumberFormat="1" applyFont="1" applyBorder="1" applyAlignment="1">
      <alignment horizontal="center" vertical="center"/>
    </xf>
    <xf numFmtId="180" fontId="18" fillId="0" borderId="115" xfId="4" applyNumberFormat="1" applyFont="1" applyBorder="1" applyAlignment="1">
      <alignment horizontal="center" vertical="center"/>
    </xf>
    <xf numFmtId="181" fontId="17" fillId="0" borderId="136" xfId="4" applyNumberFormat="1" applyFont="1" applyBorder="1" applyAlignment="1">
      <alignment horizontal="center"/>
    </xf>
    <xf numFmtId="0" fontId="16" fillId="0" borderId="64" xfId="4" applyFont="1" applyBorder="1" applyAlignment="1">
      <alignment horizontal="right"/>
    </xf>
    <xf numFmtId="0" fontId="47" fillId="0" borderId="65" xfId="4" applyBorder="1" applyAlignment="1">
      <alignment horizontal="right"/>
    </xf>
    <xf numFmtId="2" fontId="17" fillId="0" borderId="102" xfId="4" applyNumberFormat="1" applyFont="1" applyBorder="1" applyAlignment="1">
      <alignment horizontal="center" vertical="center"/>
    </xf>
    <xf numFmtId="2" fontId="47" fillId="0" borderId="115" xfId="4" applyNumberFormat="1" applyBorder="1" applyAlignment="1">
      <alignment horizontal="center" vertical="center"/>
    </xf>
    <xf numFmtId="181" fontId="17" fillId="0" borderId="138" xfId="4" applyNumberFormat="1" applyFont="1" applyBorder="1"/>
    <xf numFmtId="0" fontId="47" fillId="0" borderId="95" xfId="4" applyBorder="1"/>
    <xf numFmtId="180" fontId="17" fillId="0" borderId="103" xfId="4" applyNumberFormat="1" applyFont="1" applyBorder="1" applyAlignment="1">
      <alignment horizontal="center" vertical="center"/>
    </xf>
    <xf numFmtId="180" fontId="17" fillId="0" borderId="145" xfId="4" applyNumberFormat="1" applyFont="1" applyBorder="1" applyAlignment="1">
      <alignment horizontal="center" vertical="center"/>
    </xf>
    <xf numFmtId="181" fontId="17" fillId="0" borderId="145" xfId="4" applyNumberFormat="1" applyFont="1" applyBorder="1" applyAlignment="1">
      <alignment horizontal="center" vertical="center"/>
    </xf>
    <xf numFmtId="181" fontId="17" fillId="0" borderId="115" xfId="4" applyNumberFormat="1" applyFont="1" applyBorder="1" applyAlignment="1">
      <alignment horizontal="center" vertical="center"/>
    </xf>
    <xf numFmtId="181" fontId="18" fillId="0" borderId="136" xfId="4" applyNumberFormat="1" applyFont="1" applyBorder="1" applyAlignment="1">
      <alignment horizontal="center"/>
    </xf>
    <xf numFmtId="181" fontId="18" fillId="0" borderId="131" xfId="4" applyNumberFormat="1" applyFont="1" applyBorder="1" applyAlignment="1">
      <alignment horizontal="center"/>
    </xf>
    <xf numFmtId="0" fontId="16" fillId="0" borderId="19" xfId="4" applyFont="1" applyBorder="1" applyAlignment="1">
      <alignment vertical="center"/>
    </xf>
    <xf numFmtId="0" fontId="47" fillId="0" borderId="20" xfId="4" applyBorder="1" applyAlignment="1">
      <alignment vertical="center"/>
    </xf>
    <xf numFmtId="0" fontId="47" fillId="0" borderId="145" xfId="4" applyBorder="1" applyAlignment="1">
      <alignment horizontal="center" vertical="center"/>
    </xf>
    <xf numFmtId="181" fontId="17" fillId="0" borderId="164" xfId="4" applyNumberFormat="1" applyFont="1" applyBorder="1" applyAlignment="1">
      <alignment horizontal="center"/>
    </xf>
    <xf numFmtId="181" fontId="17" fillId="0" borderId="153" xfId="4" applyNumberFormat="1" applyFont="1" applyBorder="1" applyAlignment="1">
      <alignment horizontal="center"/>
    </xf>
    <xf numFmtId="181" fontId="17" fillId="0" borderId="152" xfId="4" applyNumberFormat="1" applyFont="1" applyBorder="1" applyAlignment="1">
      <alignment horizontal="center"/>
    </xf>
    <xf numFmtId="181" fontId="17" fillId="0" borderId="159" xfId="4" applyNumberFormat="1" applyFont="1" applyBorder="1" applyAlignment="1">
      <alignment horizontal="center"/>
    </xf>
    <xf numFmtId="181" fontId="17" fillId="0" borderId="154" xfId="4" applyNumberFormat="1" applyFont="1" applyBorder="1" applyAlignment="1">
      <alignment horizontal="center"/>
    </xf>
    <xf numFmtId="181" fontId="17" fillId="0" borderId="156" xfId="4" applyNumberFormat="1" applyFont="1" applyBorder="1" applyAlignment="1">
      <alignment horizontal="center"/>
    </xf>
    <xf numFmtId="181" fontId="17" fillId="0" borderId="160" xfId="4" applyNumberFormat="1" applyFont="1" applyBorder="1" applyAlignment="1">
      <alignment horizontal="center"/>
    </xf>
    <xf numFmtId="181" fontId="17" fillId="0" borderId="155" xfId="4" applyNumberFormat="1" applyFont="1" applyBorder="1" applyAlignment="1">
      <alignment horizontal="center" vertical="center"/>
    </xf>
    <xf numFmtId="181" fontId="17" fillId="0" borderId="157" xfId="4" applyNumberFormat="1" applyFont="1" applyBorder="1" applyAlignment="1">
      <alignment horizontal="center" vertical="center"/>
    </xf>
    <xf numFmtId="181" fontId="17" fillId="0" borderId="161" xfId="4" applyNumberFormat="1" applyFont="1" applyBorder="1" applyAlignment="1">
      <alignment horizontal="center" vertical="center"/>
    </xf>
    <xf numFmtId="180" fontId="17" fillId="0" borderId="103" xfId="5" applyNumberFormat="1" applyFont="1" applyFill="1" applyBorder="1" applyAlignment="1" applyProtection="1">
      <alignment horizontal="center" vertical="center"/>
    </xf>
    <xf numFmtId="180" fontId="47" fillId="0" borderId="103" xfId="4" applyNumberFormat="1" applyBorder="1" applyAlignment="1">
      <alignment horizontal="center" vertical="center"/>
    </xf>
    <xf numFmtId="180" fontId="47" fillId="0" borderId="115" xfId="4" applyNumberFormat="1" applyBorder="1" applyAlignment="1">
      <alignment horizontal="center" vertical="center"/>
    </xf>
    <xf numFmtId="181" fontId="17" fillId="0" borderId="103" xfId="5" applyNumberFormat="1" applyFont="1" applyFill="1" applyBorder="1" applyAlignment="1" applyProtection="1">
      <alignment horizontal="center" vertical="center"/>
    </xf>
    <xf numFmtId="181" fontId="47" fillId="0" borderId="103" xfId="4" applyNumberFormat="1" applyBorder="1" applyAlignment="1">
      <alignment horizontal="center" vertical="center"/>
    </xf>
    <xf numFmtId="181" fontId="47" fillId="0" borderId="115" xfId="4" applyNumberFormat="1" applyBorder="1" applyAlignment="1">
      <alignment horizontal="center" vertical="center"/>
    </xf>
    <xf numFmtId="0" fontId="17" fillId="0" borderId="167" xfId="5" applyFont="1" applyFill="1" applyBorder="1" applyAlignment="1" applyProtection="1">
      <alignment horizontal="center"/>
    </xf>
    <xf numFmtId="0" fontId="17" fillId="0" borderId="131" xfId="5" applyFont="1" applyFill="1" applyBorder="1" applyAlignment="1" applyProtection="1">
      <alignment horizontal="center"/>
    </xf>
    <xf numFmtId="180" fontId="17" fillId="0" borderId="174" xfId="4" applyNumberFormat="1" applyFont="1" applyBorder="1" applyAlignment="1">
      <alignment horizontal="center" vertical="center"/>
    </xf>
    <xf numFmtId="181" fontId="17" fillId="0" borderId="174" xfId="4" applyNumberFormat="1" applyFont="1" applyBorder="1" applyAlignment="1">
      <alignment horizontal="center" vertical="center"/>
    </xf>
    <xf numFmtId="179" fontId="17" fillId="0" borderId="27" xfId="4" applyNumberFormat="1" applyFont="1" applyBorder="1" applyAlignment="1">
      <alignment horizontal="right" vertical="center"/>
    </xf>
    <xf numFmtId="179" fontId="17" fillId="0" borderId="141" xfId="4" applyNumberFormat="1" applyFont="1" applyBorder="1" applyAlignment="1">
      <alignment horizontal="right" vertical="center"/>
    </xf>
    <xf numFmtId="180" fontId="17" fillId="0" borderId="102" xfId="5" applyNumberFormat="1" applyFont="1" applyFill="1" applyBorder="1" applyAlignment="1" applyProtection="1">
      <alignment horizontal="center" vertical="center"/>
    </xf>
    <xf numFmtId="180" fontId="17" fillId="0" borderId="177" xfId="5" applyNumberFormat="1" applyFont="1" applyFill="1" applyBorder="1" applyAlignment="1" applyProtection="1">
      <alignment horizontal="center" vertical="center"/>
    </xf>
    <xf numFmtId="181" fontId="17" fillId="0" borderId="177" xfId="4" applyNumberFormat="1" applyFont="1" applyBorder="1" applyAlignment="1">
      <alignment horizontal="center" vertical="center"/>
    </xf>
    <xf numFmtId="181" fontId="17" fillId="0" borderId="136" xfId="4" applyNumberFormat="1" applyFont="1" applyBorder="1" applyAlignment="1">
      <alignment horizontal="center" vertical="center"/>
    </xf>
    <xf numFmtId="181" fontId="17" fillId="0" borderId="131" xfId="4" applyNumberFormat="1" applyFont="1" applyBorder="1" applyAlignment="1">
      <alignment horizontal="center" vertical="center"/>
    </xf>
    <xf numFmtId="181" fontId="17" fillId="0" borderId="185" xfId="4" applyNumberFormat="1" applyFont="1" applyBorder="1" applyAlignment="1">
      <alignment vertical="center"/>
    </xf>
    <xf numFmtId="0" fontId="47" fillId="0" borderId="187" xfId="4" applyBorder="1" applyAlignment="1">
      <alignment vertical="center"/>
    </xf>
    <xf numFmtId="0" fontId="47" fillId="0" borderId="179" xfId="4" applyBorder="1" applyAlignment="1">
      <alignment vertical="center"/>
    </xf>
    <xf numFmtId="181" fontId="17" fillId="0" borderId="185" xfId="4" applyNumberFormat="1" applyFont="1" applyBorder="1" applyAlignment="1">
      <alignment horizontal="center" vertical="center"/>
    </xf>
    <xf numFmtId="0" fontId="47" fillId="0" borderId="187" xfId="4" applyBorder="1" applyAlignment="1">
      <alignment horizontal="center" vertical="center"/>
    </xf>
    <xf numFmtId="0" fontId="47" fillId="0" borderId="179" xfId="4" applyBorder="1" applyAlignment="1">
      <alignment horizontal="center" vertical="center"/>
    </xf>
    <xf numFmtId="0" fontId="0" fillId="0" borderId="57" xfId="0" applyBorder="1" applyAlignment="1">
      <alignment horizontal="center" vertical="center" wrapText="1"/>
    </xf>
    <xf numFmtId="0" fontId="0" fillId="0" borderId="60" xfId="0" applyBorder="1" applyAlignment="1">
      <alignment horizontal="center" vertical="center" wrapText="1"/>
    </xf>
    <xf numFmtId="0" fontId="0" fillId="0" borderId="61" xfId="0" applyBorder="1" applyAlignment="1">
      <alignment horizontal="center" vertical="center" wrapText="1"/>
    </xf>
    <xf numFmtId="0" fontId="43" fillId="3" borderId="6" xfId="0" applyFont="1" applyFill="1" applyBorder="1" applyAlignment="1">
      <alignment horizontal="center" vertical="center"/>
    </xf>
    <xf numFmtId="0" fontId="0" fillId="3" borderId="6" xfId="0" applyFill="1" applyBorder="1" applyAlignment="1">
      <alignment horizontal="center" vertical="center"/>
    </xf>
    <xf numFmtId="0" fontId="25" fillId="0" borderId="58" xfId="0" applyFont="1" applyBorder="1" applyAlignment="1">
      <alignment horizontal="center" vertical="center" wrapText="1"/>
    </xf>
    <xf numFmtId="0" fontId="25" fillId="0" borderId="59" xfId="0" applyFont="1" applyBorder="1" applyAlignment="1">
      <alignment horizontal="center" vertical="center" wrapText="1"/>
    </xf>
    <xf numFmtId="0" fontId="25" fillId="0" borderId="62" xfId="0" applyFont="1" applyBorder="1" applyAlignment="1">
      <alignment horizontal="center" vertical="center" wrapText="1"/>
    </xf>
    <xf numFmtId="0" fontId="25" fillId="0" borderId="52" xfId="0" applyFont="1" applyBorder="1" applyAlignment="1">
      <alignment horizontal="center" vertical="center" wrapText="1"/>
    </xf>
    <xf numFmtId="0" fontId="25" fillId="0" borderId="53" xfId="0" applyFont="1" applyBorder="1" applyAlignment="1">
      <alignment horizontal="center" vertical="center" wrapText="1"/>
    </xf>
    <xf numFmtId="0" fontId="25" fillId="0" borderId="63" xfId="0" applyFont="1" applyBorder="1" applyAlignment="1">
      <alignment horizontal="center" vertical="center" wrapText="1"/>
    </xf>
    <xf numFmtId="0" fontId="26" fillId="0" borderId="47" xfId="0" applyFont="1" applyBorder="1" applyAlignment="1">
      <alignment horizontal="left" vertical="top" wrapText="1" shrinkToFit="1"/>
    </xf>
    <xf numFmtId="0" fontId="26" fillId="0" borderId="18" xfId="0" applyFont="1" applyBorder="1" applyAlignment="1">
      <alignment horizontal="left" vertical="top" wrapText="1" shrinkToFit="1"/>
    </xf>
    <xf numFmtId="0" fontId="26" fillId="0" borderId="49" xfId="0" applyFont="1" applyBorder="1" applyAlignment="1">
      <alignment horizontal="left" vertical="top" wrapText="1" shrinkToFit="1"/>
    </xf>
    <xf numFmtId="0" fontId="26" fillId="0" borderId="47" xfId="0" applyFont="1" applyBorder="1" applyAlignment="1">
      <alignment horizontal="left" vertical="top" wrapText="1"/>
    </xf>
    <xf numFmtId="0" fontId="26" fillId="0" borderId="18" xfId="0" applyFont="1" applyBorder="1" applyAlignment="1">
      <alignment horizontal="left" vertical="top" wrapText="1"/>
    </xf>
    <xf numFmtId="0" fontId="26" fillId="0" borderId="49" xfId="0" applyFont="1" applyBorder="1" applyAlignment="1">
      <alignment horizontal="left" vertical="top" wrapText="1"/>
    </xf>
    <xf numFmtId="0" fontId="26" fillId="0" borderId="43" xfId="0" applyFont="1" applyBorder="1" applyAlignment="1">
      <alignment horizontal="center" vertical="center"/>
    </xf>
    <xf numFmtId="0" fontId="26" fillId="0" borderId="44" xfId="0" applyFont="1" applyBorder="1" applyAlignment="1">
      <alignment horizontal="center" vertical="center"/>
    </xf>
    <xf numFmtId="0" fontId="26" fillId="0" borderId="45" xfId="0" applyFont="1" applyBorder="1" applyAlignment="1">
      <alignment horizontal="center" vertical="center"/>
    </xf>
    <xf numFmtId="0" fontId="42" fillId="0" borderId="1" xfId="0" applyFont="1" applyBorder="1" applyAlignment="1">
      <alignment horizontal="left" vertical="top" wrapText="1"/>
    </xf>
    <xf numFmtId="0" fontId="42" fillId="0" borderId="7" xfId="0" applyFont="1" applyBorder="1" applyAlignment="1">
      <alignment horizontal="left" vertical="top" wrapText="1"/>
    </xf>
    <xf numFmtId="0" fontId="0" fillId="0" borderId="3" xfId="0" applyBorder="1" applyAlignment="1">
      <alignment vertical="top" wrapText="1"/>
    </xf>
    <xf numFmtId="0" fontId="0" fillId="0" borderId="46" xfId="0" applyBorder="1" applyAlignment="1">
      <alignment vertical="top" wrapText="1"/>
    </xf>
    <xf numFmtId="0" fontId="0" fillId="0" borderId="8" xfId="0" applyBorder="1" applyAlignment="1">
      <alignment vertical="top" wrapText="1"/>
    </xf>
    <xf numFmtId="176" fontId="41" fillId="0" borderId="23" xfId="0" applyNumberFormat="1" applyFont="1" applyBorder="1" applyAlignment="1">
      <alignment horizontal="right" vertical="center"/>
    </xf>
    <xf numFmtId="176" fontId="41" fillId="0" borderId="26" xfId="0" applyNumberFormat="1" applyFont="1" applyBorder="1" applyAlignment="1">
      <alignment horizontal="right" vertical="center"/>
    </xf>
    <xf numFmtId="176" fontId="41" fillId="0" borderId="50" xfId="0" applyNumberFormat="1" applyFont="1" applyBorder="1" applyAlignment="1">
      <alignment horizontal="right" vertical="center"/>
    </xf>
    <xf numFmtId="0" fontId="26" fillId="0" borderId="23" xfId="0" applyFont="1" applyBorder="1" applyAlignment="1">
      <alignment horizontal="left" vertical="top" wrapText="1"/>
    </xf>
    <xf numFmtId="0" fontId="26" fillId="0" borderId="26" xfId="0" applyFont="1" applyBorder="1" applyAlignment="1">
      <alignment horizontal="left" vertical="top" wrapText="1"/>
    </xf>
    <xf numFmtId="0" fontId="26" fillId="0" borderId="194" xfId="0" applyFont="1" applyBorder="1" applyAlignment="1">
      <alignment horizontal="left" vertical="top" wrapText="1"/>
    </xf>
    <xf numFmtId="3" fontId="26" fillId="0" borderId="47" xfId="0" applyNumberFormat="1" applyFont="1" applyBorder="1" applyAlignment="1">
      <alignment horizontal="left" vertical="center" wrapText="1"/>
    </xf>
    <xf numFmtId="0" fontId="26" fillId="0" borderId="18" xfId="0" applyFont="1" applyBorder="1" applyAlignment="1">
      <alignment horizontal="left" vertical="center" wrapText="1"/>
    </xf>
    <xf numFmtId="0" fontId="26" fillId="0" borderId="49" xfId="0" applyFont="1" applyBorder="1" applyAlignment="1">
      <alignment horizontal="left" vertical="center" wrapText="1"/>
    </xf>
    <xf numFmtId="0" fontId="26" fillId="0" borderId="47" xfId="0" applyFont="1" applyBorder="1" applyAlignment="1">
      <alignment horizontal="left" vertical="center" wrapText="1"/>
    </xf>
    <xf numFmtId="56" fontId="26" fillId="0" borderId="47" xfId="0" applyNumberFormat="1" applyFont="1" applyBorder="1" applyAlignment="1">
      <alignment vertical="center" wrapText="1"/>
    </xf>
    <xf numFmtId="0" fontId="26" fillId="0" borderId="18" xfId="0" applyFont="1" applyBorder="1" applyAlignment="1">
      <alignment vertical="center" wrapText="1"/>
    </xf>
    <xf numFmtId="0" fontId="26" fillId="0" borderId="49" xfId="0" applyFont="1" applyBorder="1" applyAlignment="1">
      <alignment vertical="center" wrapText="1"/>
    </xf>
    <xf numFmtId="0" fontId="26" fillId="0" borderId="47" xfId="0" applyFont="1" applyBorder="1" applyAlignment="1">
      <alignment vertical="center" wrapText="1"/>
    </xf>
    <xf numFmtId="0" fontId="26" fillId="0" borderId="47" xfId="0" applyFont="1" applyBorder="1" applyAlignment="1">
      <alignment vertical="center" wrapText="1" shrinkToFit="1"/>
    </xf>
    <xf numFmtId="0" fontId="26" fillId="0" borderId="18" xfId="0" applyFont="1" applyBorder="1" applyAlignment="1">
      <alignment vertical="center" wrapText="1" shrinkToFit="1"/>
    </xf>
    <xf numFmtId="0" fontId="26" fillId="0" borderId="49" xfId="0" applyFont="1" applyBorder="1" applyAlignment="1">
      <alignment vertical="center" wrapText="1" shrinkToFit="1"/>
    </xf>
    <xf numFmtId="176" fontId="41" fillId="0" borderId="203" xfId="0" applyNumberFormat="1" applyFont="1" applyBorder="1" applyAlignment="1">
      <alignment horizontal="right" vertical="center"/>
    </xf>
    <xf numFmtId="176" fontId="41" fillId="0" borderId="51" xfId="0" applyNumberFormat="1" applyFont="1" applyBorder="1" applyAlignment="1">
      <alignment horizontal="right" vertical="center"/>
    </xf>
    <xf numFmtId="176" fontId="41" fillId="0" borderId="48" xfId="0" applyNumberFormat="1" applyFont="1" applyBorder="1" applyAlignment="1">
      <alignment horizontal="right" vertical="center"/>
    </xf>
    <xf numFmtId="0" fontId="26" fillId="0" borderId="47" xfId="0" applyFont="1" applyBorder="1" applyAlignment="1">
      <alignment horizontal="left" vertical="center" wrapText="1" shrinkToFit="1"/>
    </xf>
    <xf numFmtId="0" fontId="26" fillId="0" borderId="18" xfId="0" applyFont="1" applyBorder="1" applyAlignment="1">
      <alignment horizontal="left" vertical="center" wrapText="1" shrinkToFit="1"/>
    </xf>
    <xf numFmtId="0" fontId="26" fillId="0" borderId="49" xfId="0" applyFont="1" applyBorder="1" applyAlignment="1">
      <alignment horizontal="left" vertical="center" wrapText="1" shrinkToFit="1"/>
    </xf>
    <xf numFmtId="38" fontId="41" fillId="0" borderId="47" xfId="2" applyFont="1" applyBorder="1" applyAlignment="1">
      <alignment horizontal="right" vertical="center"/>
    </xf>
    <xf numFmtId="38" fontId="41" fillId="0" borderId="18" xfId="2" applyFont="1" applyBorder="1" applyAlignment="1">
      <alignment horizontal="right" vertical="center"/>
    </xf>
    <xf numFmtId="38" fontId="41" fillId="0" borderId="48" xfId="2" applyFont="1" applyBorder="1" applyAlignment="1">
      <alignment horizontal="right" vertical="center"/>
    </xf>
    <xf numFmtId="176" fontId="41" fillId="0" borderId="52" xfId="0" applyNumberFormat="1" applyFont="1" applyBorder="1" applyAlignment="1">
      <alignment horizontal="right" vertical="center"/>
    </xf>
    <xf numFmtId="176" fontId="41" fillId="0" borderId="53" xfId="0" applyNumberFormat="1" applyFont="1" applyBorder="1" applyAlignment="1">
      <alignment horizontal="right" vertical="center"/>
    </xf>
    <xf numFmtId="176" fontId="41" fillId="0" borderId="61" xfId="0" applyNumberFormat="1" applyFont="1" applyBorder="1" applyAlignment="1">
      <alignment horizontal="right" vertical="center"/>
    </xf>
    <xf numFmtId="0" fontId="51" fillId="0" borderId="18" xfId="0" applyFont="1" applyBorder="1" applyAlignment="1">
      <alignment horizontal="left" vertical="center" wrapText="1"/>
    </xf>
    <xf numFmtId="0" fontId="51" fillId="0" borderId="49" xfId="0" applyFont="1" applyBorder="1" applyAlignment="1">
      <alignment horizontal="left" vertical="center" wrapText="1"/>
    </xf>
    <xf numFmtId="3" fontId="41" fillId="0" borderId="40" xfId="0" applyNumberFormat="1" applyFont="1" applyBorder="1" applyAlignment="1">
      <alignment horizontal="right" vertical="center"/>
    </xf>
    <xf numFmtId="3" fontId="41" fillId="0" borderId="41" xfId="0" applyNumberFormat="1" applyFont="1" applyBorder="1" applyAlignment="1">
      <alignment horizontal="right" vertical="center"/>
    </xf>
    <xf numFmtId="3" fontId="41" fillId="0" borderId="42" xfId="0" applyNumberFormat="1" applyFont="1" applyBorder="1" applyAlignment="1">
      <alignment horizontal="right" vertical="center"/>
    </xf>
    <xf numFmtId="38" fontId="41" fillId="0" borderId="23" xfId="2" applyFont="1" applyBorder="1" applyAlignment="1">
      <alignment horizontal="right" vertical="center"/>
    </xf>
    <xf numFmtId="38" fontId="41" fillId="0" borderId="26" xfId="2" applyFont="1" applyBorder="1" applyAlignment="1">
      <alignment horizontal="right" vertical="center"/>
    </xf>
    <xf numFmtId="38" fontId="41" fillId="0" borderId="50" xfId="2" applyFont="1" applyBorder="1" applyAlignment="1">
      <alignment horizontal="right" vertical="center"/>
    </xf>
    <xf numFmtId="181" fontId="17" fillId="0" borderId="102" xfId="4" applyNumberFormat="1" applyFont="1" applyBorder="1" applyAlignment="1">
      <alignment vertical="center"/>
    </xf>
    <xf numFmtId="0" fontId="47" fillId="0" borderId="103" xfId="4" applyBorder="1" applyAlignment="1">
      <alignment vertical="center"/>
    </xf>
    <xf numFmtId="0" fontId="47" fillId="0" borderId="115" xfId="4" applyBorder="1" applyAlignment="1">
      <alignment vertical="center"/>
    </xf>
    <xf numFmtId="180" fontId="17" fillId="0" borderId="115" xfId="4" applyNumberFormat="1" applyFont="1" applyBorder="1" applyAlignment="1">
      <alignment horizontal="center" vertical="center"/>
    </xf>
    <xf numFmtId="0" fontId="25" fillId="0" borderId="7" xfId="0" applyFont="1" applyBorder="1" applyAlignment="1">
      <alignment horizontal="center" vertical="center" wrapText="1"/>
    </xf>
    <xf numFmtId="0" fontId="25" fillId="0" borderId="46" xfId="0" applyFont="1" applyBorder="1" applyAlignment="1">
      <alignment horizontal="center" vertical="center" wrapText="1"/>
    </xf>
    <xf numFmtId="0" fontId="0" fillId="0" borderId="4" xfId="0" applyBorder="1" applyAlignment="1">
      <alignment horizontal="center" vertical="center"/>
    </xf>
    <xf numFmtId="0" fontId="0" fillId="0" borderId="78" xfId="0" applyBorder="1" applyAlignment="1">
      <alignment horizontal="center" vertical="center"/>
    </xf>
    <xf numFmtId="0" fontId="0" fillId="0" borderId="54" xfId="0" applyBorder="1" applyAlignment="1">
      <alignment horizontal="center" vertical="center"/>
    </xf>
    <xf numFmtId="0" fontId="0" fillId="0" borderId="79" xfId="0" applyBorder="1" applyAlignment="1">
      <alignment horizontal="center" vertical="center" wrapText="1"/>
    </xf>
    <xf numFmtId="0" fontId="0" fillId="0" borderId="80" xfId="0" applyBorder="1" applyAlignment="1">
      <alignment horizontal="center" vertical="center" wrapText="1"/>
    </xf>
    <xf numFmtId="0" fontId="0" fillId="0" borderId="78" xfId="0" applyBorder="1" applyAlignment="1">
      <alignment horizontal="center" vertical="center" wrapText="1"/>
    </xf>
    <xf numFmtId="0" fontId="0" fillId="0" borderId="81"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0" borderId="82" xfId="0" applyBorder="1" applyAlignment="1">
      <alignment horizontal="center" vertical="center" wrapText="1"/>
    </xf>
    <xf numFmtId="0" fontId="0" fillId="0" borderId="83"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24" fillId="0" borderId="74" xfId="0" applyFont="1" applyBorder="1" applyAlignment="1">
      <alignment horizontal="left" vertical="center" wrapText="1" shrinkToFit="1"/>
    </xf>
    <xf numFmtId="0" fontId="24" fillId="0" borderId="75" xfId="0" applyFont="1" applyBorder="1" applyAlignment="1">
      <alignment horizontal="left" vertical="center" wrapText="1" shrinkToFit="1"/>
    </xf>
    <xf numFmtId="0" fontId="24" fillId="0" borderId="38" xfId="0" applyFont="1" applyBorder="1" applyAlignment="1">
      <alignment horizontal="left" vertical="center" wrapText="1" shrinkToFit="1"/>
    </xf>
    <xf numFmtId="176" fontId="41" fillId="0" borderId="76" xfId="0" applyNumberFormat="1" applyFont="1" applyBorder="1" applyAlignment="1">
      <alignment vertical="center" wrapText="1"/>
    </xf>
    <xf numFmtId="176" fontId="41" fillId="0" borderId="75" xfId="0" applyNumberFormat="1" applyFont="1" applyBorder="1">
      <alignment vertical="center"/>
    </xf>
    <xf numFmtId="176" fontId="41" fillId="0" borderId="77" xfId="0" applyNumberFormat="1" applyFont="1" applyBorder="1">
      <alignment vertical="center"/>
    </xf>
    <xf numFmtId="0" fontId="24" fillId="0" borderId="73" xfId="0" applyFont="1" applyBorder="1" applyAlignment="1">
      <alignment horizontal="left" vertical="center" wrapText="1"/>
    </xf>
    <xf numFmtId="0" fontId="24" fillId="0" borderId="51" xfId="0" applyFont="1" applyBorder="1" applyAlignment="1">
      <alignment horizontal="left" vertical="center" wrapText="1"/>
    </xf>
    <xf numFmtId="176" fontId="41" fillId="0" borderId="24" xfId="0" applyNumberFormat="1" applyFont="1" applyBorder="1" applyAlignment="1">
      <alignment horizontal="right" vertical="center"/>
    </xf>
    <xf numFmtId="176" fontId="41" fillId="0" borderId="6" xfId="0" applyNumberFormat="1" applyFont="1" applyBorder="1" applyAlignment="1">
      <alignment horizontal="right" vertical="center"/>
    </xf>
    <xf numFmtId="176" fontId="41" fillId="0" borderId="68" xfId="0" applyNumberFormat="1" applyFont="1" applyBorder="1" applyAlignment="1">
      <alignment horizontal="right" vertical="center"/>
    </xf>
    <xf numFmtId="0" fontId="24" fillId="0" borderId="47" xfId="0" applyFont="1" applyBorder="1" applyAlignment="1">
      <alignment horizontal="left" vertical="center" wrapText="1"/>
    </xf>
    <xf numFmtId="0" fontId="24" fillId="0" borderId="9" xfId="0" applyFont="1" applyBorder="1" applyAlignment="1">
      <alignment horizontal="left" vertical="center" wrapText="1"/>
    </xf>
    <xf numFmtId="0" fontId="24" fillId="0" borderId="6" xfId="0" applyFont="1" applyBorder="1" applyAlignment="1">
      <alignment horizontal="left" vertical="center" wrapText="1"/>
    </xf>
    <xf numFmtId="0" fontId="24" fillId="0" borderId="19" xfId="0" applyFont="1" applyBorder="1" applyAlignment="1">
      <alignment horizontal="left" vertical="center" wrapText="1"/>
    </xf>
    <xf numFmtId="176" fontId="41" fillId="0" borderId="22" xfId="0" applyNumberFormat="1" applyFont="1" applyBorder="1" applyAlignment="1">
      <alignment horizontal="right" vertical="center"/>
    </xf>
    <xf numFmtId="176" fontId="41" fillId="0" borderId="39" xfId="0" applyNumberFormat="1" applyFont="1" applyBorder="1" applyAlignment="1">
      <alignment horizontal="right" vertical="center"/>
    </xf>
    <xf numFmtId="176" fontId="41" fillId="0" borderId="69" xfId="0" applyNumberFormat="1" applyFont="1" applyBorder="1" applyAlignment="1">
      <alignment horizontal="right" vertical="center"/>
    </xf>
    <xf numFmtId="0" fontId="24" fillId="0" borderId="12" xfId="0" applyFont="1" applyBorder="1" applyAlignment="1">
      <alignment horizontal="left" vertical="center" wrapText="1"/>
    </xf>
    <xf numFmtId="0" fontId="24" fillId="0" borderId="18" xfId="0" applyFont="1" applyBorder="1" applyAlignment="1">
      <alignment horizontal="left" vertical="center" wrapText="1"/>
    </xf>
    <xf numFmtId="176" fontId="41" fillId="0" borderId="72" xfId="0" applyNumberFormat="1" applyFont="1" applyBorder="1" applyAlignment="1">
      <alignment horizontal="right" vertical="center"/>
    </xf>
    <xf numFmtId="0" fontId="24" fillId="0" borderId="9" xfId="0" applyFont="1" applyBorder="1" applyAlignment="1">
      <alignment horizontal="left" vertical="center"/>
    </xf>
    <xf numFmtId="0" fontId="24" fillId="0" borderId="6" xfId="0" applyFont="1" applyBorder="1" applyAlignment="1">
      <alignment horizontal="left" vertical="center"/>
    </xf>
    <xf numFmtId="0" fontId="24" fillId="0" borderId="19" xfId="0" applyFont="1" applyBorder="1" applyAlignment="1">
      <alignment horizontal="left" vertical="center"/>
    </xf>
    <xf numFmtId="176" fontId="41" fillId="5" borderId="70" xfId="0" applyNumberFormat="1" applyFont="1" applyFill="1" applyBorder="1" applyAlignment="1">
      <alignment horizontal="right" vertical="center"/>
    </xf>
    <xf numFmtId="176" fontId="41" fillId="5" borderId="71" xfId="0" applyNumberFormat="1" applyFont="1" applyFill="1" applyBorder="1" applyAlignment="1">
      <alignment horizontal="right" vertical="center"/>
    </xf>
    <xf numFmtId="0" fontId="24" fillId="0" borderId="15" xfId="0" applyFont="1" applyBorder="1" applyAlignment="1">
      <alignment horizontal="left" vertical="center" wrapText="1"/>
    </xf>
    <xf numFmtId="38" fontId="41" fillId="0" borderId="70" xfId="2" applyFont="1" applyBorder="1" applyAlignment="1">
      <alignment horizontal="right" vertical="center"/>
    </xf>
    <xf numFmtId="38" fontId="41" fillId="0" borderId="71" xfId="2" applyFont="1" applyBorder="1" applyAlignment="1">
      <alignment horizontal="right" vertical="center"/>
    </xf>
    <xf numFmtId="0" fontId="24" fillId="0" borderId="15" xfId="0" applyFont="1" applyBorder="1" applyAlignment="1">
      <alignment horizontal="left" vertical="center"/>
    </xf>
    <xf numFmtId="176" fontId="41" fillId="0" borderId="20" xfId="0" applyNumberFormat="1" applyFont="1" applyBorder="1">
      <alignment vertical="center"/>
    </xf>
    <xf numFmtId="176" fontId="41" fillId="0" borderId="6" xfId="0" applyNumberFormat="1" applyFont="1" applyBorder="1">
      <alignment vertical="center"/>
    </xf>
    <xf numFmtId="176" fontId="41" fillId="0" borderId="68" xfId="0" applyNumberFormat="1" applyFont="1" applyBorder="1">
      <alignment vertical="center"/>
    </xf>
    <xf numFmtId="176" fontId="41" fillId="0" borderId="65" xfId="0" applyNumberFormat="1" applyFont="1" applyBorder="1">
      <alignment vertical="center"/>
    </xf>
    <xf numFmtId="176" fontId="41" fillId="0" borderId="39" xfId="0" applyNumberFormat="1" applyFont="1" applyBorder="1">
      <alignment vertical="center"/>
    </xf>
    <xf numFmtId="176" fontId="41" fillId="0" borderId="69" xfId="0" applyNumberFormat="1" applyFont="1" applyBorder="1">
      <alignment vertical="center"/>
    </xf>
    <xf numFmtId="176" fontId="41" fillId="0" borderId="20" xfId="0" applyNumberFormat="1" applyFont="1" applyBorder="1" applyAlignment="1">
      <alignment horizontal="right" vertical="center"/>
    </xf>
    <xf numFmtId="0" fontId="24" fillId="0" borderId="13" xfId="0" applyFont="1" applyBorder="1" applyAlignment="1">
      <alignment horizontal="left" vertical="center" wrapText="1"/>
    </xf>
    <xf numFmtId="0" fontId="24" fillId="0" borderId="27" xfId="0" applyFont="1" applyBorder="1" applyAlignment="1">
      <alignment horizontal="left" vertical="center" wrapText="1"/>
    </xf>
    <xf numFmtId="0" fontId="24" fillId="0" borderId="29" xfId="0" applyFont="1" applyBorder="1" applyAlignment="1">
      <alignment horizontal="left" vertical="center" wrapText="1"/>
    </xf>
    <xf numFmtId="176" fontId="41" fillId="0" borderId="34" xfId="0" applyNumberFormat="1" applyFont="1" applyBorder="1" applyAlignment="1">
      <alignment horizontal="right" vertical="center"/>
    </xf>
    <xf numFmtId="176" fontId="41" fillId="0" borderId="27" xfId="0" applyNumberFormat="1" applyFont="1" applyBorder="1" applyAlignment="1">
      <alignment horizontal="right" vertical="center"/>
    </xf>
    <xf numFmtId="176" fontId="41" fillId="0" borderId="66" xfId="0" applyNumberFormat="1" applyFont="1" applyBorder="1" applyAlignment="1">
      <alignment horizontal="right" vertical="center"/>
    </xf>
    <xf numFmtId="0" fontId="24" fillId="0" borderId="14" xfId="0" applyFont="1" applyBorder="1" applyAlignment="1">
      <alignment horizontal="left" vertical="center"/>
    </xf>
    <xf numFmtId="0" fontId="24" fillId="0" borderId="21" xfId="0" applyFont="1" applyBorder="1" applyAlignment="1">
      <alignment horizontal="left" vertical="center"/>
    </xf>
    <xf numFmtId="0" fontId="24" fillId="0" borderId="35" xfId="0" applyFont="1" applyBorder="1" applyAlignment="1">
      <alignment horizontal="left" vertical="center"/>
    </xf>
    <xf numFmtId="176" fontId="41" fillId="0" borderId="33" xfId="0" applyNumberFormat="1" applyFont="1" applyBorder="1" applyAlignment="1">
      <alignment horizontal="right" vertical="center"/>
    </xf>
    <xf numFmtId="176" fontId="41" fillId="0" borderId="21" xfId="0" applyNumberFormat="1" applyFont="1" applyBorder="1" applyAlignment="1">
      <alignment horizontal="right" vertical="center"/>
    </xf>
    <xf numFmtId="176" fontId="41" fillId="0" borderId="67" xfId="0" applyNumberFormat="1" applyFont="1" applyBorder="1" applyAlignment="1">
      <alignment horizontal="right" vertical="center"/>
    </xf>
    <xf numFmtId="176" fontId="41" fillId="0" borderId="24" xfId="0" applyNumberFormat="1" applyFont="1" applyBorder="1">
      <alignment vertical="center"/>
    </xf>
    <xf numFmtId="0" fontId="51" fillId="0" borderId="47" xfId="0" applyFont="1" applyBorder="1" applyAlignment="1">
      <alignment horizontal="left" vertical="center" wrapText="1"/>
    </xf>
    <xf numFmtId="176" fontId="41" fillId="0" borderId="70" xfId="0" applyNumberFormat="1" applyFont="1" applyBorder="1" applyAlignment="1">
      <alignment horizontal="right" vertical="center"/>
    </xf>
    <xf numFmtId="176" fontId="41" fillId="0" borderId="71" xfId="0" applyNumberFormat="1" applyFont="1" applyBorder="1" applyAlignment="1">
      <alignment horizontal="right" vertical="center"/>
    </xf>
  </cellXfs>
  <cellStyles count="6">
    <cellStyle name="パーセント" xfId="1" builtinId="5"/>
    <cellStyle name="ハイパーリンク 2" xfId="5" xr:uid="{5CA656FD-1C52-4D70-8DA5-7E4F79F66D3D}"/>
    <cellStyle name="桁区切り" xfId="2" builtinId="6"/>
    <cellStyle name="標準" xfId="0" builtinId="0"/>
    <cellStyle name="標準 2" xfId="4" xr:uid="{9E6F6263-00F2-42D8-9DD0-DA749C767895}"/>
    <cellStyle name="標準 20" xfId="3" xr:uid="{2D5AF651-8C3E-49C4-9C44-A89B61724510}"/>
  </cellStyles>
  <dxfs count="101">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numFmt numFmtId="0" formatCode="General"/>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
      <font>
        <color theme="1" tint="0.499984740745262"/>
      </font>
    </dxf>
    <dxf>
      <font>
        <color theme="9" tint="-0.24994659260841701"/>
      </font>
    </dxf>
    <dxf>
      <font>
        <color rgb="FFFF0000"/>
      </font>
    </dxf>
    <dxf>
      <font>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image" Target="../media/image11.jpeg"/><Relationship Id="rId7" Type="http://schemas.openxmlformats.org/officeDocument/2006/relationships/image" Target="../media/image15.jpeg"/><Relationship Id="rId2" Type="http://schemas.openxmlformats.org/officeDocument/2006/relationships/image" Target="../media/image10.jpeg"/><Relationship Id="rId1" Type="http://schemas.openxmlformats.org/officeDocument/2006/relationships/image" Target="../media/image9.jpeg"/><Relationship Id="rId6" Type="http://schemas.openxmlformats.org/officeDocument/2006/relationships/image" Target="../media/image14.jpeg"/><Relationship Id="rId11" Type="http://schemas.openxmlformats.org/officeDocument/2006/relationships/image" Target="../media/image17.jpeg"/><Relationship Id="rId5" Type="http://schemas.openxmlformats.org/officeDocument/2006/relationships/image" Target="../media/image13.jpeg"/><Relationship Id="rId10" Type="http://schemas.openxmlformats.org/officeDocument/2006/relationships/image" Target="../media/image16.jpeg"/><Relationship Id="rId4" Type="http://schemas.openxmlformats.org/officeDocument/2006/relationships/image" Target="../media/image12.jpeg"/><Relationship Id="rId9"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6.jpeg"/><Relationship Id="rId7" Type="http://schemas.openxmlformats.org/officeDocument/2006/relationships/image" Target="../media/image21.jpeg"/><Relationship Id="rId2" Type="http://schemas.openxmlformats.org/officeDocument/2006/relationships/image" Target="../media/image3.jpeg"/><Relationship Id="rId1" Type="http://schemas.openxmlformats.org/officeDocument/2006/relationships/image" Target="../media/image18.jpeg"/><Relationship Id="rId6" Type="http://schemas.openxmlformats.org/officeDocument/2006/relationships/image" Target="../media/image20.jpeg"/><Relationship Id="rId5" Type="http://schemas.openxmlformats.org/officeDocument/2006/relationships/image" Target="../media/image19.jpe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24.jpeg"/><Relationship Id="rId3" Type="http://schemas.openxmlformats.org/officeDocument/2006/relationships/image" Target="../media/image22.jpeg"/><Relationship Id="rId7" Type="http://schemas.openxmlformats.org/officeDocument/2006/relationships/image" Target="../media/image5.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23.jpeg"/><Relationship Id="rId11" Type="http://schemas.openxmlformats.org/officeDocument/2006/relationships/image" Target="../media/image27.jpeg"/><Relationship Id="rId5" Type="http://schemas.openxmlformats.org/officeDocument/2006/relationships/image" Target="../media/image4.jpeg"/><Relationship Id="rId10" Type="http://schemas.openxmlformats.org/officeDocument/2006/relationships/image" Target="../media/image26.jpeg"/><Relationship Id="rId4" Type="http://schemas.openxmlformats.org/officeDocument/2006/relationships/image" Target="../media/image6.jpeg"/><Relationship Id="rId9" Type="http://schemas.openxmlformats.org/officeDocument/2006/relationships/image" Target="../media/image2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28.jpeg"/></Relationships>
</file>

<file path=xl/drawings/drawing1.xml><?xml version="1.0" encoding="utf-8"?>
<xdr:wsDr xmlns:xdr="http://schemas.openxmlformats.org/drawingml/2006/spreadsheetDrawing" xmlns:a="http://schemas.openxmlformats.org/drawingml/2006/main">
  <xdr:twoCellAnchor>
    <xdr:from>
      <xdr:col>10</xdr:col>
      <xdr:colOff>251460</xdr:colOff>
      <xdr:row>1</xdr:row>
      <xdr:rowOff>304800</xdr:rowOff>
    </xdr:from>
    <xdr:to>
      <xdr:col>13</xdr:col>
      <xdr:colOff>525780</xdr:colOff>
      <xdr:row>6</xdr:row>
      <xdr:rowOff>76200</xdr:rowOff>
    </xdr:to>
    <xdr:sp macro="[0]!全ての処理を実行" textlink="">
      <xdr:nvSpPr>
        <xdr:cNvPr id="2" name="四角形: 角度付き 1">
          <a:extLst>
            <a:ext uri="{FF2B5EF4-FFF2-40B4-BE49-F238E27FC236}">
              <a16:creationId xmlns:a16="http://schemas.microsoft.com/office/drawing/2014/main" id="{BA4AFBCC-4F17-ED14-8AE4-E32F5C17C169}"/>
            </a:ext>
          </a:extLst>
        </xdr:cNvPr>
        <xdr:cNvSpPr/>
      </xdr:nvSpPr>
      <xdr:spPr bwMode="auto">
        <a:xfrm>
          <a:off x="10629900" y="1051560"/>
          <a:ext cx="2103120" cy="838200"/>
        </a:xfrm>
        <a:prstGeom prst="bevel">
          <a:avLst/>
        </a:prstGeom>
        <a:solidFill>
          <a:schemeClr val="accent1">
            <a:lumMod val="40000"/>
            <a:lumOff val="60000"/>
          </a:schemeClr>
        </a:solidFill>
        <a:ln>
          <a:noFill/>
        </a:ln>
      </xdr:spPr>
      <xdr:txBody>
        <a:bodyPr rtlCol="0" anchor="ctr"/>
        <a:lstStyle/>
        <a:p>
          <a:pPr algn="ctr"/>
          <a:r>
            <a:rPr kumimoji="1" lang="ja-JP" altLang="en-US" sz="3600"/>
            <a:t>更新</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26</xdr:col>
      <xdr:colOff>459753</xdr:colOff>
      <xdr:row>60</xdr:row>
      <xdr:rowOff>1436</xdr:rowOff>
    </xdr:to>
    <xdr:pic>
      <xdr:nvPicPr>
        <xdr:cNvPr id="2" name="図 1">
          <a:extLst>
            <a:ext uri="{FF2B5EF4-FFF2-40B4-BE49-F238E27FC236}">
              <a16:creationId xmlns:a16="http://schemas.microsoft.com/office/drawing/2014/main" id="{F5A53D23-A92B-014F-B0E2-218BF457E270}"/>
            </a:ext>
          </a:extLst>
        </xdr:cNvPr>
        <xdr:cNvPicPr>
          <a:picLocks noChangeAspect="1"/>
        </xdr:cNvPicPr>
      </xdr:nvPicPr>
      <xdr:blipFill>
        <a:blip xmlns:r="http://schemas.openxmlformats.org/officeDocument/2006/relationships" r:embed="rId1"/>
        <a:stretch>
          <a:fillRect/>
        </a:stretch>
      </xdr:blipFill>
      <xdr:spPr>
        <a:xfrm>
          <a:off x="0" y="0"/>
          <a:ext cx="18290553" cy="102884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47625</xdr:colOff>
      <xdr:row>3</xdr:row>
      <xdr:rowOff>76200</xdr:rowOff>
    </xdr:from>
    <xdr:to>
      <xdr:col>4</xdr:col>
      <xdr:colOff>381000</xdr:colOff>
      <xdr:row>4</xdr:row>
      <xdr:rowOff>142875</xdr:rowOff>
    </xdr:to>
    <xdr:pic>
      <xdr:nvPicPr>
        <xdr:cNvPr id="2" name="図 26">
          <a:extLst>
            <a:ext uri="{FF2B5EF4-FFF2-40B4-BE49-F238E27FC236}">
              <a16:creationId xmlns:a16="http://schemas.microsoft.com/office/drawing/2014/main" id="{607234FC-51B6-4338-96C1-F74953BD278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57475" y="1076325"/>
          <a:ext cx="333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85725</xdr:colOff>
      <xdr:row>15</xdr:row>
      <xdr:rowOff>47625</xdr:rowOff>
    </xdr:from>
    <xdr:to>
      <xdr:col>17</xdr:col>
      <xdr:colOff>409575</xdr:colOff>
      <xdr:row>15</xdr:row>
      <xdr:rowOff>314325</xdr:rowOff>
    </xdr:to>
    <xdr:pic>
      <xdr:nvPicPr>
        <xdr:cNvPr id="3" name="図 26">
          <a:extLst>
            <a:ext uri="{FF2B5EF4-FFF2-40B4-BE49-F238E27FC236}">
              <a16:creationId xmlns:a16="http://schemas.microsoft.com/office/drawing/2014/main" id="{235FB37E-032E-416C-B85C-AA44E109C06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43925" y="4714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10</xdr:row>
      <xdr:rowOff>66675</xdr:rowOff>
    </xdr:from>
    <xdr:to>
      <xdr:col>1</xdr:col>
      <xdr:colOff>371475</xdr:colOff>
      <xdr:row>10</xdr:row>
      <xdr:rowOff>333375</xdr:rowOff>
    </xdr:to>
    <xdr:pic>
      <xdr:nvPicPr>
        <xdr:cNvPr id="4" name="図 26">
          <a:extLst>
            <a:ext uri="{FF2B5EF4-FFF2-40B4-BE49-F238E27FC236}">
              <a16:creationId xmlns:a16="http://schemas.microsoft.com/office/drawing/2014/main" id="{C1A4C73A-CD62-4289-956C-87D39C6105A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71600" y="278130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47625</xdr:colOff>
      <xdr:row>10</xdr:row>
      <xdr:rowOff>47625</xdr:rowOff>
    </xdr:from>
    <xdr:to>
      <xdr:col>5</xdr:col>
      <xdr:colOff>371475</xdr:colOff>
      <xdr:row>10</xdr:row>
      <xdr:rowOff>314325</xdr:rowOff>
    </xdr:to>
    <xdr:pic>
      <xdr:nvPicPr>
        <xdr:cNvPr id="5" name="図 26">
          <a:extLst>
            <a:ext uri="{FF2B5EF4-FFF2-40B4-BE49-F238E27FC236}">
              <a16:creationId xmlns:a16="http://schemas.microsoft.com/office/drawing/2014/main" id="{694ECD72-99EC-4742-B4A2-B25161EDD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86100" y="27622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10</xdr:row>
      <xdr:rowOff>57150</xdr:rowOff>
    </xdr:from>
    <xdr:to>
      <xdr:col>8</xdr:col>
      <xdr:colOff>371475</xdr:colOff>
      <xdr:row>10</xdr:row>
      <xdr:rowOff>333375</xdr:rowOff>
    </xdr:to>
    <xdr:pic>
      <xdr:nvPicPr>
        <xdr:cNvPr id="6" name="図 26">
          <a:extLst>
            <a:ext uri="{FF2B5EF4-FFF2-40B4-BE49-F238E27FC236}">
              <a16:creationId xmlns:a16="http://schemas.microsoft.com/office/drawing/2014/main" id="{A5D05C1C-6170-4258-B921-0F266E30152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371975" y="27717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15</xdr:row>
      <xdr:rowOff>76200</xdr:rowOff>
    </xdr:from>
    <xdr:to>
      <xdr:col>1</xdr:col>
      <xdr:colOff>371475</xdr:colOff>
      <xdr:row>15</xdr:row>
      <xdr:rowOff>342900</xdr:rowOff>
    </xdr:to>
    <xdr:pic>
      <xdr:nvPicPr>
        <xdr:cNvPr id="7" name="図 26">
          <a:extLst>
            <a:ext uri="{FF2B5EF4-FFF2-40B4-BE49-F238E27FC236}">
              <a16:creationId xmlns:a16="http://schemas.microsoft.com/office/drawing/2014/main" id="{45301692-A10E-4C20-812D-034076DBA35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71600" y="47434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17</xdr:row>
      <xdr:rowOff>85725</xdr:rowOff>
    </xdr:from>
    <xdr:to>
      <xdr:col>1</xdr:col>
      <xdr:colOff>371475</xdr:colOff>
      <xdr:row>17</xdr:row>
      <xdr:rowOff>361950</xdr:rowOff>
    </xdr:to>
    <xdr:pic>
      <xdr:nvPicPr>
        <xdr:cNvPr id="8" name="図 26">
          <a:extLst>
            <a:ext uri="{FF2B5EF4-FFF2-40B4-BE49-F238E27FC236}">
              <a16:creationId xmlns:a16="http://schemas.microsoft.com/office/drawing/2014/main" id="{0AC4F6E0-6925-42CC-91E3-3ECD1D17F92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71600" y="55149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66675</xdr:colOff>
      <xdr:row>15</xdr:row>
      <xdr:rowOff>85725</xdr:rowOff>
    </xdr:from>
    <xdr:to>
      <xdr:col>4</xdr:col>
      <xdr:colOff>400050</xdr:colOff>
      <xdr:row>15</xdr:row>
      <xdr:rowOff>361950</xdr:rowOff>
    </xdr:to>
    <xdr:pic>
      <xdr:nvPicPr>
        <xdr:cNvPr id="9" name="図 26">
          <a:extLst>
            <a:ext uri="{FF2B5EF4-FFF2-40B4-BE49-F238E27FC236}">
              <a16:creationId xmlns:a16="http://schemas.microsoft.com/office/drawing/2014/main" id="{350282AA-EDC9-4392-AD0F-BC9723B4651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676525" y="4752975"/>
          <a:ext cx="333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16</xdr:row>
      <xdr:rowOff>85725</xdr:rowOff>
    </xdr:from>
    <xdr:to>
      <xdr:col>4</xdr:col>
      <xdr:colOff>371475</xdr:colOff>
      <xdr:row>16</xdr:row>
      <xdr:rowOff>361950</xdr:rowOff>
    </xdr:to>
    <xdr:pic>
      <xdr:nvPicPr>
        <xdr:cNvPr id="10" name="図 26">
          <a:extLst>
            <a:ext uri="{FF2B5EF4-FFF2-40B4-BE49-F238E27FC236}">
              <a16:creationId xmlns:a16="http://schemas.microsoft.com/office/drawing/2014/main" id="{3E5208F9-E909-458C-BAFA-38AA2F7A1E3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57475" y="51339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19050</xdr:colOff>
      <xdr:row>11</xdr:row>
      <xdr:rowOff>57150</xdr:rowOff>
    </xdr:from>
    <xdr:to>
      <xdr:col>8</xdr:col>
      <xdr:colOff>342900</xdr:colOff>
      <xdr:row>11</xdr:row>
      <xdr:rowOff>333375</xdr:rowOff>
    </xdr:to>
    <xdr:pic>
      <xdr:nvPicPr>
        <xdr:cNvPr id="11" name="図 26">
          <a:extLst>
            <a:ext uri="{FF2B5EF4-FFF2-40B4-BE49-F238E27FC236}">
              <a16:creationId xmlns:a16="http://schemas.microsoft.com/office/drawing/2014/main" id="{D7B08DD7-A349-4820-B742-E29B9566285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343400" y="31527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11</xdr:row>
      <xdr:rowOff>57150</xdr:rowOff>
    </xdr:from>
    <xdr:to>
      <xdr:col>4</xdr:col>
      <xdr:colOff>371475</xdr:colOff>
      <xdr:row>11</xdr:row>
      <xdr:rowOff>333375</xdr:rowOff>
    </xdr:to>
    <xdr:pic>
      <xdr:nvPicPr>
        <xdr:cNvPr id="12" name="図 26">
          <a:extLst>
            <a:ext uri="{FF2B5EF4-FFF2-40B4-BE49-F238E27FC236}">
              <a16:creationId xmlns:a16="http://schemas.microsoft.com/office/drawing/2014/main" id="{68029270-D8AA-4326-A81C-5B7CCBA8EF8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57475" y="31527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66675</xdr:colOff>
      <xdr:row>11</xdr:row>
      <xdr:rowOff>76200</xdr:rowOff>
    </xdr:from>
    <xdr:to>
      <xdr:col>5</xdr:col>
      <xdr:colOff>400050</xdr:colOff>
      <xdr:row>11</xdr:row>
      <xdr:rowOff>342900</xdr:rowOff>
    </xdr:to>
    <xdr:pic>
      <xdr:nvPicPr>
        <xdr:cNvPr id="13" name="図 26">
          <a:extLst>
            <a:ext uri="{FF2B5EF4-FFF2-40B4-BE49-F238E27FC236}">
              <a16:creationId xmlns:a16="http://schemas.microsoft.com/office/drawing/2014/main" id="{7B039314-883F-47A9-A369-D659CA195A08}"/>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105150" y="3171825"/>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18</xdr:row>
      <xdr:rowOff>66675</xdr:rowOff>
    </xdr:from>
    <xdr:to>
      <xdr:col>1</xdr:col>
      <xdr:colOff>342900</xdr:colOff>
      <xdr:row>18</xdr:row>
      <xdr:rowOff>333375</xdr:rowOff>
    </xdr:to>
    <xdr:pic>
      <xdr:nvPicPr>
        <xdr:cNvPr id="14" name="図 26">
          <a:extLst>
            <a:ext uri="{FF2B5EF4-FFF2-40B4-BE49-F238E27FC236}">
              <a16:creationId xmlns:a16="http://schemas.microsoft.com/office/drawing/2014/main" id="{667D3390-193B-4648-AD29-DE299261C5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43025" y="5876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25</xdr:row>
      <xdr:rowOff>47625</xdr:rowOff>
    </xdr:from>
    <xdr:to>
      <xdr:col>1</xdr:col>
      <xdr:colOff>342900</xdr:colOff>
      <xdr:row>25</xdr:row>
      <xdr:rowOff>314325</xdr:rowOff>
    </xdr:to>
    <xdr:pic>
      <xdr:nvPicPr>
        <xdr:cNvPr id="15" name="図 26">
          <a:extLst>
            <a:ext uri="{FF2B5EF4-FFF2-40B4-BE49-F238E27FC236}">
              <a16:creationId xmlns:a16="http://schemas.microsoft.com/office/drawing/2014/main" id="{5C84B358-CEC2-467E-BD71-A0939602C60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43025" y="8524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25</xdr:row>
      <xdr:rowOff>57150</xdr:rowOff>
    </xdr:from>
    <xdr:to>
      <xdr:col>8</xdr:col>
      <xdr:colOff>371475</xdr:colOff>
      <xdr:row>25</xdr:row>
      <xdr:rowOff>333375</xdr:rowOff>
    </xdr:to>
    <xdr:pic>
      <xdr:nvPicPr>
        <xdr:cNvPr id="16" name="図 26">
          <a:extLst>
            <a:ext uri="{FF2B5EF4-FFF2-40B4-BE49-F238E27FC236}">
              <a16:creationId xmlns:a16="http://schemas.microsoft.com/office/drawing/2014/main" id="{67AD5E8C-566B-4CDD-8881-B433F7B8723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371975" y="853440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18</xdr:row>
      <xdr:rowOff>57150</xdr:rowOff>
    </xdr:from>
    <xdr:to>
      <xdr:col>4</xdr:col>
      <xdr:colOff>371475</xdr:colOff>
      <xdr:row>18</xdr:row>
      <xdr:rowOff>314325</xdr:rowOff>
    </xdr:to>
    <xdr:pic>
      <xdr:nvPicPr>
        <xdr:cNvPr id="17" name="図 26">
          <a:extLst>
            <a:ext uri="{FF2B5EF4-FFF2-40B4-BE49-F238E27FC236}">
              <a16:creationId xmlns:a16="http://schemas.microsoft.com/office/drawing/2014/main" id="{12306518-4F57-42D8-9FBF-FDF6490D450D}"/>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67000" y="5867400"/>
          <a:ext cx="3143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29</xdr:row>
      <xdr:rowOff>57150</xdr:rowOff>
    </xdr:from>
    <xdr:to>
      <xdr:col>1</xdr:col>
      <xdr:colOff>371475</xdr:colOff>
      <xdr:row>29</xdr:row>
      <xdr:rowOff>333375</xdr:rowOff>
    </xdr:to>
    <xdr:pic>
      <xdr:nvPicPr>
        <xdr:cNvPr id="18" name="図 26">
          <a:extLst>
            <a:ext uri="{FF2B5EF4-FFF2-40B4-BE49-F238E27FC236}">
              <a16:creationId xmlns:a16="http://schemas.microsoft.com/office/drawing/2014/main" id="{E37108A3-A5BE-45FA-807E-F17A6C18304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71600" y="1010602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95250</xdr:colOff>
      <xdr:row>29</xdr:row>
      <xdr:rowOff>57150</xdr:rowOff>
    </xdr:from>
    <xdr:to>
      <xdr:col>6</xdr:col>
      <xdr:colOff>0</xdr:colOff>
      <xdr:row>29</xdr:row>
      <xdr:rowOff>333375</xdr:rowOff>
    </xdr:to>
    <xdr:pic>
      <xdr:nvPicPr>
        <xdr:cNvPr id="19" name="図 26">
          <a:extLst>
            <a:ext uri="{FF2B5EF4-FFF2-40B4-BE49-F238E27FC236}">
              <a16:creationId xmlns:a16="http://schemas.microsoft.com/office/drawing/2014/main" id="{4C84AB6D-B0C6-4F5A-A6F2-184EFDC0D1E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133725" y="10106025"/>
          <a:ext cx="333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29</xdr:row>
      <xdr:rowOff>57150</xdr:rowOff>
    </xdr:from>
    <xdr:to>
      <xdr:col>4</xdr:col>
      <xdr:colOff>371475</xdr:colOff>
      <xdr:row>29</xdr:row>
      <xdr:rowOff>333375</xdr:rowOff>
    </xdr:to>
    <xdr:pic>
      <xdr:nvPicPr>
        <xdr:cNvPr id="20" name="図 26">
          <a:extLst>
            <a:ext uri="{FF2B5EF4-FFF2-40B4-BE49-F238E27FC236}">
              <a16:creationId xmlns:a16="http://schemas.microsoft.com/office/drawing/2014/main" id="{D0E3EF79-614F-4C9D-8CF6-93B5025472E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57475" y="1010602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29</xdr:row>
      <xdr:rowOff>57150</xdr:rowOff>
    </xdr:from>
    <xdr:to>
      <xdr:col>8</xdr:col>
      <xdr:colOff>371475</xdr:colOff>
      <xdr:row>29</xdr:row>
      <xdr:rowOff>333375</xdr:rowOff>
    </xdr:to>
    <xdr:pic>
      <xdr:nvPicPr>
        <xdr:cNvPr id="21" name="図 26">
          <a:extLst>
            <a:ext uri="{FF2B5EF4-FFF2-40B4-BE49-F238E27FC236}">
              <a16:creationId xmlns:a16="http://schemas.microsoft.com/office/drawing/2014/main" id="{88E5B279-44ED-4079-8316-910F053DCF5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371975" y="1010602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66675</xdr:colOff>
      <xdr:row>23</xdr:row>
      <xdr:rowOff>76200</xdr:rowOff>
    </xdr:from>
    <xdr:to>
      <xdr:col>4</xdr:col>
      <xdr:colOff>400050</xdr:colOff>
      <xdr:row>23</xdr:row>
      <xdr:rowOff>342900</xdr:rowOff>
    </xdr:to>
    <xdr:pic>
      <xdr:nvPicPr>
        <xdr:cNvPr id="22" name="図 26">
          <a:extLst>
            <a:ext uri="{FF2B5EF4-FFF2-40B4-BE49-F238E27FC236}">
              <a16:creationId xmlns:a16="http://schemas.microsoft.com/office/drawing/2014/main" id="{6A1A12D9-882D-41C6-A83C-56DBF22263DA}"/>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676525" y="779145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27</xdr:row>
      <xdr:rowOff>57150</xdr:rowOff>
    </xdr:from>
    <xdr:to>
      <xdr:col>1</xdr:col>
      <xdr:colOff>361950</xdr:colOff>
      <xdr:row>27</xdr:row>
      <xdr:rowOff>333375</xdr:rowOff>
    </xdr:to>
    <xdr:pic>
      <xdr:nvPicPr>
        <xdr:cNvPr id="23" name="図 26">
          <a:extLst>
            <a:ext uri="{FF2B5EF4-FFF2-40B4-BE49-F238E27FC236}">
              <a16:creationId xmlns:a16="http://schemas.microsoft.com/office/drawing/2014/main" id="{91AD319A-5CCB-449F-BD9E-C9B8B78F7DC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62075" y="929640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47625</xdr:colOff>
      <xdr:row>27</xdr:row>
      <xdr:rowOff>57150</xdr:rowOff>
    </xdr:from>
    <xdr:to>
      <xdr:col>5</xdr:col>
      <xdr:colOff>371475</xdr:colOff>
      <xdr:row>27</xdr:row>
      <xdr:rowOff>333375</xdr:rowOff>
    </xdr:to>
    <xdr:pic>
      <xdr:nvPicPr>
        <xdr:cNvPr id="24" name="図 26">
          <a:extLst>
            <a:ext uri="{FF2B5EF4-FFF2-40B4-BE49-F238E27FC236}">
              <a16:creationId xmlns:a16="http://schemas.microsoft.com/office/drawing/2014/main" id="{EA743945-305B-4960-8026-D1741054F6B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86100" y="929640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27</xdr:row>
      <xdr:rowOff>47625</xdr:rowOff>
    </xdr:from>
    <xdr:to>
      <xdr:col>4</xdr:col>
      <xdr:colOff>371475</xdr:colOff>
      <xdr:row>27</xdr:row>
      <xdr:rowOff>314325</xdr:rowOff>
    </xdr:to>
    <xdr:pic>
      <xdr:nvPicPr>
        <xdr:cNvPr id="25" name="図 26">
          <a:extLst>
            <a:ext uri="{FF2B5EF4-FFF2-40B4-BE49-F238E27FC236}">
              <a16:creationId xmlns:a16="http://schemas.microsoft.com/office/drawing/2014/main" id="{DEBA3C3A-D9E4-47D3-AEFB-3F319CE13C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57475" y="9286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19050</xdr:colOff>
      <xdr:row>27</xdr:row>
      <xdr:rowOff>57150</xdr:rowOff>
    </xdr:from>
    <xdr:to>
      <xdr:col>8</xdr:col>
      <xdr:colOff>342900</xdr:colOff>
      <xdr:row>27</xdr:row>
      <xdr:rowOff>304800</xdr:rowOff>
    </xdr:to>
    <xdr:pic>
      <xdr:nvPicPr>
        <xdr:cNvPr id="26" name="図 26">
          <a:extLst>
            <a:ext uri="{FF2B5EF4-FFF2-40B4-BE49-F238E27FC236}">
              <a16:creationId xmlns:a16="http://schemas.microsoft.com/office/drawing/2014/main" id="{11A12D51-EE00-46A7-A2F7-64D71641200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343400" y="9296400"/>
          <a:ext cx="32385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28</xdr:row>
      <xdr:rowOff>95250</xdr:rowOff>
    </xdr:from>
    <xdr:to>
      <xdr:col>8</xdr:col>
      <xdr:colOff>371475</xdr:colOff>
      <xdr:row>28</xdr:row>
      <xdr:rowOff>361950</xdr:rowOff>
    </xdr:to>
    <xdr:pic>
      <xdr:nvPicPr>
        <xdr:cNvPr id="27" name="図 26">
          <a:extLst>
            <a:ext uri="{FF2B5EF4-FFF2-40B4-BE49-F238E27FC236}">
              <a16:creationId xmlns:a16="http://schemas.microsoft.com/office/drawing/2014/main" id="{94D7ADE3-B64D-485D-9C13-9DD37522397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71975" y="971550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38100</xdr:colOff>
      <xdr:row>28</xdr:row>
      <xdr:rowOff>66675</xdr:rowOff>
    </xdr:from>
    <xdr:to>
      <xdr:col>4</xdr:col>
      <xdr:colOff>361950</xdr:colOff>
      <xdr:row>28</xdr:row>
      <xdr:rowOff>333375</xdr:rowOff>
    </xdr:to>
    <xdr:pic>
      <xdr:nvPicPr>
        <xdr:cNvPr id="28" name="図 26">
          <a:extLst>
            <a:ext uri="{FF2B5EF4-FFF2-40B4-BE49-F238E27FC236}">
              <a16:creationId xmlns:a16="http://schemas.microsoft.com/office/drawing/2014/main" id="{5B146F27-8844-4808-ADB1-A5B3FCBAB0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47950" y="9686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85725</xdr:colOff>
      <xdr:row>3</xdr:row>
      <xdr:rowOff>95250</xdr:rowOff>
    </xdr:from>
    <xdr:to>
      <xdr:col>4</xdr:col>
      <xdr:colOff>409575</xdr:colOff>
      <xdr:row>4</xdr:row>
      <xdr:rowOff>133350</xdr:rowOff>
    </xdr:to>
    <xdr:pic>
      <xdr:nvPicPr>
        <xdr:cNvPr id="2" name="図 26">
          <a:extLst>
            <a:ext uri="{FF2B5EF4-FFF2-40B4-BE49-F238E27FC236}">
              <a16:creationId xmlns:a16="http://schemas.microsoft.com/office/drawing/2014/main" id="{D69426FD-7558-48B9-A196-176734BC58A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95575" y="1095375"/>
          <a:ext cx="3238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180975</xdr:colOff>
      <xdr:row>12</xdr:row>
      <xdr:rowOff>38100</xdr:rowOff>
    </xdr:from>
    <xdr:to>
      <xdr:col>14</xdr:col>
      <xdr:colOff>504825</xdr:colOff>
      <xdr:row>13</xdr:row>
      <xdr:rowOff>0</xdr:rowOff>
    </xdr:to>
    <xdr:pic>
      <xdr:nvPicPr>
        <xdr:cNvPr id="3" name="図 26">
          <a:extLst>
            <a:ext uri="{FF2B5EF4-FFF2-40B4-BE49-F238E27FC236}">
              <a16:creationId xmlns:a16="http://schemas.microsoft.com/office/drawing/2014/main" id="{C44E53DF-F1EF-4E51-83FA-BFFA86AA7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77075" y="3133725"/>
          <a:ext cx="323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57150</xdr:colOff>
      <xdr:row>15</xdr:row>
      <xdr:rowOff>28575</xdr:rowOff>
    </xdr:from>
    <xdr:to>
      <xdr:col>6</xdr:col>
      <xdr:colOff>400050</xdr:colOff>
      <xdr:row>15</xdr:row>
      <xdr:rowOff>304800</xdr:rowOff>
    </xdr:to>
    <xdr:pic>
      <xdr:nvPicPr>
        <xdr:cNvPr id="4" name="図 26">
          <a:extLst>
            <a:ext uri="{FF2B5EF4-FFF2-40B4-BE49-F238E27FC236}">
              <a16:creationId xmlns:a16="http://schemas.microsoft.com/office/drawing/2014/main" id="{C4FE96D9-F89F-4F3A-B103-F8BD92A860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524250" y="4095750"/>
          <a:ext cx="34290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76200</xdr:colOff>
      <xdr:row>16</xdr:row>
      <xdr:rowOff>28575</xdr:rowOff>
    </xdr:from>
    <xdr:to>
      <xdr:col>3</xdr:col>
      <xdr:colOff>409575</xdr:colOff>
      <xdr:row>16</xdr:row>
      <xdr:rowOff>314325</xdr:rowOff>
    </xdr:to>
    <xdr:pic>
      <xdr:nvPicPr>
        <xdr:cNvPr id="5" name="図 26">
          <a:extLst>
            <a:ext uri="{FF2B5EF4-FFF2-40B4-BE49-F238E27FC236}">
              <a16:creationId xmlns:a16="http://schemas.microsoft.com/office/drawing/2014/main" id="{E40D7802-D59A-4334-AC26-7D35EDFE316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57425" y="4419600"/>
          <a:ext cx="333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47625</xdr:colOff>
      <xdr:row>17</xdr:row>
      <xdr:rowOff>19050</xdr:rowOff>
    </xdr:from>
    <xdr:to>
      <xdr:col>3</xdr:col>
      <xdr:colOff>390525</xdr:colOff>
      <xdr:row>17</xdr:row>
      <xdr:rowOff>304800</xdr:rowOff>
    </xdr:to>
    <xdr:pic>
      <xdr:nvPicPr>
        <xdr:cNvPr id="6" name="図 26">
          <a:extLst>
            <a:ext uri="{FF2B5EF4-FFF2-40B4-BE49-F238E27FC236}">
              <a16:creationId xmlns:a16="http://schemas.microsoft.com/office/drawing/2014/main" id="{8BA3017D-D83E-4C66-A822-0D9E4DF49829}"/>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28850" y="4733925"/>
          <a:ext cx="342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85725</xdr:colOff>
      <xdr:row>12</xdr:row>
      <xdr:rowOff>38100</xdr:rowOff>
    </xdr:from>
    <xdr:to>
      <xdr:col>3</xdr:col>
      <xdr:colOff>419100</xdr:colOff>
      <xdr:row>13</xdr:row>
      <xdr:rowOff>0</xdr:rowOff>
    </xdr:to>
    <xdr:pic>
      <xdr:nvPicPr>
        <xdr:cNvPr id="7" name="図 26">
          <a:extLst>
            <a:ext uri="{FF2B5EF4-FFF2-40B4-BE49-F238E27FC236}">
              <a16:creationId xmlns:a16="http://schemas.microsoft.com/office/drawing/2014/main" id="{D54709EF-E268-4546-907D-06AD418E7FE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266950" y="3133725"/>
          <a:ext cx="333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12</xdr:row>
      <xdr:rowOff>9525</xdr:rowOff>
    </xdr:from>
    <xdr:to>
      <xdr:col>6</xdr:col>
      <xdr:colOff>381000</xdr:colOff>
      <xdr:row>12</xdr:row>
      <xdr:rowOff>295275</xdr:rowOff>
    </xdr:to>
    <xdr:pic>
      <xdr:nvPicPr>
        <xdr:cNvPr id="8" name="図 26">
          <a:extLst>
            <a:ext uri="{FF2B5EF4-FFF2-40B4-BE49-F238E27FC236}">
              <a16:creationId xmlns:a16="http://schemas.microsoft.com/office/drawing/2014/main" id="{52080855-BF53-4A90-A183-DE3CC2381175}"/>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514725" y="3105150"/>
          <a:ext cx="333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47625</xdr:colOff>
      <xdr:row>18</xdr:row>
      <xdr:rowOff>9525</xdr:rowOff>
    </xdr:from>
    <xdr:to>
      <xdr:col>3</xdr:col>
      <xdr:colOff>390525</xdr:colOff>
      <xdr:row>18</xdr:row>
      <xdr:rowOff>295275</xdr:rowOff>
    </xdr:to>
    <xdr:pic>
      <xdr:nvPicPr>
        <xdr:cNvPr id="9" name="図 26">
          <a:extLst>
            <a:ext uri="{FF2B5EF4-FFF2-40B4-BE49-F238E27FC236}">
              <a16:creationId xmlns:a16="http://schemas.microsoft.com/office/drawing/2014/main" id="{5D972454-6771-4558-9495-918347A4690D}"/>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28850" y="5048250"/>
          <a:ext cx="342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28575</xdr:colOff>
      <xdr:row>29</xdr:row>
      <xdr:rowOff>38100</xdr:rowOff>
    </xdr:from>
    <xdr:to>
      <xdr:col>3</xdr:col>
      <xdr:colOff>352425</xdr:colOff>
      <xdr:row>29</xdr:row>
      <xdr:rowOff>323850</xdr:rowOff>
    </xdr:to>
    <xdr:pic>
      <xdr:nvPicPr>
        <xdr:cNvPr id="10" name="図 26">
          <a:extLst>
            <a:ext uri="{FF2B5EF4-FFF2-40B4-BE49-F238E27FC236}">
              <a16:creationId xmlns:a16="http://schemas.microsoft.com/office/drawing/2014/main" id="{E3DE766C-BEF5-49FC-B49A-0E725E5435D9}"/>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209800" y="8648700"/>
          <a:ext cx="323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47625</xdr:colOff>
      <xdr:row>22</xdr:row>
      <xdr:rowOff>28575</xdr:rowOff>
    </xdr:from>
    <xdr:to>
      <xdr:col>3</xdr:col>
      <xdr:colOff>381000</xdr:colOff>
      <xdr:row>22</xdr:row>
      <xdr:rowOff>314325</xdr:rowOff>
    </xdr:to>
    <xdr:pic>
      <xdr:nvPicPr>
        <xdr:cNvPr id="11" name="図 26">
          <a:extLst>
            <a:ext uri="{FF2B5EF4-FFF2-40B4-BE49-F238E27FC236}">
              <a16:creationId xmlns:a16="http://schemas.microsoft.com/office/drawing/2014/main" id="{0E1157C2-E38A-4D73-9536-8B38E403589E}"/>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228850" y="6362700"/>
          <a:ext cx="333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22</xdr:row>
      <xdr:rowOff>28575</xdr:rowOff>
    </xdr:from>
    <xdr:to>
      <xdr:col>8</xdr:col>
      <xdr:colOff>381000</xdr:colOff>
      <xdr:row>22</xdr:row>
      <xdr:rowOff>314325</xdr:rowOff>
    </xdr:to>
    <xdr:pic>
      <xdr:nvPicPr>
        <xdr:cNvPr id="12" name="図 26">
          <a:extLst>
            <a:ext uri="{FF2B5EF4-FFF2-40B4-BE49-F238E27FC236}">
              <a16:creationId xmlns:a16="http://schemas.microsoft.com/office/drawing/2014/main" id="{92C968B0-95DA-4E23-A750-0C25F7D41C7A}"/>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371975" y="6362700"/>
          <a:ext cx="333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76200</xdr:colOff>
      <xdr:row>28</xdr:row>
      <xdr:rowOff>19050</xdr:rowOff>
    </xdr:from>
    <xdr:to>
      <xdr:col>3</xdr:col>
      <xdr:colOff>409575</xdr:colOff>
      <xdr:row>28</xdr:row>
      <xdr:rowOff>295275</xdr:rowOff>
    </xdr:to>
    <xdr:pic>
      <xdr:nvPicPr>
        <xdr:cNvPr id="13" name="図 26">
          <a:extLst>
            <a:ext uri="{FF2B5EF4-FFF2-40B4-BE49-F238E27FC236}">
              <a16:creationId xmlns:a16="http://schemas.microsoft.com/office/drawing/2014/main" id="{436B98BA-A785-4881-AD6A-4F4734356703}"/>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57425" y="8296275"/>
          <a:ext cx="333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66675</xdr:colOff>
      <xdr:row>28</xdr:row>
      <xdr:rowOff>19050</xdr:rowOff>
    </xdr:from>
    <xdr:to>
      <xdr:col>6</xdr:col>
      <xdr:colOff>390525</xdr:colOff>
      <xdr:row>28</xdr:row>
      <xdr:rowOff>295275</xdr:rowOff>
    </xdr:to>
    <xdr:pic>
      <xdr:nvPicPr>
        <xdr:cNvPr id="14" name="図 26">
          <a:extLst>
            <a:ext uri="{FF2B5EF4-FFF2-40B4-BE49-F238E27FC236}">
              <a16:creationId xmlns:a16="http://schemas.microsoft.com/office/drawing/2014/main" id="{47C41397-D08B-4AB6-8DBF-1513002D24A5}"/>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3533775" y="82962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95250</xdr:colOff>
      <xdr:row>20</xdr:row>
      <xdr:rowOff>85725</xdr:rowOff>
    </xdr:from>
    <xdr:to>
      <xdr:col>7</xdr:col>
      <xdr:colOff>0</xdr:colOff>
      <xdr:row>21</xdr:row>
      <xdr:rowOff>0</xdr:rowOff>
    </xdr:to>
    <xdr:pic>
      <xdr:nvPicPr>
        <xdr:cNvPr id="15" name="図 26">
          <a:extLst>
            <a:ext uri="{FF2B5EF4-FFF2-40B4-BE49-F238E27FC236}">
              <a16:creationId xmlns:a16="http://schemas.microsoft.com/office/drawing/2014/main" id="{E7AC78AE-ECB5-4C7C-9659-20155B53F149}"/>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562350" y="577215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114300</xdr:colOff>
      <xdr:row>21</xdr:row>
      <xdr:rowOff>85725</xdr:rowOff>
    </xdr:from>
    <xdr:to>
      <xdr:col>7</xdr:col>
      <xdr:colOff>0</xdr:colOff>
      <xdr:row>22</xdr:row>
      <xdr:rowOff>0</xdr:rowOff>
    </xdr:to>
    <xdr:pic>
      <xdr:nvPicPr>
        <xdr:cNvPr id="16" name="図 26">
          <a:extLst>
            <a:ext uri="{FF2B5EF4-FFF2-40B4-BE49-F238E27FC236}">
              <a16:creationId xmlns:a16="http://schemas.microsoft.com/office/drawing/2014/main" id="{4EE18741-55D8-44F7-B07A-A3DA4DEDBACF}"/>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3581400" y="6096000"/>
          <a:ext cx="31432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47625</xdr:colOff>
      <xdr:row>19</xdr:row>
      <xdr:rowOff>28575</xdr:rowOff>
    </xdr:from>
    <xdr:to>
      <xdr:col>3</xdr:col>
      <xdr:colOff>390525</xdr:colOff>
      <xdr:row>19</xdr:row>
      <xdr:rowOff>314325</xdr:rowOff>
    </xdr:to>
    <xdr:pic>
      <xdr:nvPicPr>
        <xdr:cNvPr id="17" name="図 26">
          <a:extLst>
            <a:ext uri="{FF2B5EF4-FFF2-40B4-BE49-F238E27FC236}">
              <a16:creationId xmlns:a16="http://schemas.microsoft.com/office/drawing/2014/main" id="{6E16D637-8FED-4F42-ADE4-DB7BDD68E2C3}"/>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228850" y="5391150"/>
          <a:ext cx="342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28575</xdr:colOff>
      <xdr:row>19</xdr:row>
      <xdr:rowOff>47625</xdr:rowOff>
    </xdr:from>
    <xdr:to>
      <xdr:col>4</xdr:col>
      <xdr:colOff>361950</xdr:colOff>
      <xdr:row>19</xdr:row>
      <xdr:rowOff>285750</xdr:rowOff>
    </xdr:to>
    <xdr:pic>
      <xdr:nvPicPr>
        <xdr:cNvPr id="18" name="図 26">
          <a:extLst>
            <a:ext uri="{FF2B5EF4-FFF2-40B4-BE49-F238E27FC236}">
              <a16:creationId xmlns:a16="http://schemas.microsoft.com/office/drawing/2014/main" id="{FDB2C512-E0F2-42E3-85BE-552747ED1C9F}"/>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638425" y="541020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47625</xdr:colOff>
      <xdr:row>19</xdr:row>
      <xdr:rowOff>57150</xdr:rowOff>
    </xdr:from>
    <xdr:to>
      <xdr:col>7</xdr:col>
      <xdr:colOff>381000</xdr:colOff>
      <xdr:row>19</xdr:row>
      <xdr:rowOff>295275</xdr:rowOff>
    </xdr:to>
    <xdr:pic>
      <xdr:nvPicPr>
        <xdr:cNvPr id="19" name="図 26">
          <a:extLst>
            <a:ext uri="{FF2B5EF4-FFF2-40B4-BE49-F238E27FC236}">
              <a16:creationId xmlns:a16="http://schemas.microsoft.com/office/drawing/2014/main" id="{42216C74-5485-4088-A6DD-0B94EC6F0DB1}"/>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943350" y="5419725"/>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57150</xdr:colOff>
      <xdr:row>19</xdr:row>
      <xdr:rowOff>57150</xdr:rowOff>
    </xdr:from>
    <xdr:to>
      <xdr:col>6</xdr:col>
      <xdr:colOff>390525</xdr:colOff>
      <xdr:row>19</xdr:row>
      <xdr:rowOff>295275</xdr:rowOff>
    </xdr:to>
    <xdr:pic>
      <xdr:nvPicPr>
        <xdr:cNvPr id="20" name="図 26">
          <a:extLst>
            <a:ext uri="{FF2B5EF4-FFF2-40B4-BE49-F238E27FC236}">
              <a16:creationId xmlns:a16="http://schemas.microsoft.com/office/drawing/2014/main" id="{A37705CC-C53F-455E-B885-DCD1080FF4A9}"/>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524250" y="5419725"/>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57150</xdr:colOff>
      <xdr:row>3</xdr:row>
      <xdr:rowOff>76200</xdr:rowOff>
    </xdr:from>
    <xdr:to>
      <xdr:col>4</xdr:col>
      <xdr:colOff>371475</xdr:colOff>
      <xdr:row>4</xdr:row>
      <xdr:rowOff>142875</xdr:rowOff>
    </xdr:to>
    <xdr:pic>
      <xdr:nvPicPr>
        <xdr:cNvPr id="2" name="図 26">
          <a:extLst>
            <a:ext uri="{FF2B5EF4-FFF2-40B4-BE49-F238E27FC236}">
              <a16:creationId xmlns:a16="http://schemas.microsoft.com/office/drawing/2014/main" id="{40036DD8-A687-4645-9474-E1BBEFE6D3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0" y="1076325"/>
          <a:ext cx="3143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85725</xdr:colOff>
      <xdr:row>15</xdr:row>
      <xdr:rowOff>47625</xdr:rowOff>
    </xdr:from>
    <xdr:to>
      <xdr:col>17</xdr:col>
      <xdr:colOff>409575</xdr:colOff>
      <xdr:row>15</xdr:row>
      <xdr:rowOff>314325</xdr:rowOff>
    </xdr:to>
    <xdr:pic>
      <xdr:nvPicPr>
        <xdr:cNvPr id="3" name="図 26">
          <a:extLst>
            <a:ext uri="{FF2B5EF4-FFF2-40B4-BE49-F238E27FC236}">
              <a16:creationId xmlns:a16="http://schemas.microsoft.com/office/drawing/2014/main" id="{FE26E615-24D3-4491-9D05-B731D5380E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43925" y="4714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66675</xdr:colOff>
      <xdr:row>16</xdr:row>
      <xdr:rowOff>76200</xdr:rowOff>
    </xdr:from>
    <xdr:to>
      <xdr:col>4</xdr:col>
      <xdr:colOff>400050</xdr:colOff>
      <xdr:row>16</xdr:row>
      <xdr:rowOff>342900</xdr:rowOff>
    </xdr:to>
    <xdr:pic>
      <xdr:nvPicPr>
        <xdr:cNvPr id="4" name="図 26">
          <a:extLst>
            <a:ext uri="{FF2B5EF4-FFF2-40B4-BE49-F238E27FC236}">
              <a16:creationId xmlns:a16="http://schemas.microsoft.com/office/drawing/2014/main" id="{50997C48-F353-4D03-8DC7-5A9ECB81AFB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76525" y="512445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57150</xdr:colOff>
      <xdr:row>15</xdr:row>
      <xdr:rowOff>66675</xdr:rowOff>
    </xdr:from>
    <xdr:to>
      <xdr:col>8</xdr:col>
      <xdr:colOff>381000</xdr:colOff>
      <xdr:row>15</xdr:row>
      <xdr:rowOff>333375</xdr:rowOff>
    </xdr:to>
    <xdr:pic>
      <xdr:nvPicPr>
        <xdr:cNvPr id="5" name="図 26">
          <a:extLst>
            <a:ext uri="{FF2B5EF4-FFF2-40B4-BE49-F238E27FC236}">
              <a16:creationId xmlns:a16="http://schemas.microsoft.com/office/drawing/2014/main" id="{426C1B39-5665-4C88-A743-30BA66F3828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0" y="4733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66675</xdr:colOff>
      <xdr:row>14</xdr:row>
      <xdr:rowOff>95250</xdr:rowOff>
    </xdr:from>
    <xdr:to>
      <xdr:col>5</xdr:col>
      <xdr:colOff>400050</xdr:colOff>
      <xdr:row>14</xdr:row>
      <xdr:rowOff>361950</xdr:rowOff>
    </xdr:to>
    <xdr:pic>
      <xdr:nvPicPr>
        <xdr:cNvPr id="6" name="図 26">
          <a:extLst>
            <a:ext uri="{FF2B5EF4-FFF2-40B4-BE49-F238E27FC236}">
              <a16:creationId xmlns:a16="http://schemas.microsoft.com/office/drawing/2014/main" id="{D1BAF45A-284D-4897-8C39-26B09D2686A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05150" y="436245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76200</xdr:colOff>
      <xdr:row>15</xdr:row>
      <xdr:rowOff>66675</xdr:rowOff>
    </xdr:from>
    <xdr:to>
      <xdr:col>5</xdr:col>
      <xdr:colOff>400050</xdr:colOff>
      <xdr:row>15</xdr:row>
      <xdr:rowOff>333375</xdr:rowOff>
    </xdr:to>
    <xdr:pic>
      <xdr:nvPicPr>
        <xdr:cNvPr id="7" name="図 26">
          <a:extLst>
            <a:ext uri="{FF2B5EF4-FFF2-40B4-BE49-F238E27FC236}">
              <a16:creationId xmlns:a16="http://schemas.microsoft.com/office/drawing/2014/main" id="{6EB300BB-C2E4-49FB-8944-4D50DA1D21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14675" y="4733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17</xdr:row>
      <xdr:rowOff>76200</xdr:rowOff>
    </xdr:from>
    <xdr:to>
      <xdr:col>1</xdr:col>
      <xdr:colOff>381000</xdr:colOff>
      <xdr:row>17</xdr:row>
      <xdr:rowOff>342900</xdr:rowOff>
    </xdr:to>
    <xdr:pic>
      <xdr:nvPicPr>
        <xdr:cNvPr id="8" name="図 26">
          <a:extLst>
            <a:ext uri="{FF2B5EF4-FFF2-40B4-BE49-F238E27FC236}">
              <a16:creationId xmlns:a16="http://schemas.microsoft.com/office/drawing/2014/main" id="{7F57691E-4A99-4E19-950A-32D5D7EE60A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1125" y="55054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22</xdr:row>
      <xdr:rowOff>66675</xdr:rowOff>
    </xdr:from>
    <xdr:to>
      <xdr:col>1</xdr:col>
      <xdr:colOff>400050</xdr:colOff>
      <xdr:row>22</xdr:row>
      <xdr:rowOff>333375</xdr:rowOff>
    </xdr:to>
    <xdr:pic>
      <xdr:nvPicPr>
        <xdr:cNvPr id="9" name="図 26">
          <a:extLst>
            <a:ext uri="{FF2B5EF4-FFF2-40B4-BE49-F238E27FC236}">
              <a16:creationId xmlns:a16="http://schemas.microsoft.com/office/drawing/2014/main" id="{671A8684-53B3-4363-8AB5-1E1943A2B33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90650" y="7400925"/>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22</xdr:row>
      <xdr:rowOff>85725</xdr:rowOff>
    </xdr:from>
    <xdr:to>
      <xdr:col>4</xdr:col>
      <xdr:colOff>381000</xdr:colOff>
      <xdr:row>22</xdr:row>
      <xdr:rowOff>361950</xdr:rowOff>
    </xdr:to>
    <xdr:pic>
      <xdr:nvPicPr>
        <xdr:cNvPr id="10" name="図 26">
          <a:extLst>
            <a:ext uri="{FF2B5EF4-FFF2-40B4-BE49-F238E27FC236}">
              <a16:creationId xmlns:a16="http://schemas.microsoft.com/office/drawing/2014/main" id="{ED2A9E5F-35DE-4B68-88D3-CAE28D16664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667000" y="741997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66675</xdr:colOff>
      <xdr:row>23</xdr:row>
      <xdr:rowOff>76200</xdr:rowOff>
    </xdr:from>
    <xdr:to>
      <xdr:col>4</xdr:col>
      <xdr:colOff>400050</xdr:colOff>
      <xdr:row>23</xdr:row>
      <xdr:rowOff>342900</xdr:rowOff>
    </xdr:to>
    <xdr:pic>
      <xdr:nvPicPr>
        <xdr:cNvPr id="11" name="図 26">
          <a:extLst>
            <a:ext uri="{FF2B5EF4-FFF2-40B4-BE49-F238E27FC236}">
              <a16:creationId xmlns:a16="http://schemas.microsoft.com/office/drawing/2014/main" id="{E94C2A84-F939-46B2-B6C1-BB4D838010A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76525" y="779145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66675</xdr:colOff>
      <xdr:row>23</xdr:row>
      <xdr:rowOff>76200</xdr:rowOff>
    </xdr:from>
    <xdr:to>
      <xdr:col>8</xdr:col>
      <xdr:colOff>400050</xdr:colOff>
      <xdr:row>23</xdr:row>
      <xdr:rowOff>342900</xdr:rowOff>
    </xdr:to>
    <xdr:pic>
      <xdr:nvPicPr>
        <xdr:cNvPr id="12" name="図 26">
          <a:extLst>
            <a:ext uri="{FF2B5EF4-FFF2-40B4-BE49-F238E27FC236}">
              <a16:creationId xmlns:a16="http://schemas.microsoft.com/office/drawing/2014/main" id="{AC12F3F4-5AD8-4C5F-9368-6445B207129C}"/>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391025" y="779145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12</xdr:row>
      <xdr:rowOff>85725</xdr:rowOff>
    </xdr:from>
    <xdr:to>
      <xdr:col>1</xdr:col>
      <xdr:colOff>381000</xdr:colOff>
      <xdr:row>12</xdr:row>
      <xdr:rowOff>361950</xdr:rowOff>
    </xdr:to>
    <xdr:pic>
      <xdr:nvPicPr>
        <xdr:cNvPr id="13" name="図 26">
          <a:extLst>
            <a:ext uri="{FF2B5EF4-FFF2-40B4-BE49-F238E27FC236}">
              <a16:creationId xmlns:a16="http://schemas.microsoft.com/office/drawing/2014/main" id="{D6F63EF8-4AEE-464F-8DD3-9E89606E456A}"/>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81125" y="356235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27</xdr:row>
      <xdr:rowOff>47625</xdr:rowOff>
    </xdr:from>
    <xdr:to>
      <xdr:col>1</xdr:col>
      <xdr:colOff>381000</xdr:colOff>
      <xdr:row>27</xdr:row>
      <xdr:rowOff>314325</xdr:rowOff>
    </xdr:to>
    <xdr:pic>
      <xdr:nvPicPr>
        <xdr:cNvPr id="14" name="図 26">
          <a:extLst>
            <a:ext uri="{FF2B5EF4-FFF2-40B4-BE49-F238E27FC236}">
              <a16:creationId xmlns:a16="http://schemas.microsoft.com/office/drawing/2014/main" id="{481096AA-14F5-4D93-975B-86B769B84C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1125" y="9286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57150</xdr:colOff>
      <xdr:row>27</xdr:row>
      <xdr:rowOff>57150</xdr:rowOff>
    </xdr:from>
    <xdr:to>
      <xdr:col>5</xdr:col>
      <xdr:colOff>381000</xdr:colOff>
      <xdr:row>27</xdr:row>
      <xdr:rowOff>333375</xdr:rowOff>
    </xdr:to>
    <xdr:pic>
      <xdr:nvPicPr>
        <xdr:cNvPr id="15" name="図 26">
          <a:extLst>
            <a:ext uri="{FF2B5EF4-FFF2-40B4-BE49-F238E27FC236}">
              <a16:creationId xmlns:a16="http://schemas.microsoft.com/office/drawing/2014/main" id="{12DBED5B-56D0-4859-9584-8BABB4C042D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095625" y="929640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28</xdr:row>
      <xdr:rowOff>66675</xdr:rowOff>
    </xdr:from>
    <xdr:to>
      <xdr:col>1</xdr:col>
      <xdr:colOff>381000</xdr:colOff>
      <xdr:row>28</xdr:row>
      <xdr:rowOff>333375</xdr:rowOff>
    </xdr:to>
    <xdr:pic>
      <xdr:nvPicPr>
        <xdr:cNvPr id="16" name="図 26">
          <a:extLst>
            <a:ext uri="{FF2B5EF4-FFF2-40B4-BE49-F238E27FC236}">
              <a16:creationId xmlns:a16="http://schemas.microsoft.com/office/drawing/2014/main" id="{28682E61-855D-40CC-92C7-4DD0A71D1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1125" y="9686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38100</xdr:colOff>
      <xdr:row>28</xdr:row>
      <xdr:rowOff>57150</xdr:rowOff>
    </xdr:from>
    <xdr:to>
      <xdr:col>4</xdr:col>
      <xdr:colOff>361950</xdr:colOff>
      <xdr:row>28</xdr:row>
      <xdr:rowOff>333375</xdr:rowOff>
    </xdr:to>
    <xdr:pic>
      <xdr:nvPicPr>
        <xdr:cNvPr id="17" name="図 26">
          <a:extLst>
            <a:ext uri="{FF2B5EF4-FFF2-40B4-BE49-F238E27FC236}">
              <a16:creationId xmlns:a16="http://schemas.microsoft.com/office/drawing/2014/main" id="{60A9AEF8-53A6-455A-9247-B2EFBADA951E}"/>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647950" y="9677400"/>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57150</xdr:colOff>
      <xdr:row>28</xdr:row>
      <xdr:rowOff>95250</xdr:rowOff>
    </xdr:from>
    <xdr:to>
      <xdr:col>8</xdr:col>
      <xdr:colOff>381000</xdr:colOff>
      <xdr:row>28</xdr:row>
      <xdr:rowOff>361950</xdr:rowOff>
    </xdr:to>
    <xdr:pic>
      <xdr:nvPicPr>
        <xdr:cNvPr id="18" name="図 26">
          <a:extLst>
            <a:ext uri="{FF2B5EF4-FFF2-40B4-BE49-F238E27FC236}">
              <a16:creationId xmlns:a16="http://schemas.microsoft.com/office/drawing/2014/main" id="{1B5D6629-8C99-47B1-A359-E0186B82C1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0" y="971550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20</xdr:row>
      <xdr:rowOff>57150</xdr:rowOff>
    </xdr:from>
    <xdr:to>
      <xdr:col>1</xdr:col>
      <xdr:colOff>400050</xdr:colOff>
      <xdr:row>20</xdr:row>
      <xdr:rowOff>352425</xdr:rowOff>
    </xdr:to>
    <xdr:pic>
      <xdr:nvPicPr>
        <xdr:cNvPr id="19" name="図 26">
          <a:extLst>
            <a:ext uri="{FF2B5EF4-FFF2-40B4-BE49-F238E27FC236}">
              <a16:creationId xmlns:a16="http://schemas.microsoft.com/office/drawing/2014/main" id="{CF839C68-711F-4E02-94E1-4207FFCEBCF2}"/>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00175" y="6629400"/>
          <a:ext cx="3238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20</xdr:row>
      <xdr:rowOff>57150</xdr:rowOff>
    </xdr:from>
    <xdr:to>
      <xdr:col>4</xdr:col>
      <xdr:colOff>400050</xdr:colOff>
      <xdr:row>20</xdr:row>
      <xdr:rowOff>342900</xdr:rowOff>
    </xdr:to>
    <xdr:pic>
      <xdr:nvPicPr>
        <xdr:cNvPr id="20" name="図 26">
          <a:extLst>
            <a:ext uri="{FF2B5EF4-FFF2-40B4-BE49-F238E27FC236}">
              <a16:creationId xmlns:a16="http://schemas.microsoft.com/office/drawing/2014/main" id="{284D7D33-3AB9-4B12-A5ED-32057B7BF482}"/>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67000" y="6629400"/>
          <a:ext cx="342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57150</xdr:colOff>
      <xdr:row>20</xdr:row>
      <xdr:rowOff>85725</xdr:rowOff>
    </xdr:from>
    <xdr:to>
      <xdr:col>8</xdr:col>
      <xdr:colOff>409575</xdr:colOff>
      <xdr:row>20</xdr:row>
      <xdr:rowOff>361950</xdr:rowOff>
    </xdr:to>
    <xdr:pic>
      <xdr:nvPicPr>
        <xdr:cNvPr id="21" name="図 26">
          <a:extLst>
            <a:ext uri="{FF2B5EF4-FFF2-40B4-BE49-F238E27FC236}">
              <a16:creationId xmlns:a16="http://schemas.microsoft.com/office/drawing/2014/main" id="{4D9418EF-435B-4FB2-80EC-54E8186F28EF}"/>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381500" y="6657975"/>
          <a:ext cx="3524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29</xdr:row>
      <xdr:rowOff>57150</xdr:rowOff>
    </xdr:from>
    <xdr:to>
      <xdr:col>1</xdr:col>
      <xdr:colOff>381000</xdr:colOff>
      <xdr:row>29</xdr:row>
      <xdr:rowOff>323850</xdr:rowOff>
    </xdr:to>
    <xdr:pic>
      <xdr:nvPicPr>
        <xdr:cNvPr id="22" name="図 26">
          <a:extLst>
            <a:ext uri="{FF2B5EF4-FFF2-40B4-BE49-F238E27FC236}">
              <a16:creationId xmlns:a16="http://schemas.microsoft.com/office/drawing/2014/main" id="{ADF91AC6-8F71-41F5-BF7E-0EC2CD8A16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1125" y="101060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57150</xdr:colOff>
      <xdr:row>29</xdr:row>
      <xdr:rowOff>38100</xdr:rowOff>
    </xdr:from>
    <xdr:to>
      <xdr:col>5</xdr:col>
      <xdr:colOff>381000</xdr:colOff>
      <xdr:row>29</xdr:row>
      <xdr:rowOff>304800</xdr:rowOff>
    </xdr:to>
    <xdr:pic>
      <xdr:nvPicPr>
        <xdr:cNvPr id="23" name="図 26">
          <a:extLst>
            <a:ext uri="{FF2B5EF4-FFF2-40B4-BE49-F238E27FC236}">
              <a16:creationId xmlns:a16="http://schemas.microsoft.com/office/drawing/2014/main" id="{D46D432D-3762-45C9-A3F3-E0B176465D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95625" y="100869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57150</xdr:colOff>
      <xdr:row>29</xdr:row>
      <xdr:rowOff>76200</xdr:rowOff>
    </xdr:from>
    <xdr:to>
      <xdr:col>3</xdr:col>
      <xdr:colOff>381000</xdr:colOff>
      <xdr:row>29</xdr:row>
      <xdr:rowOff>342900</xdr:rowOff>
    </xdr:to>
    <xdr:pic>
      <xdr:nvPicPr>
        <xdr:cNvPr id="24" name="図 26">
          <a:extLst>
            <a:ext uri="{FF2B5EF4-FFF2-40B4-BE49-F238E27FC236}">
              <a16:creationId xmlns:a16="http://schemas.microsoft.com/office/drawing/2014/main" id="{7A10A417-8965-45AB-A2AC-A2081893F40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38375" y="101250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29</xdr:row>
      <xdr:rowOff>66675</xdr:rowOff>
    </xdr:from>
    <xdr:to>
      <xdr:col>4</xdr:col>
      <xdr:colOff>381000</xdr:colOff>
      <xdr:row>29</xdr:row>
      <xdr:rowOff>333375</xdr:rowOff>
    </xdr:to>
    <xdr:pic>
      <xdr:nvPicPr>
        <xdr:cNvPr id="25" name="図 26">
          <a:extLst>
            <a:ext uri="{FF2B5EF4-FFF2-40B4-BE49-F238E27FC236}">
              <a16:creationId xmlns:a16="http://schemas.microsoft.com/office/drawing/2014/main" id="{60EFD567-175C-4929-9894-C9A7809A306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67000" y="101155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57150</xdr:colOff>
      <xdr:row>29</xdr:row>
      <xdr:rowOff>66675</xdr:rowOff>
    </xdr:from>
    <xdr:to>
      <xdr:col>8</xdr:col>
      <xdr:colOff>381000</xdr:colOff>
      <xdr:row>29</xdr:row>
      <xdr:rowOff>333375</xdr:rowOff>
    </xdr:to>
    <xdr:pic>
      <xdr:nvPicPr>
        <xdr:cNvPr id="26" name="図 26">
          <a:extLst>
            <a:ext uri="{FF2B5EF4-FFF2-40B4-BE49-F238E27FC236}">
              <a16:creationId xmlns:a16="http://schemas.microsoft.com/office/drawing/2014/main" id="{FA85400A-61E2-41F1-8D81-337E753C3CC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81500" y="101155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57150</xdr:colOff>
      <xdr:row>19</xdr:row>
      <xdr:rowOff>57150</xdr:rowOff>
    </xdr:from>
    <xdr:to>
      <xdr:col>5</xdr:col>
      <xdr:colOff>390525</xdr:colOff>
      <xdr:row>19</xdr:row>
      <xdr:rowOff>323850</xdr:rowOff>
    </xdr:to>
    <xdr:pic>
      <xdr:nvPicPr>
        <xdr:cNvPr id="27" name="図 26">
          <a:extLst>
            <a:ext uri="{FF2B5EF4-FFF2-40B4-BE49-F238E27FC236}">
              <a16:creationId xmlns:a16="http://schemas.microsoft.com/office/drawing/2014/main" id="{EED95C6D-6EBE-487A-A675-CF118E10D58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095625" y="624840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19</xdr:row>
      <xdr:rowOff>47625</xdr:rowOff>
    </xdr:from>
    <xdr:to>
      <xdr:col>1</xdr:col>
      <xdr:colOff>352425</xdr:colOff>
      <xdr:row>19</xdr:row>
      <xdr:rowOff>314325</xdr:rowOff>
    </xdr:to>
    <xdr:pic>
      <xdr:nvPicPr>
        <xdr:cNvPr id="28" name="図 26">
          <a:extLst>
            <a:ext uri="{FF2B5EF4-FFF2-40B4-BE49-F238E27FC236}">
              <a16:creationId xmlns:a16="http://schemas.microsoft.com/office/drawing/2014/main" id="{1807B81C-F240-438C-B23C-EDE1BE1EB5B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3025" y="6238875"/>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18</xdr:row>
      <xdr:rowOff>104775</xdr:rowOff>
    </xdr:from>
    <xdr:to>
      <xdr:col>4</xdr:col>
      <xdr:colOff>371475</xdr:colOff>
      <xdr:row>18</xdr:row>
      <xdr:rowOff>361950</xdr:rowOff>
    </xdr:to>
    <xdr:pic>
      <xdr:nvPicPr>
        <xdr:cNvPr id="29" name="図 26">
          <a:extLst>
            <a:ext uri="{FF2B5EF4-FFF2-40B4-BE49-F238E27FC236}">
              <a16:creationId xmlns:a16="http://schemas.microsoft.com/office/drawing/2014/main" id="{2FB7554D-E5CB-40C4-9293-711664B1583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0" y="5915025"/>
          <a:ext cx="31432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47625</xdr:colOff>
      <xdr:row>3</xdr:row>
      <xdr:rowOff>76200</xdr:rowOff>
    </xdr:from>
    <xdr:to>
      <xdr:col>4</xdr:col>
      <xdr:colOff>381000</xdr:colOff>
      <xdr:row>4</xdr:row>
      <xdr:rowOff>142875</xdr:rowOff>
    </xdr:to>
    <xdr:pic>
      <xdr:nvPicPr>
        <xdr:cNvPr id="2" name="図 26">
          <a:extLst>
            <a:ext uri="{FF2B5EF4-FFF2-40B4-BE49-F238E27FC236}">
              <a16:creationId xmlns:a16="http://schemas.microsoft.com/office/drawing/2014/main" id="{CD0C86F9-C724-4BCF-A338-F1AB7A15D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57475" y="1076325"/>
          <a:ext cx="333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85725</xdr:colOff>
      <xdr:row>15</xdr:row>
      <xdr:rowOff>47625</xdr:rowOff>
    </xdr:from>
    <xdr:to>
      <xdr:col>17</xdr:col>
      <xdr:colOff>371475</xdr:colOff>
      <xdr:row>15</xdr:row>
      <xdr:rowOff>314325</xdr:rowOff>
    </xdr:to>
    <xdr:pic>
      <xdr:nvPicPr>
        <xdr:cNvPr id="3" name="図 26">
          <a:extLst>
            <a:ext uri="{FF2B5EF4-FFF2-40B4-BE49-F238E27FC236}">
              <a16:creationId xmlns:a16="http://schemas.microsoft.com/office/drawing/2014/main" id="{1CE0CFC0-14D0-4F96-9501-D6FB9A36793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43925" y="47148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12</xdr:row>
      <xdr:rowOff>76200</xdr:rowOff>
    </xdr:from>
    <xdr:to>
      <xdr:col>2</xdr:col>
      <xdr:colOff>1905</xdr:colOff>
      <xdr:row>12</xdr:row>
      <xdr:rowOff>333375</xdr:rowOff>
    </xdr:to>
    <xdr:pic>
      <xdr:nvPicPr>
        <xdr:cNvPr id="4" name="図 26">
          <a:extLst>
            <a:ext uri="{FF2B5EF4-FFF2-40B4-BE49-F238E27FC236}">
              <a16:creationId xmlns:a16="http://schemas.microsoft.com/office/drawing/2014/main" id="{29E3A890-CD8A-4224-AD15-D9AD886B5C9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71600" y="3552825"/>
          <a:ext cx="3429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xdr:colOff>
      <xdr:row>12</xdr:row>
      <xdr:rowOff>85725</xdr:rowOff>
    </xdr:from>
    <xdr:to>
      <xdr:col>5</xdr:col>
      <xdr:colOff>371475</xdr:colOff>
      <xdr:row>12</xdr:row>
      <xdr:rowOff>342900</xdr:rowOff>
    </xdr:to>
    <xdr:pic>
      <xdr:nvPicPr>
        <xdr:cNvPr id="5" name="図 26">
          <a:extLst>
            <a:ext uri="{FF2B5EF4-FFF2-40B4-BE49-F238E27FC236}">
              <a16:creationId xmlns:a16="http://schemas.microsoft.com/office/drawing/2014/main" id="{0986BDA6-6952-416C-ADF8-DFFDEF86BF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76575" y="3562350"/>
          <a:ext cx="333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17</xdr:row>
      <xdr:rowOff>76200</xdr:rowOff>
    </xdr:from>
    <xdr:to>
      <xdr:col>1</xdr:col>
      <xdr:colOff>384810</xdr:colOff>
      <xdr:row>17</xdr:row>
      <xdr:rowOff>342900</xdr:rowOff>
    </xdr:to>
    <xdr:pic>
      <xdr:nvPicPr>
        <xdr:cNvPr id="7" name="図 26">
          <a:extLst>
            <a:ext uri="{FF2B5EF4-FFF2-40B4-BE49-F238E27FC236}">
              <a16:creationId xmlns:a16="http://schemas.microsoft.com/office/drawing/2014/main" id="{0D7F1A74-43DA-4304-B809-0B3FD2D18A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00175" y="550545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14</xdr:row>
      <xdr:rowOff>76200</xdr:rowOff>
    </xdr:from>
    <xdr:to>
      <xdr:col>1</xdr:col>
      <xdr:colOff>384810</xdr:colOff>
      <xdr:row>14</xdr:row>
      <xdr:rowOff>342900</xdr:rowOff>
    </xdr:to>
    <xdr:pic>
      <xdr:nvPicPr>
        <xdr:cNvPr id="8" name="図 26">
          <a:extLst>
            <a:ext uri="{FF2B5EF4-FFF2-40B4-BE49-F238E27FC236}">
              <a16:creationId xmlns:a16="http://schemas.microsoft.com/office/drawing/2014/main" id="{56E90A8A-03FA-4978-8ECC-39B55C91875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90650" y="434340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66675</xdr:colOff>
      <xdr:row>14</xdr:row>
      <xdr:rowOff>76200</xdr:rowOff>
    </xdr:from>
    <xdr:to>
      <xdr:col>4</xdr:col>
      <xdr:colOff>384810</xdr:colOff>
      <xdr:row>14</xdr:row>
      <xdr:rowOff>342900</xdr:rowOff>
    </xdr:to>
    <xdr:pic>
      <xdr:nvPicPr>
        <xdr:cNvPr id="9" name="図 26">
          <a:extLst>
            <a:ext uri="{FF2B5EF4-FFF2-40B4-BE49-F238E27FC236}">
              <a16:creationId xmlns:a16="http://schemas.microsoft.com/office/drawing/2014/main" id="{2B36DED3-EA26-479E-BA74-90FAAA1B1ABF}"/>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676525" y="434340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xdr:colOff>
      <xdr:row>14</xdr:row>
      <xdr:rowOff>85725</xdr:rowOff>
    </xdr:from>
    <xdr:to>
      <xdr:col>8</xdr:col>
      <xdr:colOff>371475</xdr:colOff>
      <xdr:row>14</xdr:row>
      <xdr:rowOff>361950</xdr:rowOff>
    </xdr:to>
    <xdr:pic>
      <xdr:nvPicPr>
        <xdr:cNvPr id="10" name="図 26">
          <a:extLst>
            <a:ext uri="{FF2B5EF4-FFF2-40B4-BE49-F238E27FC236}">
              <a16:creationId xmlns:a16="http://schemas.microsoft.com/office/drawing/2014/main" id="{F1683380-FD4D-4C7F-B936-F11B0E0482F1}"/>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371975" y="4352925"/>
          <a:ext cx="323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47625</xdr:colOff>
      <xdr:row>26</xdr:row>
      <xdr:rowOff>66675</xdr:rowOff>
    </xdr:from>
    <xdr:to>
      <xdr:col>7</xdr:col>
      <xdr:colOff>371475</xdr:colOff>
      <xdr:row>26</xdr:row>
      <xdr:rowOff>333375</xdr:rowOff>
    </xdr:to>
    <xdr:pic>
      <xdr:nvPicPr>
        <xdr:cNvPr id="12" name="図 26">
          <a:extLst>
            <a:ext uri="{FF2B5EF4-FFF2-40B4-BE49-F238E27FC236}">
              <a16:creationId xmlns:a16="http://schemas.microsoft.com/office/drawing/2014/main" id="{BD4B5EE7-6082-46B9-AB1C-54E061C1FF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943350" y="8924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11</xdr:row>
      <xdr:rowOff>57150</xdr:rowOff>
    </xdr:from>
    <xdr:to>
      <xdr:col>1</xdr:col>
      <xdr:colOff>384810</xdr:colOff>
      <xdr:row>11</xdr:row>
      <xdr:rowOff>323850</xdr:rowOff>
    </xdr:to>
    <xdr:pic>
      <xdr:nvPicPr>
        <xdr:cNvPr id="13" name="図 26">
          <a:extLst>
            <a:ext uri="{FF2B5EF4-FFF2-40B4-BE49-F238E27FC236}">
              <a16:creationId xmlns:a16="http://schemas.microsoft.com/office/drawing/2014/main" id="{D38411AF-2CA0-40B5-833C-28DF8BA65795}"/>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81125" y="3152775"/>
          <a:ext cx="342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66675</xdr:colOff>
      <xdr:row>11</xdr:row>
      <xdr:rowOff>66675</xdr:rowOff>
    </xdr:from>
    <xdr:to>
      <xdr:col>5</xdr:col>
      <xdr:colOff>384810</xdr:colOff>
      <xdr:row>11</xdr:row>
      <xdr:rowOff>333375</xdr:rowOff>
    </xdr:to>
    <xdr:pic>
      <xdr:nvPicPr>
        <xdr:cNvPr id="14" name="図 26">
          <a:extLst>
            <a:ext uri="{FF2B5EF4-FFF2-40B4-BE49-F238E27FC236}">
              <a16:creationId xmlns:a16="http://schemas.microsoft.com/office/drawing/2014/main" id="{7FFD34DC-C651-4D35-8DD8-554EAD5AAB4D}"/>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105150" y="3162300"/>
          <a:ext cx="3333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47625</xdr:colOff>
      <xdr:row>11</xdr:row>
      <xdr:rowOff>66675</xdr:rowOff>
    </xdr:from>
    <xdr:to>
      <xdr:col>5</xdr:col>
      <xdr:colOff>1905</xdr:colOff>
      <xdr:row>11</xdr:row>
      <xdr:rowOff>333375</xdr:rowOff>
    </xdr:to>
    <xdr:pic>
      <xdr:nvPicPr>
        <xdr:cNvPr id="15" name="図 26">
          <a:extLst>
            <a:ext uri="{FF2B5EF4-FFF2-40B4-BE49-F238E27FC236}">
              <a16:creationId xmlns:a16="http://schemas.microsoft.com/office/drawing/2014/main" id="{BC5E2796-2E90-455F-9A36-95396FBD5E6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57475" y="3162300"/>
          <a:ext cx="3429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95250</xdr:colOff>
      <xdr:row>20</xdr:row>
      <xdr:rowOff>104775</xdr:rowOff>
    </xdr:from>
    <xdr:to>
      <xdr:col>6</xdr:col>
      <xdr:colOff>0</xdr:colOff>
      <xdr:row>21</xdr:row>
      <xdr:rowOff>0</xdr:rowOff>
    </xdr:to>
    <xdr:pic>
      <xdr:nvPicPr>
        <xdr:cNvPr id="17" name="図 26">
          <a:extLst>
            <a:ext uri="{FF2B5EF4-FFF2-40B4-BE49-F238E27FC236}">
              <a16:creationId xmlns:a16="http://schemas.microsoft.com/office/drawing/2014/main" id="{573FEFF3-9642-4AA3-BB5A-734B70DD4A53}"/>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133725" y="6677025"/>
          <a:ext cx="333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21</xdr:row>
      <xdr:rowOff>85725</xdr:rowOff>
    </xdr:from>
    <xdr:to>
      <xdr:col>5</xdr:col>
      <xdr:colOff>1905</xdr:colOff>
      <xdr:row>21</xdr:row>
      <xdr:rowOff>333375</xdr:rowOff>
    </xdr:to>
    <xdr:pic>
      <xdr:nvPicPr>
        <xdr:cNvPr id="19" name="図 26">
          <a:extLst>
            <a:ext uri="{FF2B5EF4-FFF2-40B4-BE49-F238E27FC236}">
              <a16:creationId xmlns:a16="http://schemas.microsoft.com/office/drawing/2014/main" id="{4A0850E5-4750-4C05-AB72-FA72C261218E}"/>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667000" y="7038975"/>
          <a:ext cx="333375"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29</xdr:row>
      <xdr:rowOff>47625</xdr:rowOff>
    </xdr:from>
    <xdr:to>
      <xdr:col>1</xdr:col>
      <xdr:colOff>361950</xdr:colOff>
      <xdr:row>29</xdr:row>
      <xdr:rowOff>314325</xdr:rowOff>
    </xdr:to>
    <xdr:pic>
      <xdr:nvPicPr>
        <xdr:cNvPr id="21" name="図 26">
          <a:extLst>
            <a:ext uri="{FF2B5EF4-FFF2-40B4-BE49-F238E27FC236}">
              <a16:creationId xmlns:a16="http://schemas.microsoft.com/office/drawing/2014/main" id="{056F8BDA-F95E-4713-8866-F36EB1711D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62075" y="1009650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29</xdr:row>
      <xdr:rowOff>57150</xdr:rowOff>
    </xdr:from>
    <xdr:to>
      <xdr:col>4</xdr:col>
      <xdr:colOff>381000</xdr:colOff>
      <xdr:row>29</xdr:row>
      <xdr:rowOff>323850</xdr:rowOff>
    </xdr:to>
    <xdr:pic>
      <xdr:nvPicPr>
        <xdr:cNvPr id="22" name="図 26">
          <a:extLst>
            <a:ext uri="{FF2B5EF4-FFF2-40B4-BE49-F238E27FC236}">
              <a16:creationId xmlns:a16="http://schemas.microsoft.com/office/drawing/2014/main" id="{542B209F-0F09-4C70-9C8E-B0BF5E8522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67000" y="101060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18</xdr:row>
      <xdr:rowOff>95250</xdr:rowOff>
    </xdr:from>
    <xdr:to>
      <xdr:col>2</xdr:col>
      <xdr:colOff>0</xdr:colOff>
      <xdr:row>18</xdr:row>
      <xdr:rowOff>352425</xdr:rowOff>
    </xdr:to>
    <xdr:pic>
      <xdr:nvPicPr>
        <xdr:cNvPr id="23" name="図 26">
          <a:extLst>
            <a:ext uri="{FF2B5EF4-FFF2-40B4-BE49-F238E27FC236}">
              <a16:creationId xmlns:a16="http://schemas.microsoft.com/office/drawing/2014/main" id="{B287908A-AB12-453C-876B-86C9FE03F37E}"/>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419225" y="5905500"/>
          <a:ext cx="3333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19</xdr:row>
      <xdr:rowOff>85725</xdr:rowOff>
    </xdr:from>
    <xdr:to>
      <xdr:col>2</xdr:col>
      <xdr:colOff>1905</xdr:colOff>
      <xdr:row>19</xdr:row>
      <xdr:rowOff>352425</xdr:rowOff>
    </xdr:to>
    <xdr:pic>
      <xdr:nvPicPr>
        <xdr:cNvPr id="24" name="図 26">
          <a:extLst>
            <a:ext uri="{FF2B5EF4-FFF2-40B4-BE49-F238E27FC236}">
              <a16:creationId xmlns:a16="http://schemas.microsoft.com/office/drawing/2014/main" id="{5E4F36B9-BA84-4DB7-8ACF-60C346C45D7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90650" y="627697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57150</xdr:colOff>
      <xdr:row>28</xdr:row>
      <xdr:rowOff>66675</xdr:rowOff>
    </xdr:from>
    <xdr:to>
      <xdr:col>5</xdr:col>
      <xdr:colOff>1905</xdr:colOff>
      <xdr:row>28</xdr:row>
      <xdr:rowOff>314325</xdr:rowOff>
    </xdr:to>
    <xdr:pic>
      <xdr:nvPicPr>
        <xdr:cNvPr id="25" name="図 26">
          <a:extLst>
            <a:ext uri="{FF2B5EF4-FFF2-40B4-BE49-F238E27FC236}">
              <a16:creationId xmlns:a16="http://schemas.microsoft.com/office/drawing/2014/main" id="{EA2F7683-F749-486E-A8A5-AF692A7223B7}"/>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667000" y="9686925"/>
          <a:ext cx="333375"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57150</xdr:colOff>
      <xdr:row>18</xdr:row>
      <xdr:rowOff>76200</xdr:rowOff>
    </xdr:from>
    <xdr:to>
      <xdr:col>6</xdr:col>
      <xdr:colOff>1905</xdr:colOff>
      <xdr:row>18</xdr:row>
      <xdr:rowOff>352425</xdr:rowOff>
    </xdr:to>
    <xdr:pic>
      <xdr:nvPicPr>
        <xdr:cNvPr id="26" name="図 26">
          <a:extLst>
            <a:ext uri="{FF2B5EF4-FFF2-40B4-BE49-F238E27FC236}">
              <a16:creationId xmlns:a16="http://schemas.microsoft.com/office/drawing/2014/main" id="{5FB06B39-A79E-4F99-817D-A78AF0F397FA}"/>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095625" y="5886450"/>
          <a:ext cx="3333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38100</xdr:colOff>
      <xdr:row>11</xdr:row>
      <xdr:rowOff>66675</xdr:rowOff>
    </xdr:from>
    <xdr:to>
      <xdr:col>8</xdr:col>
      <xdr:colOff>381000</xdr:colOff>
      <xdr:row>11</xdr:row>
      <xdr:rowOff>323850</xdr:rowOff>
    </xdr:to>
    <xdr:pic>
      <xdr:nvPicPr>
        <xdr:cNvPr id="27" name="図 26">
          <a:extLst>
            <a:ext uri="{FF2B5EF4-FFF2-40B4-BE49-F238E27FC236}">
              <a16:creationId xmlns:a16="http://schemas.microsoft.com/office/drawing/2014/main" id="{84288ACA-EA32-4525-B865-62BC6A137174}"/>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362450" y="3162300"/>
          <a:ext cx="34290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57150</xdr:colOff>
      <xdr:row>18</xdr:row>
      <xdr:rowOff>47625</xdr:rowOff>
    </xdr:from>
    <xdr:to>
      <xdr:col>8</xdr:col>
      <xdr:colOff>361950</xdr:colOff>
      <xdr:row>18</xdr:row>
      <xdr:rowOff>342900</xdr:rowOff>
    </xdr:to>
    <xdr:pic>
      <xdr:nvPicPr>
        <xdr:cNvPr id="29" name="図 26">
          <a:extLst>
            <a:ext uri="{FF2B5EF4-FFF2-40B4-BE49-F238E27FC236}">
              <a16:creationId xmlns:a16="http://schemas.microsoft.com/office/drawing/2014/main" id="{6FF86D0B-190D-4B9D-9156-935448B5F9D6}"/>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4381500" y="5857875"/>
          <a:ext cx="3048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22</xdr:row>
      <xdr:rowOff>66675</xdr:rowOff>
    </xdr:from>
    <xdr:to>
      <xdr:col>1</xdr:col>
      <xdr:colOff>381000</xdr:colOff>
      <xdr:row>22</xdr:row>
      <xdr:rowOff>333375</xdr:rowOff>
    </xdr:to>
    <xdr:pic>
      <xdr:nvPicPr>
        <xdr:cNvPr id="11" name="図 26">
          <a:extLst>
            <a:ext uri="{FF2B5EF4-FFF2-40B4-BE49-F238E27FC236}">
              <a16:creationId xmlns:a16="http://schemas.microsoft.com/office/drawing/2014/main" id="{1308C6FA-C658-49B4-8F8C-771D7AE4463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81125" y="74009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76200</xdr:colOff>
      <xdr:row>28</xdr:row>
      <xdr:rowOff>104775</xdr:rowOff>
    </xdr:from>
    <xdr:to>
      <xdr:col>8</xdr:col>
      <xdr:colOff>384810</xdr:colOff>
      <xdr:row>28</xdr:row>
      <xdr:rowOff>371475</xdr:rowOff>
    </xdr:to>
    <xdr:pic>
      <xdr:nvPicPr>
        <xdr:cNvPr id="28" name="図 26">
          <a:extLst>
            <a:ext uri="{FF2B5EF4-FFF2-40B4-BE49-F238E27FC236}">
              <a16:creationId xmlns:a16="http://schemas.microsoft.com/office/drawing/2014/main" id="{00FA2493-51D4-4860-A593-05E813E8E3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400550" y="9725025"/>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38100</xdr:colOff>
      <xdr:row>29</xdr:row>
      <xdr:rowOff>47625</xdr:rowOff>
    </xdr:from>
    <xdr:to>
      <xdr:col>8</xdr:col>
      <xdr:colOff>361950</xdr:colOff>
      <xdr:row>29</xdr:row>
      <xdr:rowOff>314325</xdr:rowOff>
    </xdr:to>
    <xdr:pic>
      <xdr:nvPicPr>
        <xdr:cNvPr id="31" name="図 26">
          <a:extLst>
            <a:ext uri="{FF2B5EF4-FFF2-40B4-BE49-F238E27FC236}">
              <a16:creationId xmlns:a16="http://schemas.microsoft.com/office/drawing/2014/main" id="{66482AAE-D4FD-416D-9517-45CB7CDFA7F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62450" y="10096500"/>
          <a:ext cx="32385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85725</xdr:colOff>
      <xdr:row>3</xdr:row>
      <xdr:rowOff>85725</xdr:rowOff>
    </xdr:from>
    <xdr:to>
      <xdr:col>4</xdr:col>
      <xdr:colOff>409575</xdr:colOff>
      <xdr:row>4</xdr:row>
      <xdr:rowOff>133350</xdr:rowOff>
    </xdr:to>
    <xdr:pic>
      <xdr:nvPicPr>
        <xdr:cNvPr id="2" name="図 26">
          <a:extLst>
            <a:ext uri="{FF2B5EF4-FFF2-40B4-BE49-F238E27FC236}">
              <a16:creationId xmlns:a16="http://schemas.microsoft.com/office/drawing/2014/main" id="{3167364F-AA3B-469C-A1CB-DBF9B695A7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95575" y="1085850"/>
          <a:ext cx="3238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190500</xdr:colOff>
      <xdr:row>12</xdr:row>
      <xdr:rowOff>95250</xdr:rowOff>
    </xdr:from>
    <xdr:to>
      <xdr:col>14</xdr:col>
      <xdr:colOff>523875</xdr:colOff>
      <xdr:row>12</xdr:row>
      <xdr:rowOff>333375</xdr:rowOff>
    </xdr:to>
    <xdr:pic>
      <xdr:nvPicPr>
        <xdr:cNvPr id="3" name="図 26">
          <a:extLst>
            <a:ext uri="{FF2B5EF4-FFF2-40B4-BE49-F238E27FC236}">
              <a16:creationId xmlns:a16="http://schemas.microsoft.com/office/drawing/2014/main" id="{2E282070-0359-4171-B12C-B03BCF92EFB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86600" y="360045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12</xdr:row>
      <xdr:rowOff>66675</xdr:rowOff>
    </xdr:from>
    <xdr:to>
      <xdr:col>3</xdr:col>
      <xdr:colOff>400050</xdr:colOff>
      <xdr:row>12</xdr:row>
      <xdr:rowOff>304800</xdr:rowOff>
    </xdr:to>
    <xdr:pic>
      <xdr:nvPicPr>
        <xdr:cNvPr id="4" name="図 26">
          <a:extLst>
            <a:ext uri="{FF2B5EF4-FFF2-40B4-BE49-F238E27FC236}">
              <a16:creationId xmlns:a16="http://schemas.microsoft.com/office/drawing/2014/main" id="{D10E6503-1A41-4DFF-AEA1-1E88F9F6CC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47900" y="3571875"/>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12</xdr:row>
      <xdr:rowOff>57150</xdr:rowOff>
    </xdr:from>
    <xdr:to>
      <xdr:col>6</xdr:col>
      <xdr:colOff>381000</xdr:colOff>
      <xdr:row>12</xdr:row>
      <xdr:rowOff>295275</xdr:rowOff>
    </xdr:to>
    <xdr:pic>
      <xdr:nvPicPr>
        <xdr:cNvPr id="5" name="図 26">
          <a:extLst>
            <a:ext uri="{FF2B5EF4-FFF2-40B4-BE49-F238E27FC236}">
              <a16:creationId xmlns:a16="http://schemas.microsoft.com/office/drawing/2014/main" id="{F9BA8DE3-0AEE-4C82-AA27-36C952D1F18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14725" y="356235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47625</xdr:colOff>
      <xdr:row>19</xdr:row>
      <xdr:rowOff>85725</xdr:rowOff>
    </xdr:from>
    <xdr:to>
      <xdr:col>3</xdr:col>
      <xdr:colOff>381000</xdr:colOff>
      <xdr:row>19</xdr:row>
      <xdr:rowOff>323850</xdr:rowOff>
    </xdr:to>
    <xdr:pic>
      <xdr:nvPicPr>
        <xdr:cNvPr id="6" name="図 26">
          <a:extLst>
            <a:ext uri="{FF2B5EF4-FFF2-40B4-BE49-F238E27FC236}">
              <a16:creationId xmlns:a16="http://schemas.microsoft.com/office/drawing/2014/main" id="{CBEF7A74-8C93-464F-A7AA-A416592C453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28850" y="624840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57150</xdr:colOff>
      <xdr:row>19</xdr:row>
      <xdr:rowOff>85725</xdr:rowOff>
    </xdr:from>
    <xdr:to>
      <xdr:col>6</xdr:col>
      <xdr:colOff>390525</xdr:colOff>
      <xdr:row>19</xdr:row>
      <xdr:rowOff>323850</xdr:rowOff>
    </xdr:to>
    <xdr:pic>
      <xdr:nvPicPr>
        <xdr:cNvPr id="7" name="図 26">
          <a:extLst>
            <a:ext uri="{FF2B5EF4-FFF2-40B4-BE49-F238E27FC236}">
              <a16:creationId xmlns:a16="http://schemas.microsoft.com/office/drawing/2014/main" id="{62477BB5-F23E-4AA2-B496-0D63C4C9A0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24250" y="6248400"/>
          <a:ext cx="333375"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あかね ケアハウス" id="{45E46345-9EF8-4089-9AF0-5A0D6C3C40ED}" userId="c7c78e66bbfa85b9" providerId="Windows Live"/>
  <person displayName="かなおか cfhb240810x" id="{43E51751-7320-43D5-88EE-3B14922BDBF2}" userId="S::honbu-pc10@okayamachuofukushi.onmicrosoft.com::60ac39fb-3f81-4f77-a073-903777b83ff2"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41517305-5803-4C90-A175-A42C6B5C6AC7}" autoFormatId="20" applyNumberFormats="0" applyBorderFormats="0" applyFontFormats="0" applyPatternFormats="0" applyAlignmentFormats="0" applyWidthHeightFormats="0">
  <queryTableRefresh nextId="28">
    <queryTableFields count="27">
      <queryTableField id="1" name="Source.Name" tableColumnId="1"/>
      <queryTableField id="2" name="Data.Column1" tableColumnId="2"/>
      <queryTableField id="3" name="Data.Column2" tableColumnId="3"/>
      <queryTableField id="4" name="Data.Column3" tableColumnId="4"/>
      <queryTableField id="5" name="Data.Column4" tableColumnId="5"/>
      <queryTableField id="6" name="Data.Column5" tableColumnId="6"/>
      <queryTableField id="7" name="Data.Column6" tableColumnId="7"/>
      <queryTableField id="8" name="Data.Column7" tableColumnId="8"/>
      <queryTableField id="9" name="Data.Column8" tableColumnId="9"/>
      <queryTableField id="10" name="Data.Column9" tableColumnId="10"/>
      <queryTableField id="11" name="Data.Column10" tableColumnId="11"/>
      <queryTableField id="12" name="Data.Column11" tableColumnId="12"/>
      <queryTableField id="13" name="Data.Column12" tableColumnId="13"/>
      <queryTableField id="14" name="Data.Column13" tableColumnId="14"/>
      <queryTableField id="15" name="Data.Column14" tableColumnId="15"/>
      <queryTableField id="16" name="Data.Column15" tableColumnId="16"/>
      <queryTableField id="17" name="Data.Column16" tableColumnId="17"/>
      <queryTableField id="18" name="Data.Column17" tableColumnId="18"/>
      <queryTableField id="19" name="Data.Column18" tableColumnId="19"/>
      <queryTableField id="20" name="Data.Column19" tableColumnId="20"/>
      <queryTableField id="21" name="Data.Column20" tableColumnId="21"/>
      <queryTableField id="22" name="Data.Column21" tableColumnId="22"/>
      <queryTableField id="23" name="Data.Column22" tableColumnId="23"/>
      <queryTableField id="24" name="Data.Column23" tableColumnId="24"/>
      <queryTableField id="25" name="Data.Column24" tableColumnId="25"/>
      <queryTableField id="26" name="Data.Column25" tableColumnId="26"/>
      <queryTableField id="27" name="Data.Column26" tableColumnId="2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194487-2CBA-4954-AAF4-45F2CC54705B}" name="事業活動計算" displayName="事業活動計算" ref="A1:AA281" tableType="queryTable" totalsRowShown="0">
  <autoFilter ref="A1:AA281" xr:uid="{7B47A275-B1C3-4B27-A8FF-E57741809201}"/>
  <tableColumns count="27">
    <tableColumn id="1" xr3:uid="{00000000-0010-0000-0100-000001000000}" uniqueName="1" name="Source.Name" queryTableFieldId="1" dataDxfId="60"/>
    <tableColumn id="2" xr3:uid="{00000000-0010-0000-0100-000002000000}" uniqueName="2" name="Data.Column1" queryTableFieldId="2"/>
    <tableColumn id="3" xr3:uid="{00000000-0010-0000-0100-000003000000}" uniqueName="3" name="Data.Column2" queryTableFieldId="3"/>
    <tableColumn id="4" xr3:uid="{00000000-0010-0000-0100-000004000000}" uniqueName="4" name="Data.Column3" queryTableFieldId="4"/>
    <tableColumn id="5" xr3:uid="{00000000-0010-0000-0100-000005000000}" uniqueName="5" name="Data.Column4" queryTableFieldId="5"/>
    <tableColumn id="6" xr3:uid="{00000000-0010-0000-0100-000006000000}" uniqueName="6" name="Data.Column5" queryTableFieldId="6"/>
    <tableColumn id="7" xr3:uid="{00000000-0010-0000-0100-000007000000}" uniqueName="7" name="Data.Column6" queryTableFieldId="7"/>
    <tableColumn id="8" xr3:uid="{00000000-0010-0000-0100-000008000000}" uniqueName="8" name="Data.Column7" queryTableFieldId="8"/>
    <tableColumn id="9" xr3:uid="{00000000-0010-0000-0100-000009000000}" uniqueName="9" name="Data.Column8" queryTableFieldId="9"/>
    <tableColumn id="10" xr3:uid="{00000000-0010-0000-0100-00000A000000}" uniqueName="10" name="Data.Column9" queryTableFieldId="10"/>
    <tableColumn id="11" xr3:uid="{00000000-0010-0000-0100-00000B000000}" uniqueName="11" name="Data.Column10" queryTableFieldId="11"/>
    <tableColumn id="12" xr3:uid="{00000000-0010-0000-0100-00000C000000}" uniqueName="12" name="Data.Column11" queryTableFieldId="12"/>
    <tableColumn id="13" xr3:uid="{00000000-0010-0000-0100-00000D000000}" uniqueName="13" name="Data.Column12" queryTableFieldId="13"/>
    <tableColumn id="14" xr3:uid="{00000000-0010-0000-0100-00000E000000}" uniqueName="14" name="Data.Column13" queryTableFieldId="14"/>
    <tableColumn id="15" xr3:uid="{00000000-0010-0000-0100-00000F000000}" uniqueName="15" name="Data.Column14" queryTableFieldId="15"/>
    <tableColumn id="16" xr3:uid="{00000000-0010-0000-0100-000010000000}" uniqueName="16" name="Data.Column15" queryTableFieldId="16"/>
    <tableColumn id="17" xr3:uid="{00000000-0010-0000-0100-000011000000}" uniqueName="17" name="Data.Column16" queryTableFieldId="17"/>
    <tableColumn id="18" xr3:uid="{00000000-0010-0000-0100-000012000000}" uniqueName="18" name="Data.Column17" queryTableFieldId="18"/>
    <tableColumn id="19" xr3:uid="{00000000-0010-0000-0100-000013000000}" uniqueName="19" name="Data.Column18" queryTableFieldId="19"/>
    <tableColumn id="20" xr3:uid="{00000000-0010-0000-0100-000014000000}" uniqueName="20" name="Data.Column19" queryTableFieldId="20"/>
    <tableColumn id="21" xr3:uid="{00000000-0010-0000-0100-000015000000}" uniqueName="21" name="Data.Column20" queryTableFieldId="21"/>
    <tableColumn id="22" xr3:uid="{00000000-0010-0000-0100-000016000000}" uniqueName="22" name="Data.Column21" queryTableFieldId="22"/>
    <tableColumn id="23" xr3:uid="{00000000-0010-0000-0100-000017000000}" uniqueName="23" name="Data.Column22" queryTableFieldId="23"/>
    <tableColumn id="24" xr3:uid="{00000000-0010-0000-0100-000018000000}" uniqueName="24" name="Data.Column23" queryTableFieldId="24"/>
    <tableColumn id="25" xr3:uid="{00000000-0010-0000-0100-000019000000}" uniqueName="25" name="Data.Column24" queryTableFieldId="25"/>
    <tableColumn id="26" xr3:uid="{00000000-0010-0000-0100-00001A000000}" uniqueName="26" name="Data.Column25" queryTableFieldId="26"/>
    <tableColumn id="27" xr3:uid="{00000000-0010-0000-0100-00001B000000}" uniqueName="27" name="Data.Column26" queryTableFieldId="2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a:noFill/>
        </a:ln>
      </a:spPr>
      <a:bodyPr/>
      <a:lst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G60" dT="2026-01-02T07:24:52.17" personId="{43E51751-7320-43D5-88EE-3B14922BDBF2}" id="{27D5E1E1-76D6-4D0D-863A-7154D0A6E883}">
    <text>201中村氏西大寺病院入院</text>
  </threadedComment>
</ThreadedComments>
</file>

<file path=xl/threadedComments/threadedComment2.xml><?xml version="1.0" encoding="utf-8"?>
<ThreadedComments xmlns="http://schemas.microsoft.com/office/spreadsheetml/2018/threadedcomments" xmlns:x="http://schemas.openxmlformats.org/spreadsheetml/2006/main">
  <threadedComment ref="AF29" dT="2025-12-04T06:56:53.79" personId="{45E46345-9EF8-4089-9AF0-5A0D6C3C40ED}" id="{B9538D3B-5482-406E-BD30-29A2B72555CE}">
    <text>柴みどり様入居</text>
  </threadedComment>
  <threadedComment ref="AG29" dT="2025-12-04T07:04:33.22" personId="{45E46345-9EF8-4089-9AF0-5A0D6C3C40ED}" id="{2776F55D-47CD-4B41-A4F3-09978C4D42BB}">
    <text>植村氏入院</text>
  </threadedComment>
  <threadedComment ref="W30" dT="2025-12-04T06:55:32.70" personId="{45E46345-9EF8-4089-9AF0-5A0D6C3C40ED}" id="{AB6A0C86-ABB5-41F9-9945-26C94BE49AD8}">
    <text>西岡氏退去</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A3218-C7DE-48CB-BBF1-CAF97AFC413E}">
  <sheetPr codeName="Sheet7"/>
  <dimension ref="A1:I553"/>
  <sheetViews>
    <sheetView topLeftCell="A521" workbookViewId="0">
      <selection activeCell="A531" sqref="A531"/>
    </sheetView>
  </sheetViews>
  <sheetFormatPr defaultRowHeight="13.5"/>
  <cols>
    <col min="1" max="1" width="25.25" bestFit="1" customWidth="1"/>
    <col min="2" max="2" width="31.75" bestFit="1" customWidth="1"/>
    <col min="3" max="3" width="15.125" bestFit="1" customWidth="1"/>
    <col min="4" max="9" width="13" bestFit="1" customWidth="1"/>
  </cols>
  <sheetData>
    <row r="1" spans="1:9" ht="58.9" customHeight="1">
      <c r="A1" s="88" t="s">
        <v>468</v>
      </c>
      <c r="B1" s="88" t="s">
        <v>469</v>
      </c>
      <c r="C1" s="88" t="s">
        <v>470</v>
      </c>
      <c r="D1" s="88" t="s">
        <v>471</v>
      </c>
      <c r="E1" s="88" t="s">
        <v>472</v>
      </c>
      <c r="F1" s="88" t="s">
        <v>473</v>
      </c>
      <c r="G1" s="88" t="s">
        <v>474</v>
      </c>
      <c r="H1" s="88" t="s">
        <v>475</v>
      </c>
      <c r="I1" s="88" t="s">
        <v>476</v>
      </c>
    </row>
    <row r="2" spans="1:9" ht="31.15" customHeight="1">
      <c r="A2" t="s">
        <v>467</v>
      </c>
      <c r="B2" t="s">
        <v>69</v>
      </c>
      <c r="C2">
        <v>12510031</v>
      </c>
      <c r="D2">
        <v>101.3</v>
      </c>
      <c r="E2">
        <v>98.5</v>
      </c>
      <c r="F2" t="s">
        <v>257</v>
      </c>
      <c r="G2">
        <v>101.9</v>
      </c>
      <c r="H2">
        <v>100.4</v>
      </c>
      <c r="I2">
        <v>227.1</v>
      </c>
    </row>
    <row r="3" spans="1:9">
      <c r="A3" t="s">
        <v>467</v>
      </c>
      <c r="B3" t="s">
        <v>214</v>
      </c>
      <c r="C3">
        <v>4340303</v>
      </c>
      <c r="D3">
        <v>100.7</v>
      </c>
      <c r="E3">
        <v>96.5</v>
      </c>
      <c r="F3">
        <v>292.10000000000002</v>
      </c>
      <c r="G3">
        <v>103.4</v>
      </c>
      <c r="H3">
        <v>96.2</v>
      </c>
      <c r="I3" t="s">
        <v>440</v>
      </c>
    </row>
    <row r="4" spans="1:9">
      <c r="A4" t="s">
        <v>467</v>
      </c>
      <c r="B4" t="s">
        <v>278</v>
      </c>
      <c r="C4" t="s">
        <v>450</v>
      </c>
      <c r="D4">
        <v>98</v>
      </c>
      <c r="E4">
        <v>88</v>
      </c>
      <c r="F4">
        <v>46.7</v>
      </c>
      <c r="G4">
        <v>92.8</v>
      </c>
      <c r="H4">
        <v>94.9</v>
      </c>
      <c r="I4">
        <v>118.4</v>
      </c>
    </row>
    <row r="5" spans="1:9">
      <c r="A5" t="s">
        <v>467</v>
      </c>
      <c r="B5" t="s">
        <v>321</v>
      </c>
      <c r="C5" t="s">
        <v>456</v>
      </c>
      <c r="D5">
        <v>88.1</v>
      </c>
      <c r="E5">
        <v>100.1</v>
      </c>
      <c r="F5" t="s">
        <v>257</v>
      </c>
      <c r="G5">
        <v>82.4</v>
      </c>
      <c r="H5">
        <v>92.4</v>
      </c>
      <c r="I5">
        <v>745.9</v>
      </c>
    </row>
    <row r="6" spans="1:9">
      <c r="A6" t="s">
        <v>467</v>
      </c>
      <c r="B6" t="s">
        <v>368</v>
      </c>
      <c r="C6" t="s">
        <v>465</v>
      </c>
      <c r="D6">
        <v>97.1</v>
      </c>
      <c r="E6">
        <v>97.3</v>
      </c>
      <c r="F6">
        <v>98.7</v>
      </c>
      <c r="G6">
        <v>97.2</v>
      </c>
      <c r="H6">
        <v>99.5</v>
      </c>
      <c r="I6">
        <v>190.8</v>
      </c>
    </row>
    <row r="7" spans="1:9">
      <c r="A7" t="s">
        <v>467</v>
      </c>
      <c r="B7" t="s">
        <v>70</v>
      </c>
      <c r="C7">
        <v>1801598</v>
      </c>
      <c r="D7">
        <v>103</v>
      </c>
      <c r="E7">
        <v>101.3</v>
      </c>
      <c r="F7" t="s">
        <v>257</v>
      </c>
      <c r="G7">
        <v>103</v>
      </c>
      <c r="H7">
        <v>107.3</v>
      </c>
      <c r="I7">
        <v>31.3</v>
      </c>
    </row>
    <row r="8" spans="1:9">
      <c r="A8" t="s">
        <v>467</v>
      </c>
      <c r="B8" t="s">
        <v>215</v>
      </c>
      <c r="C8">
        <v>5149075</v>
      </c>
      <c r="D8">
        <v>105</v>
      </c>
      <c r="E8">
        <v>92.6</v>
      </c>
      <c r="F8">
        <v>474.6</v>
      </c>
      <c r="G8">
        <v>104.5</v>
      </c>
      <c r="H8">
        <v>90.7</v>
      </c>
      <c r="I8">
        <v>896.3</v>
      </c>
    </row>
    <row r="9" spans="1:9">
      <c r="A9" t="s">
        <v>467</v>
      </c>
      <c r="B9" t="s">
        <v>279</v>
      </c>
      <c r="D9">
        <v>103.7</v>
      </c>
      <c r="E9">
        <v>103.7</v>
      </c>
      <c r="G9">
        <v>117.7</v>
      </c>
      <c r="H9">
        <v>117.7</v>
      </c>
    </row>
    <row r="10" spans="1:9">
      <c r="A10" t="s">
        <v>467</v>
      </c>
      <c r="B10" t="s">
        <v>322</v>
      </c>
      <c r="C10">
        <v>505427</v>
      </c>
      <c r="D10">
        <v>111.8</v>
      </c>
      <c r="E10">
        <v>99.3</v>
      </c>
      <c r="F10" t="s">
        <v>457</v>
      </c>
      <c r="G10">
        <v>113.1</v>
      </c>
      <c r="H10">
        <v>101.8</v>
      </c>
      <c r="I10" t="s">
        <v>352</v>
      </c>
    </row>
    <row r="11" spans="1:9">
      <c r="A11" t="s">
        <v>467</v>
      </c>
      <c r="B11" t="s">
        <v>369</v>
      </c>
      <c r="C11" t="s">
        <v>466</v>
      </c>
      <c r="E11">
        <v>69</v>
      </c>
      <c r="F11">
        <v>66.7</v>
      </c>
      <c r="H11">
        <v>68.400000000000006</v>
      </c>
      <c r="I11">
        <v>74.900000000000006</v>
      </c>
    </row>
    <row r="12" spans="1:9">
      <c r="A12" t="s">
        <v>467</v>
      </c>
      <c r="B12" t="s">
        <v>71</v>
      </c>
      <c r="C12">
        <v>652497</v>
      </c>
      <c r="D12">
        <v>103.1</v>
      </c>
      <c r="E12">
        <v>99.7</v>
      </c>
      <c r="F12">
        <v>155</v>
      </c>
      <c r="G12">
        <v>105.3</v>
      </c>
      <c r="H12">
        <v>94.4</v>
      </c>
      <c r="I12" t="s">
        <v>430</v>
      </c>
    </row>
    <row r="13" spans="1:9">
      <c r="A13" t="s">
        <v>467</v>
      </c>
      <c r="B13" t="s">
        <v>216</v>
      </c>
      <c r="C13">
        <v>659772</v>
      </c>
      <c r="D13">
        <v>101.4</v>
      </c>
      <c r="E13">
        <v>100.5</v>
      </c>
      <c r="F13">
        <v>126.9</v>
      </c>
      <c r="G13">
        <v>109.3</v>
      </c>
      <c r="H13">
        <v>99.5</v>
      </c>
      <c r="I13" t="s">
        <v>441</v>
      </c>
    </row>
    <row r="14" spans="1:9">
      <c r="A14" t="s">
        <v>467</v>
      </c>
      <c r="B14" t="s">
        <v>280</v>
      </c>
      <c r="C14" t="s">
        <v>451</v>
      </c>
      <c r="D14">
        <v>104.2</v>
      </c>
      <c r="E14">
        <v>107.2</v>
      </c>
      <c r="F14">
        <v>259</v>
      </c>
      <c r="G14">
        <v>102.3</v>
      </c>
      <c r="H14">
        <v>105.8</v>
      </c>
      <c r="I14">
        <v>353.7</v>
      </c>
    </row>
    <row r="15" spans="1:9">
      <c r="A15" t="s">
        <v>467</v>
      </c>
      <c r="B15" t="s">
        <v>323</v>
      </c>
      <c r="C15">
        <v>812451</v>
      </c>
      <c r="D15">
        <v>111.9</v>
      </c>
      <c r="E15">
        <v>99.8</v>
      </c>
      <c r="F15" t="s">
        <v>352</v>
      </c>
      <c r="G15">
        <v>117</v>
      </c>
      <c r="H15">
        <v>106.8</v>
      </c>
      <c r="I15">
        <v>859</v>
      </c>
    </row>
    <row r="16" spans="1:9">
      <c r="A16" t="s">
        <v>467</v>
      </c>
      <c r="B16" t="s">
        <v>370</v>
      </c>
      <c r="C16">
        <v>716</v>
      </c>
      <c r="D16">
        <v>106.9</v>
      </c>
      <c r="E16">
        <v>98</v>
      </c>
      <c r="F16" t="s">
        <v>462</v>
      </c>
      <c r="G16">
        <v>117.9</v>
      </c>
      <c r="H16">
        <v>100</v>
      </c>
      <c r="I16" t="s">
        <v>463</v>
      </c>
    </row>
    <row r="17" spans="1:9">
      <c r="A17" t="s">
        <v>467</v>
      </c>
      <c r="B17" t="s">
        <v>72</v>
      </c>
      <c r="C17">
        <v>687548</v>
      </c>
      <c r="D17">
        <v>98.8</v>
      </c>
      <c r="E17">
        <v>97</v>
      </c>
      <c r="F17">
        <v>171.9</v>
      </c>
      <c r="G17">
        <v>96.5</v>
      </c>
      <c r="H17">
        <v>88.5</v>
      </c>
      <c r="I17" t="s">
        <v>431</v>
      </c>
    </row>
    <row r="18" spans="1:9">
      <c r="A18" t="s">
        <v>467</v>
      </c>
      <c r="B18" t="s">
        <v>217</v>
      </c>
      <c r="C18">
        <v>330998</v>
      </c>
      <c r="D18">
        <v>102.5</v>
      </c>
      <c r="E18">
        <v>97.7</v>
      </c>
      <c r="F18" t="s">
        <v>352</v>
      </c>
      <c r="G18">
        <v>107.5</v>
      </c>
      <c r="H18">
        <v>118</v>
      </c>
      <c r="I18">
        <v>36.6</v>
      </c>
    </row>
    <row r="19" spans="1:9">
      <c r="A19" t="s">
        <v>467</v>
      </c>
      <c r="B19" t="s">
        <v>281</v>
      </c>
      <c r="C19" t="s">
        <v>452</v>
      </c>
      <c r="D19">
        <v>91.5</v>
      </c>
      <c r="E19">
        <v>106</v>
      </c>
      <c r="F19" t="s">
        <v>257</v>
      </c>
      <c r="G19">
        <v>104.3</v>
      </c>
      <c r="H19">
        <v>107.6</v>
      </c>
      <c r="I19">
        <v>132.69999999999999</v>
      </c>
    </row>
    <row r="20" spans="1:9">
      <c r="A20" t="s">
        <v>467</v>
      </c>
      <c r="B20" t="s">
        <v>324</v>
      </c>
      <c r="C20" t="s">
        <v>458</v>
      </c>
      <c r="D20">
        <v>67.400000000000006</v>
      </c>
      <c r="E20">
        <v>86</v>
      </c>
      <c r="F20" t="s">
        <v>459</v>
      </c>
      <c r="G20">
        <v>69.400000000000006</v>
      </c>
      <c r="H20">
        <v>104</v>
      </c>
      <c r="I20" t="s">
        <v>460</v>
      </c>
    </row>
    <row r="21" spans="1:9">
      <c r="A21" t="s">
        <v>467</v>
      </c>
      <c r="B21" t="s">
        <v>371</v>
      </c>
      <c r="C21" t="s">
        <v>464</v>
      </c>
      <c r="E21">
        <v>99.9</v>
      </c>
      <c r="F21">
        <v>99.9</v>
      </c>
      <c r="H21">
        <v>94.3</v>
      </c>
      <c r="I21">
        <v>94.3</v>
      </c>
    </row>
    <row r="22" spans="1:9">
      <c r="A22" t="s">
        <v>467</v>
      </c>
      <c r="B22" t="s">
        <v>73</v>
      </c>
      <c r="C22">
        <v>1472831</v>
      </c>
      <c r="D22">
        <v>107.5</v>
      </c>
      <c r="E22">
        <v>87.3</v>
      </c>
      <c r="F22" t="s">
        <v>432</v>
      </c>
      <c r="G22">
        <v>107.2</v>
      </c>
      <c r="H22">
        <v>102.5</v>
      </c>
      <c r="I22">
        <v>142.80000000000001</v>
      </c>
    </row>
    <row r="23" spans="1:9">
      <c r="A23" t="s">
        <v>467</v>
      </c>
      <c r="B23" t="s">
        <v>218</v>
      </c>
      <c r="C23">
        <v>2148352</v>
      </c>
      <c r="D23">
        <v>102.9</v>
      </c>
      <c r="E23">
        <v>93.1</v>
      </c>
      <c r="F23" t="s">
        <v>442</v>
      </c>
      <c r="G23">
        <v>102.6</v>
      </c>
      <c r="H23">
        <v>94.2</v>
      </c>
      <c r="I23" t="s">
        <v>443</v>
      </c>
    </row>
    <row r="24" spans="1:9">
      <c r="A24" t="s">
        <v>467</v>
      </c>
      <c r="B24" t="s">
        <v>282</v>
      </c>
      <c r="C24">
        <v>2536467</v>
      </c>
      <c r="D24">
        <v>104.3</v>
      </c>
      <c r="E24">
        <v>102.2</v>
      </c>
      <c r="F24">
        <v>143.19999999999999</v>
      </c>
      <c r="G24">
        <v>107.2</v>
      </c>
      <c r="H24">
        <v>105.9</v>
      </c>
      <c r="I24">
        <v>112.6</v>
      </c>
    </row>
    <row r="25" spans="1:9">
      <c r="A25" t="s">
        <v>467</v>
      </c>
      <c r="B25" t="s">
        <v>325</v>
      </c>
      <c r="C25" t="s">
        <v>461</v>
      </c>
      <c r="D25">
        <v>87.9</v>
      </c>
      <c r="E25">
        <v>100.5</v>
      </c>
      <c r="F25">
        <v>755.8</v>
      </c>
      <c r="G25">
        <v>84.8</v>
      </c>
      <c r="H25">
        <v>97.9</v>
      </c>
      <c r="I25" t="s">
        <v>257</v>
      </c>
    </row>
    <row r="26" spans="1:9">
      <c r="A26" t="s">
        <v>422</v>
      </c>
      <c r="B26" t="s">
        <v>69</v>
      </c>
      <c r="C26">
        <v>10060196</v>
      </c>
      <c r="D26">
        <v>99.1</v>
      </c>
      <c r="E26">
        <v>97</v>
      </c>
      <c r="F26">
        <v>198.4</v>
      </c>
      <c r="G26">
        <v>99.1</v>
      </c>
      <c r="H26">
        <v>98.6</v>
      </c>
      <c r="I26">
        <v>114.4</v>
      </c>
    </row>
    <row r="27" spans="1:9">
      <c r="A27" t="s">
        <v>422</v>
      </c>
      <c r="B27" t="s">
        <v>214</v>
      </c>
      <c r="C27">
        <v>3134890</v>
      </c>
      <c r="D27">
        <v>97.7</v>
      </c>
      <c r="E27">
        <v>93.2</v>
      </c>
      <c r="F27">
        <v>188.6</v>
      </c>
      <c r="G27">
        <v>97.7</v>
      </c>
      <c r="H27">
        <v>94.2</v>
      </c>
      <c r="I27">
        <v>155.80000000000001</v>
      </c>
    </row>
    <row r="28" spans="1:9">
      <c r="A28" t="s">
        <v>422</v>
      </c>
      <c r="B28" t="s">
        <v>278</v>
      </c>
      <c r="C28" t="s">
        <v>317</v>
      </c>
      <c r="D28">
        <v>92.5</v>
      </c>
      <c r="E28">
        <v>102.7</v>
      </c>
      <c r="F28">
        <v>437.4</v>
      </c>
      <c r="G28">
        <v>89.6</v>
      </c>
      <c r="H28">
        <v>92.9</v>
      </c>
      <c r="I28">
        <v>125</v>
      </c>
    </row>
    <row r="29" spans="1:9">
      <c r="A29" t="s">
        <v>422</v>
      </c>
      <c r="B29" t="s">
        <v>321</v>
      </c>
      <c r="C29" t="s">
        <v>357</v>
      </c>
      <c r="D29">
        <v>88.7</v>
      </c>
      <c r="E29">
        <v>96.5</v>
      </c>
      <c r="F29" t="s">
        <v>359</v>
      </c>
      <c r="G29">
        <v>84</v>
      </c>
      <c r="H29">
        <v>89.8</v>
      </c>
      <c r="I29" t="s">
        <v>360</v>
      </c>
    </row>
    <row r="30" spans="1:9">
      <c r="A30" t="s">
        <v>422</v>
      </c>
      <c r="B30" t="s">
        <v>368</v>
      </c>
      <c r="C30" t="s">
        <v>390</v>
      </c>
      <c r="D30">
        <v>98.3</v>
      </c>
      <c r="E30">
        <v>95.7</v>
      </c>
      <c r="F30">
        <v>3.5</v>
      </c>
      <c r="G30">
        <v>95.3</v>
      </c>
      <c r="H30">
        <v>99.4</v>
      </c>
      <c r="I30" t="s">
        <v>391</v>
      </c>
    </row>
    <row r="31" spans="1:9">
      <c r="A31" t="s">
        <v>422</v>
      </c>
      <c r="B31" t="s">
        <v>70</v>
      </c>
      <c r="C31">
        <v>715695</v>
      </c>
      <c r="D31">
        <v>100.1</v>
      </c>
      <c r="E31">
        <v>101.1</v>
      </c>
      <c r="F31">
        <v>65.3</v>
      </c>
      <c r="G31">
        <v>99.9</v>
      </c>
      <c r="H31">
        <v>108.9</v>
      </c>
      <c r="I31">
        <v>14.9</v>
      </c>
    </row>
    <row r="32" spans="1:9">
      <c r="A32" t="s">
        <v>422</v>
      </c>
      <c r="B32" t="s">
        <v>215</v>
      </c>
      <c r="C32">
        <v>2828239</v>
      </c>
      <c r="D32">
        <v>101.8</v>
      </c>
      <c r="E32">
        <v>90.5</v>
      </c>
      <c r="F32">
        <v>299.89999999999998</v>
      </c>
      <c r="G32">
        <v>99.1</v>
      </c>
      <c r="H32">
        <v>87.1</v>
      </c>
      <c r="I32">
        <v>351.9</v>
      </c>
    </row>
    <row r="33" spans="1:9">
      <c r="A33" t="s">
        <v>422</v>
      </c>
      <c r="B33" t="s">
        <v>279</v>
      </c>
      <c r="D33">
        <v>110</v>
      </c>
      <c r="E33">
        <v>110</v>
      </c>
      <c r="G33">
        <v>124.3</v>
      </c>
      <c r="H33">
        <v>124.3</v>
      </c>
    </row>
    <row r="34" spans="1:9">
      <c r="A34" t="s">
        <v>422</v>
      </c>
      <c r="B34" t="s">
        <v>322</v>
      </c>
      <c r="C34">
        <v>11415</v>
      </c>
      <c r="D34">
        <v>113.7</v>
      </c>
      <c r="E34">
        <v>103.7</v>
      </c>
      <c r="F34" t="s">
        <v>361</v>
      </c>
      <c r="G34">
        <v>113.2</v>
      </c>
      <c r="H34">
        <v>112.5</v>
      </c>
      <c r="I34" t="s">
        <v>362</v>
      </c>
    </row>
    <row r="35" spans="1:9">
      <c r="A35" t="s">
        <v>422</v>
      </c>
      <c r="B35" t="s">
        <v>369</v>
      </c>
      <c r="C35">
        <v>200080</v>
      </c>
      <c r="E35" t="s">
        <v>378</v>
      </c>
      <c r="F35" t="s">
        <v>392</v>
      </c>
      <c r="H35" t="s">
        <v>379</v>
      </c>
      <c r="I35" t="s">
        <v>393</v>
      </c>
    </row>
    <row r="36" spans="1:9">
      <c r="A36" t="s">
        <v>422</v>
      </c>
      <c r="B36" t="s">
        <v>71</v>
      </c>
      <c r="C36">
        <v>474360</v>
      </c>
      <c r="D36">
        <v>105.1</v>
      </c>
      <c r="E36">
        <v>95.2</v>
      </c>
      <c r="F36">
        <v>341.3</v>
      </c>
      <c r="G36">
        <v>111.1</v>
      </c>
      <c r="H36">
        <v>91.7</v>
      </c>
      <c r="I36" t="s">
        <v>211</v>
      </c>
    </row>
    <row r="37" spans="1:9">
      <c r="A37" t="s">
        <v>422</v>
      </c>
      <c r="B37" t="s">
        <v>216</v>
      </c>
      <c r="C37">
        <v>549908</v>
      </c>
      <c r="D37">
        <v>102.6</v>
      </c>
      <c r="E37">
        <v>100.4</v>
      </c>
      <c r="F37">
        <v>142.5</v>
      </c>
      <c r="G37">
        <v>108.4</v>
      </c>
      <c r="H37">
        <v>98.1</v>
      </c>
      <c r="I37" t="s">
        <v>273</v>
      </c>
    </row>
    <row r="38" spans="1:9">
      <c r="A38" t="s">
        <v>422</v>
      </c>
      <c r="B38" t="s">
        <v>280</v>
      </c>
      <c r="C38" t="s">
        <v>318</v>
      </c>
      <c r="D38">
        <v>103.5</v>
      </c>
      <c r="E38">
        <v>104.3</v>
      </c>
      <c r="F38">
        <v>191.7</v>
      </c>
      <c r="G38">
        <v>101</v>
      </c>
      <c r="H38">
        <v>103.2</v>
      </c>
      <c r="I38" t="s">
        <v>319</v>
      </c>
    </row>
    <row r="39" spans="1:9">
      <c r="A39" t="s">
        <v>422</v>
      </c>
      <c r="B39" t="s">
        <v>323</v>
      </c>
      <c r="C39">
        <v>854962</v>
      </c>
      <c r="D39">
        <v>117.1</v>
      </c>
      <c r="E39">
        <v>95.7</v>
      </c>
      <c r="F39" t="s">
        <v>257</v>
      </c>
      <c r="G39">
        <v>132.6</v>
      </c>
      <c r="H39">
        <v>104.1</v>
      </c>
      <c r="I39" t="s">
        <v>352</v>
      </c>
    </row>
    <row r="40" spans="1:9">
      <c r="A40" t="s">
        <v>422</v>
      </c>
      <c r="B40" t="s">
        <v>370</v>
      </c>
      <c r="C40">
        <v>3201</v>
      </c>
      <c r="D40">
        <v>102.7</v>
      </c>
      <c r="E40">
        <v>98</v>
      </c>
      <c r="F40">
        <v>320.10000000000002</v>
      </c>
      <c r="G40">
        <v>122.7</v>
      </c>
      <c r="H40">
        <v>100</v>
      </c>
      <c r="I40" t="s">
        <v>380</v>
      </c>
    </row>
    <row r="41" spans="1:9">
      <c r="A41" t="s">
        <v>422</v>
      </c>
      <c r="B41" t="s">
        <v>72</v>
      </c>
      <c r="C41">
        <v>818627</v>
      </c>
      <c r="D41">
        <v>96.6</v>
      </c>
      <c r="E41">
        <v>93.4</v>
      </c>
      <c r="F41">
        <v>142.9</v>
      </c>
      <c r="G41">
        <v>96</v>
      </c>
      <c r="H41">
        <v>83.8</v>
      </c>
      <c r="I41" t="s">
        <v>212</v>
      </c>
    </row>
    <row r="42" spans="1:9">
      <c r="A42" t="s">
        <v>422</v>
      </c>
      <c r="B42" t="s">
        <v>217</v>
      </c>
      <c r="C42">
        <v>179548</v>
      </c>
      <c r="D42">
        <v>99.1</v>
      </c>
      <c r="E42">
        <v>93.4</v>
      </c>
      <c r="F42" t="s">
        <v>274</v>
      </c>
      <c r="G42">
        <v>103.6</v>
      </c>
      <c r="H42">
        <v>114.6</v>
      </c>
      <c r="I42">
        <v>35.9</v>
      </c>
    </row>
    <row r="43" spans="1:9">
      <c r="A43" t="s">
        <v>422</v>
      </c>
      <c r="B43" t="s">
        <v>281</v>
      </c>
      <c r="C43" t="s">
        <v>320</v>
      </c>
      <c r="D43">
        <v>94.4</v>
      </c>
      <c r="E43">
        <v>103.5</v>
      </c>
      <c r="F43">
        <v>522.29999999999995</v>
      </c>
      <c r="G43">
        <v>111.8</v>
      </c>
      <c r="H43">
        <v>105.6</v>
      </c>
      <c r="I43">
        <v>72.400000000000006</v>
      </c>
    </row>
    <row r="44" spans="1:9">
      <c r="A44" t="s">
        <v>422</v>
      </c>
      <c r="B44" t="s">
        <v>324</v>
      </c>
      <c r="C44" t="s">
        <v>363</v>
      </c>
      <c r="D44">
        <v>60</v>
      </c>
      <c r="E44">
        <v>89.9</v>
      </c>
      <c r="F44" t="s">
        <v>353</v>
      </c>
      <c r="G44">
        <v>60.7</v>
      </c>
      <c r="H44">
        <v>108.1</v>
      </c>
      <c r="I44" t="s">
        <v>364</v>
      </c>
    </row>
    <row r="45" spans="1:9">
      <c r="A45" t="s">
        <v>422</v>
      </c>
      <c r="B45" t="s">
        <v>371</v>
      </c>
      <c r="C45" t="s">
        <v>381</v>
      </c>
      <c r="E45">
        <v>99.9</v>
      </c>
      <c r="F45">
        <v>99.9</v>
      </c>
      <c r="H45">
        <v>94.3</v>
      </c>
      <c r="I45">
        <v>94.3</v>
      </c>
    </row>
    <row r="46" spans="1:9">
      <c r="A46" t="s">
        <v>422</v>
      </c>
      <c r="B46" t="s">
        <v>73</v>
      </c>
      <c r="C46">
        <v>964370</v>
      </c>
      <c r="D46">
        <v>106.6</v>
      </c>
      <c r="E46">
        <v>80.099999999999994</v>
      </c>
      <c r="F46" t="s">
        <v>213</v>
      </c>
      <c r="G46">
        <v>108.1</v>
      </c>
      <c r="H46">
        <v>95.1</v>
      </c>
      <c r="I46">
        <v>229.1</v>
      </c>
    </row>
    <row r="47" spans="1:9">
      <c r="A47" t="s">
        <v>422</v>
      </c>
      <c r="B47" t="s">
        <v>218</v>
      </c>
      <c r="C47">
        <v>938976</v>
      </c>
      <c r="D47">
        <v>99</v>
      </c>
      <c r="E47">
        <v>93.7</v>
      </c>
      <c r="F47" t="s">
        <v>257</v>
      </c>
      <c r="G47">
        <v>96.9</v>
      </c>
      <c r="H47">
        <v>88.7</v>
      </c>
      <c r="I47" t="s">
        <v>277</v>
      </c>
    </row>
    <row r="48" spans="1:9">
      <c r="A48" t="s">
        <v>422</v>
      </c>
      <c r="B48" t="s">
        <v>282</v>
      </c>
      <c r="C48">
        <v>1152582</v>
      </c>
      <c r="D48">
        <v>101</v>
      </c>
      <c r="E48">
        <v>100.2</v>
      </c>
      <c r="F48">
        <v>111.9</v>
      </c>
      <c r="G48">
        <v>103.4</v>
      </c>
      <c r="H48">
        <v>105.6</v>
      </c>
      <c r="I48">
        <v>65.8</v>
      </c>
    </row>
    <row r="49" spans="1:9">
      <c r="A49" t="s">
        <v>422</v>
      </c>
      <c r="B49" t="s">
        <v>325</v>
      </c>
      <c r="C49" t="s">
        <v>365</v>
      </c>
      <c r="D49">
        <v>84.9</v>
      </c>
      <c r="E49">
        <v>95.3</v>
      </c>
      <c r="F49" t="s">
        <v>366</v>
      </c>
      <c r="G49">
        <v>81.400000000000006</v>
      </c>
      <c r="H49">
        <v>91.8</v>
      </c>
      <c r="I49" t="s">
        <v>367</v>
      </c>
    </row>
    <row r="50" spans="1:9">
      <c r="A50" t="s">
        <v>538</v>
      </c>
      <c r="B50" t="s">
        <v>69</v>
      </c>
      <c r="C50">
        <v>2449835</v>
      </c>
      <c r="D50">
        <v>103.6</v>
      </c>
      <c r="E50">
        <v>100.1</v>
      </c>
      <c r="F50" t="s">
        <v>546</v>
      </c>
      <c r="G50">
        <v>104.9</v>
      </c>
      <c r="H50">
        <v>102.1</v>
      </c>
      <c r="I50" t="s">
        <v>547</v>
      </c>
    </row>
    <row r="51" spans="1:9">
      <c r="A51" t="s">
        <v>538</v>
      </c>
      <c r="B51" t="s">
        <v>214</v>
      </c>
      <c r="C51">
        <v>1205413</v>
      </c>
      <c r="D51">
        <v>103.8</v>
      </c>
      <c r="E51">
        <v>99.8</v>
      </c>
      <c r="F51" t="s">
        <v>529</v>
      </c>
      <c r="G51">
        <v>109.7</v>
      </c>
      <c r="H51">
        <v>98.1</v>
      </c>
      <c r="I51" t="s">
        <v>530</v>
      </c>
    </row>
    <row r="52" spans="1:9">
      <c r="A52" t="s">
        <v>538</v>
      </c>
      <c r="B52" t="s">
        <v>278</v>
      </c>
      <c r="C52" t="s">
        <v>533</v>
      </c>
      <c r="D52">
        <v>103.6</v>
      </c>
      <c r="E52">
        <v>77.2</v>
      </c>
      <c r="F52">
        <v>20.399999999999999</v>
      </c>
      <c r="G52">
        <v>96</v>
      </c>
      <c r="H52">
        <v>97</v>
      </c>
      <c r="I52">
        <v>110.1</v>
      </c>
    </row>
    <row r="53" spans="1:9">
      <c r="A53" t="s">
        <v>538</v>
      </c>
      <c r="B53" t="s">
        <v>321</v>
      </c>
      <c r="C53" t="s">
        <v>534</v>
      </c>
      <c r="D53">
        <v>87.5</v>
      </c>
      <c r="E53">
        <v>103.6</v>
      </c>
      <c r="F53">
        <v>515.79999999999995</v>
      </c>
      <c r="G53">
        <v>80.8</v>
      </c>
      <c r="H53">
        <v>94.9</v>
      </c>
      <c r="I53">
        <v>391.4</v>
      </c>
    </row>
    <row r="54" spans="1:9">
      <c r="A54" t="s">
        <v>538</v>
      </c>
      <c r="B54" t="s">
        <v>368</v>
      </c>
      <c r="C54" t="s">
        <v>556</v>
      </c>
      <c r="D54">
        <v>95.8</v>
      </c>
      <c r="E54">
        <v>98.8</v>
      </c>
      <c r="F54">
        <v>144.5</v>
      </c>
      <c r="G54">
        <v>99.4</v>
      </c>
      <c r="H54">
        <v>99.6</v>
      </c>
      <c r="I54">
        <v>101.9</v>
      </c>
    </row>
    <row r="55" spans="1:9">
      <c r="A55" t="s">
        <v>538</v>
      </c>
      <c r="B55" t="s">
        <v>70</v>
      </c>
      <c r="C55">
        <v>1085903</v>
      </c>
      <c r="D55">
        <v>105.9</v>
      </c>
      <c r="E55">
        <v>101.4</v>
      </c>
      <c r="F55" t="s">
        <v>526</v>
      </c>
      <c r="G55">
        <v>106.1</v>
      </c>
      <c r="H55">
        <v>105.7</v>
      </c>
      <c r="I55">
        <v>114.9</v>
      </c>
    </row>
    <row r="56" spans="1:9">
      <c r="A56" t="s">
        <v>538</v>
      </c>
      <c r="B56" t="s">
        <v>215</v>
      </c>
      <c r="C56">
        <v>2320836</v>
      </c>
      <c r="D56">
        <v>108.2</v>
      </c>
      <c r="E56">
        <v>94.7</v>
      </c>
      <c r="F56" t="s">
        <v>257</v>
      </c>
      <c r="G56">
        <v>110.3</v>
      </c>
      <c r="H56">
        <v>94.3</v>
      </c>
      <c r="I56" t="s">
        <v>352</v>
      </c>
    </row>
    <row r="57" spans="1:9">
      <c r="A57" t="s">
        <v>538</v>
      </c>
      <c r="B57" t="s">
        <v>279</v>
      </c>
      <c r="D57">
        <v>97.3</v>
      </c>
      <c r="E57">
        <v>97.3</v>
      </c>
      <c r="G57">
        <v>111.1</v>
      </c>
      <c r="H57">
        <v>111.1</v>
      </c>
    </row>
    <row r="58" spans="1:9">
      <c r="A58" t="s">
        <v>538</v>
      </c>
      <c r="B58" t="s">
        <v>322</v>
      </c>
      <c r="C58">
        <v>494012</v>
      </c>
      <c r="D58">
        <v>109.8</v>
      </c>
      <c r="E58">
        <v>94</v>
      </c>
      <c r="F58">
        <v>360.6</v>
      </c>
      <c r="G58">
        <v>113.1</v>
      </c>
      <c r="H58">
        <v>90.7</v>
      </c>
      <c r="I58" t="s">
        <v>352</v>
      </c>
    </row>
    <row r="59" spans="1:9">
      <c r="A59" t="s">
        <v>538</v>
      </c>
      <c r="B59" t="s">
        <v>369</v>
      </c>
      <c r="C59" t="s">
        <v>537</v>
      </c>
      <c r="E59">
        <v>305.3</v>
      </c>
      <c r="F59">
        <v>404.7</v>
      </c>
      <c r="H59">
        <v>189.3</v>
      </c>
      <c r="I59">
        <v>263</v>
      </c>
    </row>
    <row r="60" spans="1:9">
      <c r="A60" t="s">
        <v>538</v>
      </c>
      <c r="B60" t="s">
        <v>71</v>
      </c>
      <c r="C60">
        <v>178137</v>
      </c>
      <c r="D60">
        <v>100.9</v>
      </c>
      <c r="E60">
        <v>104.5</v>
      </c>
      <c r="F60">
        <v>63.2</v>
      </c>
      <c r="G60">
        <v>99.6</v>
      </c>
      <c r="H60">
        <v>97.3</v>
      </c>
      <c r="I60">
        <v>176.5</v>
      </c>
    </row>
    <row r="61" spans="1:9">
      <c r="A61" t="s">
        <v>538</v>
      </c>
      <c r="B61" t="s">
        <v>216</v>
      </c>
      <c r="C61">
        <v>109864</v>
      </c>
      <c r="D61">
        <v>100.2</v>
      </c>
      <c r="E61">
        <v>100.7</v>
      </c>
      <c r="F61">
        <v>82</v>
      </c>
      <c r="G61">
        <v>110.3</v>
      </c>
      <c r="H61">
        <v>100.9</v>
      </c>
      <c r="I61" t="s">
        <v>531</v>
      </c>
    </row>
    <row r="62" spans="1:9">
      <c r="A62" t="s">
        <v>538</v>
      </c>
      <c r="B62" t="s">
        <v>280</v>
      </c>
      <c r="C62" t="s">
        <v>551</v>
      </c>
      <c r="D62">
        <v>104.9</v>
      </c>
      <c r="E62">
        <v>110</v>
      </c>
      <c r="F62">
        <v>280.39999999999998</v>
      </c>
      <c r="G62">
        <v>103.6</v>
      </c>
      <c r="H62">
        <v>108.3</v>
      </c>
      <c r="I62">
        <v>251</v>
      </c>
    </row>
    <row r="63" spans="1:9">
      <c r="A63" t="s">
        <v>538</v>
      </c>
      <c r="B63" t="s">
        <v>323</v>
      </c>
      <c r="C63" t="s">
        <v>554</v>
      </c>
      <c r="D63">
        <v>106.4</v>
      </c>
      <c r="E63">
        <v>103.8</v>
      </c>
      <c r="F63">
        <v>31.8</v>
      </c>
      <c r="G63">
        <v>103</v>
      </c>
      <c r="H63">
        <v>109.3</v>
      </c>
      <c r="I63" t="s">
        <v>555</v>
      </c>
    </row>
    <row r="64" spans="1:9">
      <c r="A64" t="s">
        <v>538</v>
      </c>
      <c r="B64" t="s">
        <v>370</v>
      </c>
      <c r="C64" t="s">
        <v>536</v>
      </c>
      <c r="D64">
        <v>112</v>
      </c>
      <c r="E64">
        <v>97.9</v>
      </c>
      <c r="F64">
        <v>31.1</v>
      </c>
      <c r="G64">
        <v>112.8</v>
      </c>
      <c r="H64">
        <v>99.9</v>
      </c>
      <c r="I64">
        <v>33.9</v>
      </c>
    </row>
    <row r="65" spans="1:9">
      <c r="A65" t="s">
        <v>538</v>
      </c>
      <c r="B65" t="s">
        <v>72</v>
      </c>
      <c r="C65" t="s">
        <v>527</v>
      </c>
      <c r="D65">
        <v>101.1</v>
      </c>
      <c r="E65">
        <v>100.6</v>
      </c>
      <c r="F65">
        <v>75.8</v>
      </c>
      <c r="G65">
        <v>97</v>
      </c>
      <c r="H65">
        <v>93.1</v>
      </c>
      <c r="I65">
        <v>26.5</v>
      </c>
    </row>
    <row r="66" spans="1:9">
      <c r="A66" t="s">
        <v>538</v>
      </c>
      <c r="B66" t="s">
        <v>217</v>
      </c>
      <c r="C66">
        <v>151450</v>
      </c>
      <c r="D66">
        <v>106</v>
      </c>
      <c r="E66">
        <v>102.2</v>
      </c>
      <c r="F66" t="s">
        <v>257</v>
      </c>
      <c r="G66">
        <v>111.5</v>
      </c>
      <c r="H66">
        <v>121.3</v>
      </c>
      <c r="I66">
        <v>37.5</v>
      </c>
    </row>
    <row r="67" spans="1:9">
      <c r="A67" t="s">
        <v>538</v>
      </c>
      <c r="B67" t="s">
        <v>281</v>
      </c>
      <c r="C67" t="s">
        <v>552</v>
      </c>
      <c r="D67">
        <v>88.5</v>
      </c>
      <c r="E67">
        <v>108.5</v>
      </c>
      <c r="F67" t="s">
        <v>352</v>
      </c>
      <c r="G67">
        <v>97.4</v>
      </c>
      <c r="H67">
        <v>109.7</v>
      </c>
      <c r="I67">
        <v>266.39999999999998</v>
      </c>
    </row>
    <row r="68" spans="1:9">
      <c r="A68" t="s">
        <v>538</v>
      </c>
      <c r="B68" t="s">
        <v>324</v>
      </c>
      <c r="C68">
        <v>148369</v>
      </c>
      <c r="D68">
        <v>75</v>
      </c>
      <c r="E68">
        <v>82.2</v>
      </c>
      <c r="F68">
        <v>31.6</v>
      </c>
      <c r="G68">
        <v>78.599999999999994</v>
      </c>
      <c r="H68">
        <v>100.1</v>
      </c>
      <c r="I68">
        <v>17.899999999999999</v>
      </c>
    </row>
    <row r="69" spans="1:9">
      <c r="A69" t="s">
        <v>538</v>
      </c>
      <c r="B69" t="s">
        <v>371</v>
      </c>
      <c r="C69" t="s">
        <v>381</v>
      </c>
      <c r="E69">
        <v>99.9</v>
      </c>
      <c r="F69">
        <v>99.9</v>
      </c>
      <c r="H69">
        <v>94.3</v>
      </c>
      <c r="I69">
        <v>94.3</v>
      </c>
    </row>
    <row r="70" spans="1:9">
      <c r="A70" t="s">
        <v>538</v>
      </c>
      <c r="B70" t="s">
        <v>73</v>
      </c>
      <c r="C70">
        <v>508461</v>
      </c>
      <c r="D70">
        <v>108.5</v>
      </c>
      <c r="E70">
        <v>94.8</v>
      </c>
      <c r="F70" t="s">
        <v>528</v>
      </c>
      <c r="G70">
        <v>106.4</v>
      </c>
      <c r="H70">
        <v>110.1</v>
      </c>
      <c r="I70">
        <v>83.3</v>
      </c>
    </row>
    <row r="71" spans="1:9">
      <c r="A71" t="s">
        <v>538</v>
      </c>
      <c r="B71" t="s">
        <v>218</v>
      </c>
      <c r="C71">
        <v>1209376</v>
      </c>
      <c r="D71">
        <v>106.8</v>
      </c>
      <c r="E71">
        <v>92.5</v>
      </c>
      <c r="F71" t="s">
        <v>532</v>
      </c>
      <c r="G71">
        <v>108.6</v>
      </c>
      <c r="H71">
        <v>100.1</v>
      </c>
      <c r="I71" t="s">
        <v>352</v>
      </c>
    </row>
    <row r="72" spans="1:9">
      <c r="A72" t="s">
        <v>538</v>
      </c>
      <c r="B72" t="s">
        <v>282</v>
      </c>
      <c r="C72">
        <v>1383885</v>
      </c>
      <c r="D72">
        <v>107.7</v>
      </c>
      <c r="E72">
        <v>104.2</v>
      </c>
      <c r="F72">
        <v>186.8</v>
      </c>
      <c r="G72">
        <v>111.1</v>
      </c>
      <c r="H72">
        <v>106.1</v>
      </c>
      <c r="I72">
        <v>275.8</v>
      </c>
    </row>
    <row r="73" spans="1:9">
      <c r="A73" t="s">
        <v>538</v>
      </c>
      <c r="B73" t="s">
        <v>325</v>
      </c>
      <c r="C73" t="s">
        <v>535</v>
      </c>
      <c r="D73">
        <v>91.2</v>
      </c>
      <c r="E73">
        <v>105.7</v>
      </c>
      <c r="F73">
        <v>382.2</v>
      </c>
      <c r="G73">
        <v>88.6</v>
      </c>
      <c r="H73">
        <v>104.2</v>
      </c>
      <c r="I73">
        <v>534.6</v>
      </c>
    </row>
    <row r="74" spans="1:9">
      <c r="A74" t="s">
        <v>610</v>
      </c>
      <c r="B74" t="s">
        <v>69</v>
      </c>
      <c r="C74">
        <v>15014230</v>
      </c>
      <c r="D74">
        <v>100.8</v>
      </c>
      <c r="E74">
        <v>98.8</v>
      </c>
      <c r="F74" t="s">
        <v>352</v>
      </c>
      <c r="G74">
        <v>101.5</v>
      </c>
      <c r="H74">
        <v>100.6</v>
      </c>
      <c r="I74">
        <v>204.2</v>
      </c>
    </row>
    <row r="75" spans="1:9">
      <c r="A75" t="s">
        <v>610</v>
      </c>
      <c r="B75" t="s">
        <v>214</v>
      </c>
      <c r="C75">
        <v>7386726</v>
      </c>
      <c r="D75">
        <v>100.3</v>
      </c>
      <c r="E75">
        <v>95.3</v>
      </c>
      <c r="F75">
        <v>606.5</v>
      </c>
      <c r="G75">
        <v>103.4</v>
      </c>
      <c r="H75">
        <v>96.3</v>
      </c>
      <c r="I75" t="s">
        <v>569</v>
      </c>
    </row>
    <row r="76" spans="1:9">
      <c r="A76" t="s">
        <v>610</v>
      </c>
      <c r="B76" t="s">
        <v>278</v>
      </c>
      <c r="C76" t="s">
        <v>573</v>
      </c>
      <c r="D76">
        <v>98</v>
      </c>
      <c r="E76">
        <v>94.4</v>
      </c>
      <c r="F76">
        <v>74.8</v>
      </c>
      <c r="G76">
        <v>95.3</v>
      </c>
      <c r="H76">
        <v>97</v>
      </c>
      <c r="I76">
        <v>110.5</v>
      </c>
    </row>
    <row r="77" spans="1:9">
      <c r="A77" t="s">
        <v>610</v>
      </c>
      <c r="B77" t="s">
        <v>321</v>
      </c>
      <c r="C77" t="s">
        <v>578</v>
      </c>
      <c r="D77">
        <v>87.4</v>
      </c>
      <c r="E77">
        <v>100.8</v>
      </c>
      <c r="F77" t="s">
        <v>352</v>
      </c>
      <c r="G77">
        <v>82.2</v>
      </c>
      <c r="H77">
        <v>95.1</v>
      </c>
      <c r="I77" t="s">
        <v>352</v>
      </c>
    </row>
    <row r="78" spans="1:9">
      <c r="A78" t="s">
        <v>610</v>
      </c>
      <c r="B78" t="s">
        <v>368</v>
      </c>
      <c r="C78" t="s">
        <v>586</v>
      </c>
      <c r="D78">
        <v>98.4</v>
      </c>
      <c r="E78">
        <v>97.5</v>
      </c>
      <c r="F78">
        <v>75</v>
      </c>
      <c r="G78">
        <v>99.8</v>
      </c>
      <c r="H78">
        <v>99.5</v>
      </c>
      <c r="I78" t="s">
        <v>587</v>
      </c>
    </row>
    <row r="79" spans="1:9">
      <c r="A79" t="s">
        <v>610</v>
      </c>
      <c r="B79" t="s">
        <v>70</v>
      </c>
      <c r="C79">
        <v>3300592</v>
      </c>
      <c r="D79">
        <v>102.7</v>
      </c>
      <c r="E79">
        <v>101.9</v>
      </c>
      <c r="F79">
        <v>951.2</v>
      </c>
      <c r="G79">
        <v>102.3</v>
      </c>
      <c r="H79">
        <v>107.1</v>
      </c>
      <c r="I79">
        <v>40</v>
      </c>
    </row>
    <row r="80" spans="1:9">
      <c r="A80" t="s">
        <v>610</v>
      </c>
      <c r="B80" t="s">
        <v>215</v>
      </c>
      <c r="C80">
        <v>5959880</v>
      </c>
      <c r="D80">
        <v>104.1</v>
      </c>
      <c r="E80">
        <v>94</v>
      </c>
      <c r="F80">
        <v>579.20000000000005</v>
      </c>
      <c r="G80">
        <v>100.8</v>
      </c>
      <c r="H80">
        <v>93.5</v>
      </c>
      <c r="I80">
        <v>251.1</v>
      </c>
    </row>
    <row r="81" spans="1:9">
      <c r="A81" t="s">
        <v>610</v>
      </c>
      <c r="B81" t="s">
        <v>279</v>
      </c>
      <c r="D81">
        <v>101.3</v>
      </c>
      <c r="E81">
        <v>101.3</v>
      </c>
      <c r="G81">
        <v>125</v>
      </c>
      <c r="H81">
        <v>125</v>
      </c>
    </row>
    <row r="82" spans="1:9">
      <c r="A82" t="s">
        <v>610</v>
      </c>
      <c r="B82" t="s">
        <v>322</v>
      </c>
      <c r="C82">
        <v>282902</v>
      </c>
      <c r="D82">
        <v>110.8</v>
      </c>
      <c r="E82">
        <v>101.1</v>
      </c>
      <c r="F82" t="s">
        <v>579</v>
      </c>
      <c r="G82">
        <v>111.8</v>
      </c>
      <c r="H82">
        <v>107.1</v>
      </c>
      <c r="I82" t="s">
        <v>580</v>
      </c>
    </row>
    <row r="83" spans="1:9">
      <c r="A83" t="s">
        <v>610</v>
      </c>
      <c r="B83" t="s">
        <v>369</v>
      </c>
      <c r="C83" t="s">
        <v>588</v>
      </c>
      <c r="E83">
        <v>74.8</v>
      </c>
      <c r="F83">
        <v>74</v>
      </c>
      <c r="H83">
        <v>240.5</v>
      </c>
      <c r="I83">
        <v>397.7</v>
      </c>
    </row>
    <row r="84" spans="1:9">
      <c r="A84" t="s">
        <v>610</v>
      </c>
      <c r="B84" t="s">
        <v>71</v>
      </c>
      <c r="C84">
        <v>534855</v>
      </c>
      <c r="D84">
        <v>101.3</v>
      </c>
      <c r="E84">
        <v>97.4</v>
      </c>
      <c r="F84">
        <v>356.6</v>
      </c>
      <c r="G84">
        <v>103.2</v>
      </c>
      <c r="H84">
        <v>96.5</v>
      </c>
      <c r="I84" t="s">
        <v>563</v>
      </c>
    </row>
    <row r="85" spans="1:9">
      <c r="A85" t="s">
        <v>610</v>
      </c>
      <c r="B85" t="s">
        <v>216</v>
      </c>
      <c r="C85">
        <v>746675</v>
      </c>
      <c r="D85">
        <v>101.6</v>
      </c>
      <c r="E85">
        <v>100.3</v>
      </c>
      <c r="F85">
        <v>163</v>
      </c>
      <c r="G85">
        <v>109.5</v>
      </c>
      <c r="H85">
        <v>98.2</v>
      </c>
      <c r="I85" t="s">
        <v>570</v>
      </c>
    </row>
    <row r="86" spans="1:9">
      <c r="A86" t="s">
        <v>610</v>
      </c>
      <c r="B86" t="s">
        <v>280</v>
      </c>
      <c r="C86" t="s">
        <v>574</v>
      </c>
      <c r="D86">
        <v>102.8</v>
      </c>
      <c r="E86">
        <v>105.5</v>
      </c>
      <c r="F86" t="s">
        <v>352</v>
      </c>
      <c r="G86">
        <v>101.3</v>
      </c>
      <c r="H86">
        <v>105.1</v>
      </c>
      <c r="I86" t="s">
        <v>575</v>
      </c>
    </row>
    <row r="87" spans="1:9">
      <c r="A87" t="s">
        <v>610</v>
      </c>
      <c r="B87" t="s">
        <v>323</v>
      </c>
      <c r="C87">
        <v>1225865</v>
      </c>
      <c r="D87">
        <v>111.9</v>
      </c>
      <c r="E87">
        <v>99.1</v>
      </c>
      <c r="F87" t="s">
        <v>581</v>
      </c>
      <c r="G87">
        <v>116.5</v>
      </c>
      <c r="H87">
        <v>107.6</v>
      </c>
      <c r="I87">
        <v>449.9</v>
      </c>
    </row>
    <row r="88" spans="1:9">
      <c r="A88" t="s">
        <v>610</v>
      </c>
      <c r="B88" t="s">
        <v>370</v>
      </c>
      <c r="C88">
        <v>1262</v>
      </c>
      <c r="D88">
        <v>103.3</v>
      </c>
      <c r="E88">
        <v>97.9</v>
      </c>
      <c r="F88" t="s">
        <v>583</v>
      </c>
      <c r="G88">
        <v>100.8</v>
      </c>
      <c r="H88">
        <v>99.9</v>
      </c>
      <c r="I88" t="s">
        <v>257</v>
      </c>
    </row>
    <row r="89" spans="1:9">
      <c r="A89" t="s">
        <v>610</v>
      </c>
      <c r="B89" t="s">
        <v>72</v>
      </c>
      <c r="C89">
        <v>13646</v>
      </c>
      <c r="D89">
        <v>98</v>
      </c>
      <c r="E89">
        <v>98.9</v>
      </c>
      <c r="F89">
        <v>5.3</v>
      </c>
      <c r="G89">
        <v>96.2</v>
      </c>
      <c r="H89">
        <v>89.6</v>
      </c>
      <c r="I89" t="s">
        <v>564</v>
      </c>
    </row>
    <row r="90" spans="1:9">
      <c r="A90" t="s">
        <v>610</v>
      </c>
      <c r="B90" t="s">
        <v>217</v>
      </c>
      <c r="C90">
        <v>193381</v>
      </c>
      <c r="D90">
        <v>100.4</v>
      </c>
      <c r="E90">
        <v>99.1</v>
      </c>
      <c r="F90">
        <v>526.9</v>
      </c>
      <c r="G90">
        <v>106.3</v>
      </c>
      <c r="H90">
        <v>111.3</v>
      </c>
      <c r="I90">
        <v>29.9</v>
      </c>
    </row>
    <row r="91" spans="1:9">
      <c r="A91" t="s">
        <v>610</v>
      </c>
      <c r="B91" t="s">
        <v>281</v>
      </c>
      <c r="C91" t="s">
        <v>576</v>
      </c>
      <c r="D91">
        <v>91.6</v>
      </c>
      <c r="E91">
        <v>105.9</v>
      </c>
      <c r="F91" t="s">
        <v>257</v>
      </c>
      <c r="G91">
        <v>105</v>
      </c>
      <c r="H91">
        <v>107.6</v>
      </c>
      <c r="I91">
        <v>124.5</v>
      </c>
    </row>
    <row r="92" spans="1:9">
      <c r="A92" t="s">
        <v>610</v>
      </c>
      <c r="B92" t="s">
        <v>324</v>
      </c>
      <c r="C92">
        <v>301406</v>
      </c>
      <c r="D92">
        <v>77.5</v>
      </c>
      <c r="E92">
        <v>86.3</v>
      </c>
      <c r="F92">
        <v>22.6</v>
      </c>
      <c r="G92">
        <v>80.2</v>
      </c>
      <c r="H92">
        <v>105.1</v>
      </c>
      <c r="I92">
        <v>12</v>
      </c>
    </row>
    <row r="93" spans="1:9">
      <c r="A93" t="s">
        <v>610</v>
      </c>
      <c r="B93" t="s">
        <v>371</v>
      </c>
      <c r="C93" t="s">
        <v>584</v>
      </c>
      <c r="E93">
        <v>99.9</v>
      </c>
      <c r="F93">
        <v>99.9</v>
      </c>
      <c r="H93">
        <v>94.3</v>
      </c>
      <c r="I93">
        <v>94.3</v>
      </c>
    </row>
    <row r="94" spans="1:9">
      <c r="A94" t="s">
        <v>610</v>
      </c>
      <c r="B94" t="s">
        <v>73</v>
      </c>
      <c r="C94">
        <v>1952018</v>
      </c>
      <c r="D94">
        <v>107.7</v>
      </c>
      <c r="E94">
        <v>90.6</v>
      </c>
      <c r="F94" t="s">
        <v>565</v>
      </c>
      <c r="G94">
        <v>106.8</v>
      </c>
      <c r="H94">
        <v>96.4</v>
      </c>
      <c r="I94">
        <v>327.9</v>
      </c>
    </row>
    <row r="95" spans="1:9">
      <c r="A95" t="s">
        <v>610</v>
      </c>
      <c r="B95" t="s">
        <v>218</v>
      </c>
      <c r="C95">
        <v>2583824</v>
      </c>
      <c r="D95">
        <v>100.3</v>
      </c>
      <c r="E95">
        <v>92.9</v>
      </c>
      <c r="F95" t="s">
        <v>571</v>
      </c>
      <c r="G95">
        <v>101.3</v>
      </c>
      <c r="H95">
        <v>93.5</v>
      </c>
      <c r="I95" t="s">
        <v>572</v>
      </c>
    </row>
    <row r="96" spans="1:9">
      <c r="A96" t="s">
        <v>610</v>
      </c>
      <c r="B96" t="s">
        <v>282</v>
      </c>
      <c r="C96">
        <v>2858033</v>
      </c>
      <c r="D96">
        <v>102.2</v>
      </c>
      <c r="E96">
        <v>102.2</v>
      </c>
      <c r="F96">
        <v>101.5</v>
      </c>
      <c r="G96">
        <v>106.6</v>
      </c>
      <c r="H96">
        <v>104.2</v>
      </c>
      <c r="I96">
        <v>158.4</v>
      </c>
    </row>
    <row r="97" spans="1:9">
      <c r="A97" t="s">
        <v>610</v>
      </c>
      <c r="B97" t="s">
        <v>325</v>
      </c>
      <c r="C97" t="s">
        <v>582</v>
      </c>
      <c r="D97">
        <v>87.4</v>
      </c>
      <c r="E97">
        <v>101.2</v>
      </c>
      <c r="F97" t="s">
        <v>257</v>
      </c>
      <c r="G97">
        <v>84.1</v>
      </c>
      <c r="H97">
        <v>96.6</v>
      </c>
      <c r="I97">
        <v>731.4</v>
      </c>
    </row>
    <row r="98" spans="1:9">
      <c r="A98" t="s">
        <v>611</v>
      </c>
      <c r="B98" t="s">
        <v>69</v>
      </c>
      <c r="C98">
        <v>2504199</v>
      </c>
      <c r="D98">
        <v>99.6</v>
      </c>
      <c r="E98">
        <v>99.3</v>
      </c>
      <c r="F98" t="s">
        <v>589</v>
      </c>
      <c r="G98">
        <v>100.5</v>
      </c>
      <c r="H98">
        <v>100.9</v>
      </c>
      <c r="I98">
        <v>135.69999999999999</v>
      </c>
    </row>
    <row r="99" spans="1:9">
      <c r="A99" t="s">
        <v>611</v>
      </c>
      <c r="B99" t="s">
        <v>214</v>
      </c>
      <c r="C99">
        <v>3046423</v>
      </c>
      <c r="D99">
        <v>99.6</v>
      </c>
      <c r="E99">
        <v>93</v>
      </c>
      <c r="F99" t="s">
        <v>352</v>
      </c>
      <c r="G99">
        <v>103.3</v>
      </c>
      <c r="H99">
        <v>96.5</v>
      </c>
      <c r="I99" t="s">
        <v>352</v>
      </c>
    </row>
    <row r="100" spans="1:9">
      <c r="A100" t="s">
        <v>611</v>
      </c>
      <c r="B100" t="s">
        <v>278</v>
      </c>
      <c r="C100" t="s">
        <v>598</v>
      </c>
      <c r="D100">
        <v>98.1</v>
      </c>
      <c r="E100">
        <v>109.8</v>
      </c>
      <c r="F100">
        <v>285.7</v>
      </c>
      <c r="G100">
        <v>101</v>
      </c>
      <c r="H100">
        <v>101.2</v>
      </c>
      <c r="I100">
        <v>102.2</v>
      </c>
    </row>
    <row r="101" spans="1:9">
      <c r="A101" t="s">
        <v>611</v>
      </c>
      <c r="B101" t="s">
        <v>321</v>
      </c>
      <c r="C101" t="s">
        <v>601</v>
      </c>
      <c r="D101">
        <v>86</v>
      </c>
      <c r="E101">
        <v>102.1</v>
      </c>
      <c r="F101" t="s">
        <v>352</v>
      </c>
      <c r="G101">
        <v>81.599999999999994</v>
      </c>
      <c r="H101">
        <v>100.5</v>
      </c>
      <c r="I101" t="s">
        <v>602</v>
      </c>
    </row>
    <row r="102" spans="1:9">
      <c r="A102" t="s">
        <v>611</v>
      </c>
      <c r="B102" t="s">
        <v>368</v>
      </c>
      <c r="C102" t="s">
        <v>606</v>
      </c>
      <c r="D102">
        <v>101.1</v>
      </c>
      <c r="E102">
        <v>98.1</v>
      </c>
      <c r="F102">
        <v>10.5</v>
      </c>
      <c r="G102">
        <v>105</v>
      </c>
      <c r="H102">
        <v>99.4</v>
      </c>
      <c r="I102" t="s">
        <v>607</v>
      </c>
    </row>
    <row r="103" spans="1:9">
      <c r="A103" t="s">
        <v>611</v>
      </c>
      <c r="B103" t="s">
        <v>70</v>
      </c>
      <c r="C103">
        <v>1498994</v>
      </c>
      <c r="D103">
        <v>102.1</v>
      </c>
      <c r="E103">
        <v>103.1</v>
      </c>
      <c r="F103">
        <v>434.5</v>
      </c>
      <c r="G103">
        <v>101.1</v>
      </c>
      <c r="H103">
        <v>106.6</v>
      </c>
      <c r="I103">
        <v>60.2</v>
      </c>
    </row>
    <row r="104" spans="1:9">
      <c r="A104" t="s">
        <v>611</v>
      </c>
      <c r="B104" t="s">
        <v>215</v>
      </c>
      <c r="C104">
        <v>810805</v>
      </c>
      <c r="D104">
        <v>102.3</v>
      </c>
      <c r="E104">
        <v>96.9</v>
      </c>
      <c r="F104" t="s">
        <v>352</v>
      </c>
      <c r="G104">
        <v>93.7</v>
      </c>
      <c r="H104">
        <v>99.4</v>
      </c>
      <c r="I104">
        <v>45.1</v>
      </c>
    </row>
    <row r="105" spans="1:9">
      <c r="A105" t="s">
        <v>611</v>
      </c>
      <c r="B105" t="s">
        <v>279</v>
      </c>
      <c r="D105">
        <v>96.4</v>
      </c>
      <c r="E105">
        <v>96.4</v>
      </c>
      <c r="G105">
        <v>144.30000000000001</v>
      </c>
      <c r="H105">
        <v>144.30000000000001</v>
      </c>
    </row>
    <row r="106" spans="1:9">
      <c r="A106" t="s">
        <v>611</v>
      </c>
      <c r="B106" t="s">
        <v>322</v>
      </c>
      <c r="C106" t="s">
        <v>603</v>
      </c>
      <c r="D106">
        <v>109</v>
      </c>
      <c r="E106">
        <v>104.3</v>
      </c>
      <c r="F106">
        <v>70</v>
      </c>
      <c r="G106">
        <v>109.2</v>
      </c>
      <c r="H106">
        <v>117.5</v>
      </c>
      <c r="I106" t="s">
        <v>257</v>
      </c>
    </row>
    <row r="107" spans="1:9">
      <c r="A107" t="s">
        <v>611</v>
      </c>
      <c r="B107" t="s">
        <v>369</v>
      </c>
      <c r="C107" t="s">
        <v>608</v>
      </c>
      <c r="E107">
        <v>78</v>
      </c>
      <c r="F107">
        <v>77.5</v>
      </c>
      <c r="H107" t="s">
        <v>352</v>
      </c>
      <c r="I107" t="s">
        <v>609</v>
      </c>
    </row>
    <row r="108" spans="1:9">
      <c r="A108" t="s">
        <v>611</v>
      </c>
      <c r="B108" t="s">
        <v>71</v>
      </c>
      <c r="C108" t="s">
        <v>590</v>
      </c>
      <c r="D108">
        <v>97.5</v>
      </c>
      <c r="E108">
        <v>93.3</v>
      </c>
      <c r="F108">
        <v>43.4</v>
      </c>
      <c r="G108">
        <v>98.8</v>
      </c>
      <c r="H108">
        <v>100.8</v>
      </c>
      <c r="I108">
        <v>211.9</v>
      </c>
    </row>
    <row r="109" spans="1:9">
      <c r="A109" t="s">
        <v>611</v>
      </c>
      <c r="B109" t="s">
        <v>216</v>
      </c>
      <c r="C109">
        <v>86903</v>
      </c>
      <c r="D109">
        <v>102</v>
      </c>
      <c r="E109">
        <v>99.9</v>
      </c>
      <c r="F109" t="s">
        <v>593</v>
      </c>
      <c r="G109">
        <v>110</v>
      </c>
      <c r="H109">
        <v>95.6</v>
      </c>
      <c r="I109" t="s">
        <v>460</v>
      </c>
    </row>
    <row r="110" spans="1:9">
      <c r="A110" t="s">
        <v>611</v>
      </c>
      <c r="B110" t="s">
        <v>280</v>
      </c>
      <c r="C110">
        <v>407495</v>
      </c>
      <c r="D110">
        <v>100</v>
      </c>
      <c r="E110">
        <v>102.1</v>
      </c>
      <c r="F110">
        <v>51.6</v>
      </c>
      <c r="G110">
        <v>99.5</v>
      </c>
      <c r="H110">
        <v>103.6</v>
      </c>
      <c r="I110">
        <v>35.1</v>
      </c>
    </row>
    <row r="111" spans="1:9">
      <c r="A111" t="s">
        <v>611</v>
      </c>
      <c r="B111" t="s">
        <v>323</v>
      </c>
      <c r="C111">
        <v>413414</v>
      </c>
      <c r="D111">
        <v>112</v>
      </c>
      <c r="E111">
        <v>97.9</v>
      </c>
      <c r="F111" t="s">
        <v>604</v>
      </c>
      <c r="G111">
        <v>115.5</v>
      </c>
      <c r="H111">
        <v>109.3</v>
      </c>
      <c r="I111">
        <v>232.4</v>
      </c>
    </row>
    <row r="112" spans="1:9">
      <c r="A112" t="s">
        <v>611</v>
      </c>
      <c r="B112" t="s">
        <v>370</v>
      </c>
      <c r="C112">
        <v>546</v>
      </c>
      <c r="D112">
        <v>97</v>
      </c>
      <c r="E112">
        <v>97.9</v>
      </c>
      <c r="F112">
        <v>54.6</v>
      </c>
      <c r="G112">
        <v>78.3</v>
      </c>
      <c r="H112">
        <v>99.8</v>
      </c>
      <c r="I112">
        <v>4.2</v>
      </c>
    </row>
    <row r="113" spans="1:9">
      <c r="A113" t="s">
        <v>611</v>
      </c>
      <c r="B113" t="s">
        <v>72</v>
      </c>
      <c r="C113" t="s">
        <v>658</v>
      </c>
      <c r="D113">
        <v>96.3</v>
      </c>
      <c r="E113">
        <v>102.7</v>
      </c>
      <c r="F113">
        <v>471.3</v>
      </c>
      <c r="G113">
        <v>95.6</v>
      </c>
      <c r="H113">
        <v>91.6</v>
      </c>
      <c r="I113">
        <v>61.6</v>
      </c>
    </row>
    <row r="114" spans="1:9">
      <c r="A114" t="s">
        <v>611</v>
      </c>
      <c r="B114" t="s">
        <v>217</v>
      </c>
      <c r="C114" t="s">
        <v>594</v>
      </c>
      <c r="D114">
        <v>96.4</v>
      </c>
      <c r="E114">
        <v>101.8</v>
      </c>
      <c r="F114" t="s">
        <v>595</v>
      </c>
      <c r="G114">
        <v>103.8</v>
      </c>
      <c r="H114">
        <v>100.5</v>
      </c>
      <c r="I114">
        <v>53.6</v>
      </c>
    </row>
    <row r="115" spans="1:9">
      <c r="A115" t="s">
        <v>611</v>
      </c>
      <c r="B115" t="s">
        <v>281</v>
      </c>
      <c r="C115" t="s">
        <v>599</v>
      </c>
      <c r="D115">
        <v>91.9</v>
      </c>
      <c r="E115">
        <v>105.9</v>
      </c>
      <c r="F115">
        <v>547.70000000000005</v>
      </c>
      <c r="G115">
        <v>106.5</v>
      </c>
      <c r="H115">
        <v>107.4</v>
      </c>
      <c r="I115">
        <v>112.4</v>
      </c>
    </row>
    <row r="116" spans="1:9">
      <c r="A116" t="s">
        <v>611</v>
      </c>
      <c r="B116" t="s">
        <v>324</v>
      </c>
      <c r="C116">
        <v>569392</v>
      </c>
      <c r="D116">
        <v>100.7</v>
      </c>
      <c r="E116">
        <v>86.9</v>
      </c>
      <c r="F116">
        <v>311.10000000000002</v>
      </c>
      <c r="G116">
        <v>105.2</v>
      </c>
      <c r="H116">
        <v>107.4</v>
      </c>
      <c r="I116">
        <v>97.3</v>
      </c>
    </row>
    <row r="117" spans="1:9">
      <c r="A117" t="s">
        <v>611</v>
      </c>
      <c r="B117" t="s">
        <v>371</v>
      </c>
      <c r="C117" t="s">
        <v>381</v>
      </c>
      <c r="E117">
        <v>99.9</v>
      </c>
      <c r="F117">
        <v>99.9</v>
      </c>
      <c r="H117">
        <v>94.3</v>
      </c>
      <c r="I117">
        <v>94.3</v>
      </c>
    </row>
    <row r="118" spans="1:9">
      <c r="A118" t="s">
        <v>611</v>
      </c>
      <c r="B118" t="s">
        <v>73</v>
      </c>
      <c r="C118">
        <v>479187</v>
      </c>
      <c r="D118">
        <v>108</v>
      </c>
      <c r="E118">
        <v>97.3</v>
      </c>
      <c r="F118" t="s">
        <v>352</v>
      </c>
      <c r="G118">
        <v>105.9</v>
      </c>
      <c r="H118">
        <v>86.8</v>
      </c>
      <c r="I118" t="s">
        <v>591</v>
      </c>
    </row>
    <row r="119" spans="1:9">
      <c r="A119" t="s">
        <v>611</v>
      </c>
      <c r="B119" t="s">
        <v>218</v>
      </c>
      <c r="C119">
        <v>435472</v>
      </c>
      <c r="D119">
        <v>95.2</v>
      </c>
      <c r="E119">
        <v>92.5</v>
      </c>
      <c r="F119" t="s">
        <v>257</v>
      </c>
      <c r="G119">
        <v>98.5</v>
      </c>
      <c r="H119">
        <v>92.2</v>
      </c>
      <c r="I119" t="s">
        <v>596</v>
      </c>
    </row>
    <row r="120" spans="1:9">
      <c r="A120" t="s">
        <v>611</v>
      </c>
      <c r="B120" t="s">
        <v>282</v>
      </c>
      <c r="C120">
        <v>321566</v>
      </c>
      <c r="D120">
        <v>98.1</v>
      </c>
      <c r="E120">
        <v>102.3</v>
      </c>
      <c r="F120">
        <v>30.8</v>
      </c>
      <c r="G120">
        <v>105.4</v>
      </c>
      <c r="H120">
        <v>101</v>
      </c>
      <c r="I120" t="s">
        <v>600</v>
      </c>
    </row>
    <row r="121" spans="1:9">
      <c r="A121" t="s">
        <v>611</v>
      </c>
      <c r="B121" t="s">
        <v>325</v>
      </c>
      <c r="C121" t="s">
        <v>605</v>
      </c>
      <c r="D121">
        <v>86.3</v>
      </c>
      <c r="E121">
        <v>102.8</v>
      </c>
      <c r="F121" t="s">
        <v>352</v>
      </c>
      <c r="G121">
        <v>82.7</v>
      </c>
      <c r="H121">
        <v>94</v>
      </c>
      <c r="I121">
        <v>360.8</v>
      </c>
    </row>
    <row r="122" spans="1:9">
      <c r="A122" t="s">
        <v>716</v>
      </c>
      <c r="B122" t="s">
        <v>69</v>
      </c>
      <c r="C122">
        <v>23513300</v>
      </c>
      <c r="D122">
        <v>100.5</v>
      </c>
      <c r="E122">
        <v>99.1</v>
      </c>
      <c r="F122">
        <v>303.89999999999998</v>
      </c>
      <c r="G122">
        <v>100.9</v>
      </c>
      <c r="H122">
        <v>100.7</v>
      </c>
      <c r="I122">
        <v>122</v>
      </c>
    </row>
    <row r="123" spans="1:9">
      <c r="A123" t="s">
        <v>716</v>
      </c>
      <c r="B123" t="s">
        <v>214</v>
      </c>
      <c r="C123">
        <v>10647961</v>
      </c>
      <c r="D123">
        <v>101.1</v>
      </c>
      <c r="E123">
        <v>95.9</v>
      </c>
      <c r="F123">
        <v>448.1</v>
      </c>
      <c r="G123">
        <v>102</v>
      </c>
      <c r="H123">
        <v>97.5</v>
      </c>
      <c r="I123">
        <v>300.2</v>
      </c>
    </row>
    <row r="124" spans="1:9">
      <c r="A124" t="s">
        <v>716</v>
      </c>
      <c r="B124" t="s">
        <v>278</v>
      </c>
      <c r="C124" t="s">
        <v>669</v>
      </c>
      <c r="D124">
        <v>97.2</v>
      </c>
      <c r="E124">
        <v>97.1</v>
      </c>
      <c r="F124">
        <v>96</v>
      </c>
      <c r="G124">
        <v>96</v>
      </c>
      <c r="H124">
        <v>97.7</v>
      </c>
      <c r="I124">
        <v>111.7</v>
      </c>
    </row>
    <row r="125" spans="1:9">
      <c r="A125" t="s">
        <v>716</v>
      </c>
      <c r="B125" t="s">
        <v>321</v>
      </c>
      <c r="C125" t="s">
        <v>676</v>
      </c>
      <c r="D125">
        <v>87.7</v>
      </c>
      <c r="E125">
        <v>101.5</v>
      </c>
      <c r="F125" t="s">
        <v>677</v>
      </c>
      <c r="G125">
        <v>83.3</v>
      </c>
      <c r="H125">
        <v>96.1</v>
      </c>
      <c r="I125" t="s">
        <v>678</v>
      </c>
    </row>
    <row r="126" spans="1:9">
      <c r="A126" t="s">
        <v>716</v>
      </c>
      <c r="B126" t="s">
        <v>368</v>
      </c>
      <c r="C126" t="s">
        <v>686</v>
      </c>
      <c r="D126">
        <v>97.9</v>
      </c>
      <c r="E126">
        <v>98.8</v>
      </c>
      <c r="F126">
        <v>118.9</v>
      </c>
      <c r="G126">
        <v>97.7</v>
      </c>
      <c r="H126">
        <v>102.1</v>
      </c>
      <c r="I126" t="s">
        <v>687</v>
      </c>
    </row>
    <row r="127" spans="1:9">
      <c r="A127" t="s">
        <v>716</v>
      </c>
      <c r="B127" t="s">
        <v>70</v>
      </c>
      <c r="C127">
        <v>4326580</v>
      </c>
      <c r="D127">
        <v>102.2</v>
      </c>
      <c r="E127">
        <v>102.1</v>
      </c>
      <c r="F127">
        <v>193.8</v>
      </c>
      <c r="G127">
        <v>101.9</v>
      </c>
      <c r="H127">
        <v>105.2</v>
      </c>
      <c r="I127">
        <v>50.3</v>
      </c>
    </row>
    <row r="128" spans="1:9">
      <c r="A128" t="s">
        <v>716</v>
      </c>
      <c r="B128" t="s">
        <v>215</v>
      </c>
      <c r="C128">
        <v>8466967</v>
      </c>
      <c r="D128">
        <v>103.3</v>
      </c>
      <c r="E128">
        <v>93.7</v>
      </c>
      <c r="F128">
        <v>434.9</v>
      </c>
      <c r="G128">
        <v>99.6</v>
      </c>
      <c r="H128">
        <v>95.9</v>
      </c>
      <c r="I128">
        <v>145.1</v>
      </c>
    </row>
    <row r="129" spans="1:9">
      <c r="A129" t="s">
        <v>716</v>
      </c>
      <c r="B129" t="s">
        <v>279</v>
      </c>
      <c r="D129">
        <v>108.7</v>
      </c>
      <c r="E129">
        <v>108.7</v>
      </c>
      <c r="G129">
        <v>128.9</v>
      </c>
      <c r="H129">
        <v>128.9</v>
      </c>
    </row>
    <row r="130" spans="1:9">
      <c r="A130" t="s">
        <v>716</v>
      </c>
      <c r="B130" t="s">
        <v>322</v>
      </c>
      <c r="C130" t="s">
        <v>679</v>
      </c>
      <c r="D130">
        <v>110.6</v>
      </c>
      <c r="E130">
        <v>105.8</v>
      </c>
      <c r="F130">
        <v>12.2</v>
      </c>
      <c r="G130">
        <v>110.4</v>
      </c>
      <c r="H130">
        <v>109.9</v>
      </c>
      <c r="I130">
        <v>59.7</v>
      </c>
    </row>
    <row r="131" spans="1:9">
      <c r="A131" t="s">
        <v>716</v>
      </c>
      <c r="B131" t="s">
        <v>369</v>
      </c>
      <c r="C131" t="s">
        <v>688</v>
      </c>
      <c r="E131">
        <v>15.1</v>
      </c>
      <c r="F131">
        <v>7.4</v>
      </c>
      <c r="H131">
        <v>49.9</v>
      </c>
      <c r="I131">
        <v>41.5</v>
      </c>
    </row>
    <row r="132" spans="1:9">
      <c r="A132" t="s">
        <v>716</v>
      </c>
      <c r="B132" t="s">
        <v>71</v>
      </c>
      <c r="C132">
        <v>702244</v>
      </c>
      <c r="D132">
        <v>102</v>
      </c>
      <c r="E132">
        <v>100.8</v>
      </c>
      <c r="F132">
        <v>146.30000000000001</v>
      </c>
      <c r="G132">
        <v>105.8</v>
      </c>
      <c r="H132">
        <v>100.4</v>
      </c>
      <c r="I132" t="s">
        <v>352</v>
      </c>
    </row>
    <row r="133" spans="1:9">
      <c r="A133" t="s">
        <v>716</v>
      </c>
      <c r="B133" t="s">
        <v>216</v>
      </c>
      <c r="C133">
        <v>815856</v>
      </c>
      <c r="D133">
        <v>99.5</v>
      </c>
      <c r="E133">
        <v>100.4</v>
      </c>
      <c r="F133">
        <v>86.1</v>
      </c>
      <c r="G133">
        <v>107.7</v>
      </c>
      <c r="H133">
        <v>99.1</v>
      </c>
      <c r="I133" t="s">
        <v>663</v>
      </c>
    </row>
    <row r="134" spans="1:9">
      <c r="A134" t="s">
        <v>716</v>
      </c>
      <c r="B134" t="s">
        <v>280</v>
      </c>
      <c r="C134" t="s">
        <v>670</v>
      </c>
      <c r="D134">
        <v>101</v>
      </c>
      <c r="E134">
        <v>106.1</v>
      </c>
      <c r="F134" t="s">
        <v>671</v>
      </c>
      <c r="G134">
        <v>99.2</v>
      </c>
      <c r="H134">
        <v>105.1</v>
      </c>
      <c r="I134" t="s">
        <v>672</v>
      </c>
    </row>
    <row r="135" spans="1:9">
      <c r="A135" t="s">
        <v>716</v>
      </c>
      <c r="B135" t="s">
        <v>323</v>
      </c>
      <c r="C135">
        <v>1496848</v>
      </c>
      <c r="D135">
        <v>113.6</v>
      </c>
      <c r="E135">
        <v>102</v>
      </c>
      <c r="F135" t="s">
        <v>680</v>
      </c>
      <c r="G135">
        <v>105.1</v>
      </c>
      <c r="H135">
        <v>110.6</v>
      </c>
      <c r="I135">
        <v>71.2</v>
      </c>
    </row>
    <row r="136" spans="1:9">
      <c r="A136" t="s">
        <v>716</v>
      </c>
      <c r="B136" t="s">
        <v>370</v>
      </c>
      <c r="C136">
        <v>5391</v>
      </c>
      <c r="D136">
        <v>111.1</v>
      </c>
      <c r="E136">
        <v>97.9</v>
      </c>
      <c r="F136" t="s">
        <v>683</v>
      </c>
      <c r="G136">
        <v>105.2</v>
      </c>
      <c r="H136">
        <v>99.9</v>
      </c>
      <c r="I136" t="s">
        <v>684</v>
      </c>
    </row>
    <row r="137" spans="1:9">
      <c r="A137" t="s">
        <v>716</v>
      </c>
      <c r="B137" t="s">
        <v>72</v>
      </c>
      <c r="C137">
        <v>506683</v>
      </c>
      <c r="D137">
        <v>97.4</v>
      </c>
      <c r="E137">
        <v>98.7</v>
      </c>
      <c r="F137">
        <v>60.8</v>
      </c>
      <c r="G137">
        <v>100.3</v>
      </c>
      <c r="H137">
        <v>91.7</v>
      </c>
      <c r="I137" t="s">
        <v>661</v>
      </c>
    </row>
    <row r="138" spans="1:9">
      <c r="A138" t="s">
        <v>716</v>
      </c>
      <c r="B138" t="s">
        <v>217</v>
      </c>
      <c r="C138">
        <v>138173</v>
      </c>
      <c r="D138">
        <v>99.2</v>
      </c>
      <c r="E138">
        <v>99.5</v>
      </c>
      <c r="F138">
        <v>79.7</v>
      </c>
      <c r="G138">
        <v>105.2</v>
      </c>
      <c r="H138">
        <v>109.8</v>
      </c>
      <c r="I138">
        <v>19.5</v>
      </c>
    </row>
    <row r="139" spans="1:9">
      <c r="A139" t="s">
        <v>716</v>
      </c>
      <c r="B139" t="s">
        <v>281</v>
      </c>
      <c r="C139" t="s">
        <v>673</v>
      </c>
      <c r="D139">
        <v>91</v>
      </c>
      <c r="E139">
        <v>105.8</v>
      </c>
      <c r="F139" t="s">
        <v>257</v>
      </c>
      <c r="G139">
        <v>101.5</v>
      </c>
      <c r="H139">
        <v>108</v>
      </c>
      <c r="I139">
        <v>168.7</v>
      </c>
    </row>
    <row r="140" spans="1:9">
      <c r="A140" t="s">
        <v>716</v>
      </c>
      <c r="B140" t="s">
        <v>324</v>
      </c>
      <c r="C140">
        <v>1337116</v>
      </c>
      <c r="D140">
        <v>83.9</v>
      </c>
      <c r="E140">
        <v>85.4</v>
      </c>
      <c r="F140">
        <v>77</v>
      </c>
      <c r="G140">
        <v>86.6</v>
      </c>
      <c r="H140">
        <v>103.7</v>
      </c>
      <c r="I140">
        <v>40.4</v>
      </c>
    </row>
    <row r="141" spans="1:9">
      <c r="A141" t="s">
        <v>716</v>
      </c>
      <c r="B141" t="s">
        <v>371</v>
      </c>
      <c r="C141" t="s">
        <v>685</v>
      </c>
      <c r="E141">
        <v>99.9</v>
      </c>
      <c r="F141">
        <v>99.9</v>
      </c>
      <c r="H141">
        <v>94.3</v>
      </c>
      <c r="I141">
        <v>94.3</v>
      </c>
    </row>
    <row r="142" spans="1:9">
      <c r="A142" t="s">
        <v>716</v>
      </c>
      <c r="B142" t="s">
        <v>73</v>
      </c>
      <c r="C142">
        <v>2273735</v>
      </c>
      <c r="D142">
        <v>107</v>
      </c>
      <c r="E142">
        <v>98.4</v>
      </c>
      <c r="F142">
        <v>465.9</v>
      </c>
      <c r="G142">
        <v>106.2</v>
      </c>
      <c r="H142">
        <v>101.1</v>
      </c>
      <c r="I142">
        <v>203.3</v>
      </c>
    </row>
    <row r="143" spans="1:9">
      <c r="A143" t="s">
        <v>716</v>
      </c>
      <c r="B143" t="s">
        <v>218</v>
      </c>
      <c r="C143">
        <v>4321986</v>
      </c>
      <c r="D143">
        <v>100.4</v>
      </c>
      <c r="E143">
        <v>92.5</v>
      </c>
      <c r="F143" t="s">
        <v>664</v>
      </c>
      <c r="G143">
        <v>101.6</v>
      </c>
      <c r="H143">
        <v>91.9</v>
      </c>
      <c r="I143" t="s">
        <v>665</v>
      </c>
    </row>
    <row r="144" spans="1:9">
      <c r="A144" t="s">
        <v>716</v>
      </c>
      <c r="B144" t="s">
        <v>282</v>
      </c>
      <c r="C144">
        <v>3229678</v>
      </c>
      <c r="D144">
        <v>101.4</v>
      </c>
      <c r="E144">
        <v>101.7</v>
      </c>
      <c r="F144">
        <v>93.5</v>
      </c>
      <c r="G144">
        <v>105.8</v>
      </c>
      <c r="H144">
        <v>103.8</v>
      </c>
      <c r="I144">
        <v>159.80000000000001</v>
      </c>
    </row>
    <row r="145" spans="1:9">
      <c r="A145" t="s">
        <v>716</v>
      </c>
      <c r="B145" t="s">
        <v>325</v>
      </c>
      <c r="C145" t="s">
        <v>681</v>
      </c>
      <c r="D145">
        <v>89.4</v>
      </c>
      <c r="E145">
        <v>98.6</v>
      </c>
      <c r="F145" t="s">
        <v>682</v>
      </c>
      <c r="G145">
        <v>86.9</v>
      </c>
      <c r="H145">
        <v>95.1</v>
      </c>
      <c r="I145" t="s">
        <v>352</v>
      </c>
    </row>
    <row r="146" spans="1:9">
      <c r="A146" t="s">
        <v>717</v>
      </c>
      <c r="B146" t="s">
        <v>69</v>
      </c>
      <c r="C146">
        <v>8499070</v>
      </c>
      <c r="D146">
        <v>99.8</v>
      </c>
      <c r="E146">
        <v>100.2</v>
      </c>
      <c r="F146">
        <v>99.4</v>
      </c>
      <c r="G146">
        <v>99.1</v>
      </c>
      <c r="H146">
        <v>100.9</v>
      </c>
      <c r="I146">
        <v>71.3</v>
      </c>
    </row>
    <row r="147" spans="1:9">
      <c r="A147" t="s">
        <v>717</v>
      </c>
      <c r="B147" t="s">
        <v>214</v>
      </c>
      <c r="C147">
        <v>3261235</v>
      </c>
      <c r="D147">
        <v>103.5</v>
      </c>
      <c r="E147">
        <v>97.6</v>
      </c>
      <c r="F147">
        <v>281.60000000000002</v>
      </c>
      <c r="G147">
        <v>98.1</v>
      </c>
      <c r="H147">
        <v>101</v>
      </c>
      <c r="I147">
        <v>75.5</v>
      </c>
    </row>
    <row r="148" spans="1:9">
      <c r="A148" t="s">
        <v>717</v>
      </c>
      <c r="B148" t="s">
        <v>278</v>
      </c>
      <c r="C148" t="s">
        <v>698</v>
      </c>
      <c r="D148">
        <v>94.8</v>
      </c>
      <c r="E148">
        <v>106.3</v>
      </c>
      <c r="F148" t="s">
        <v>257</v>
      </c>
      <c r="G148">
        <v>98.2</v>
      </c>
      <c r="H148">
        <v>100.1</v>
      </c>
      <c r="I148">
        <v>115.9</v>
      </c>
    </row>
    <row r="149" spans="1:9">
      <c r="A149" t="s">
        <v>717</v>
      </c>
      <c r="B149" t="s">
        <v>321</v>
      </c>
      <c r="C149" t="s">
        <v>703</v>
      </c>
      <c r="D149">
        <v>88.7</v>
      </c>
      <c r="E149">
        <v>103.7</v>
      </c>
      <c r="F149" t="s">
        <v>704</v>
      </c>
      <c r="G149">
        <v>86.6</v>
      </c>
      <c r="H149">
        <v>99.1</v>
      </c>
      <c r="I149" t="s">
        <v>705</v>
      </c>
    </row>
    <row r="150" spans="1:9">
      <c r="A150" t="s">
        <v>717</v>
      </c>
      <c r="B150" t="s">
        <v>368</v>
      </c>
      <c r="C150" t="s">
        <v>713</v>
      </c>
      <c r="D150">
        <v>96.5</v>
      </c>
      <c r="E150">
        <v>102.5</v>
      </c>
      <c r="F150">
        <v>290.39999999999998</v>
      </c>
      <c r="G150">
        <v>92</v>
      </c>
      <c r="H150">
        <v>110.6</v>
      </c>
      <c r="I150" t="s">
        <v>714</v>
      </c>
    </row>
    <row r="151" spans="1:9">
      <c r="A151" t="s">
        <v>717</v>
      </c>
      <c r="B151" t="s">
        <v>70</v>
      </c>
      <c r="C151">
        <v>1025988</v>
      </c>
      <c r="D151">
        <v>100.9</v>
      </c>
      <c r="E151">
        <v>102.8</v>
      </c>
      <c r="F151">
        <v>54.4</v>
      </c>
      <c r="G151">
        <v>100.7</v>
      </c>
      <c r="H151">
        <v>99.8</v>
      </c>
      <c r="I151">
        <v>299.2</v>
      </c>
    </row>
    <row r="152" spans="1:9">
      <c r="A152" t="s">
        <v>717</v>
      </c>
      <c r="B152" t="s">
        <v>215</v>
      </c>
      <c r="C152">
        <v>2507087</v>
      </c>
      <c r="D152">
        <v>101</v>
      </c>
      <c r="E152">
        <v>92.9</v>
      </c>
      <c r="F152">
        <v>273.10000000000002</v>
      </c>
      <c r="G152">
        <v>96.3</v>
      </c>
      <c r="H152">
        <v>104</v>
      </c>
      <c r="I152">
        <v>72.400000000000006</v>
      </c>
    </row>
    <row r="153" spans="1:9">
      <c r="A153" t="s">
        <v>717</v>
      </c>
      <c r="B153" t="s">
        <v>279</v>
      </c>
      <c r="D153">
        <v>131.19999999999999</v>
      </c>
      <c r="E153">
        <v>131.19999999999999</v>
      </c>
      <c r="G153">
        <v>139</v>
      </c>
      <c r="H153">
        <v>139</v>
      </c>
    </row>
    <row r="154" spans="1:9">
      <c r="A154" t="s">
        <v>717</v>
      </c>
      <c r="B154" t="s">
        <v>322</v>
      </c>
      <c r="C154" t="s">
        <v>706</v>
      </c>
      <c r="D154">
        <v>109.7</v>
      </c>
      <c r="E154">
        <v>119.9</v>
      </c>
      <c r="F154">
        <v>397.4</v>
      </c>
      <c r="G154">
        <v>106.5</v>
      </c>
      <c r="H154">
        <v>117.8</v>
      </c>
      <c r="I154">
        <v>588</v>
      </c>
    </row>
    <row r="155" spans="1:9">
      <c r="A155" t="s">
        <v>717</v>
      </c>
      <c r="B155" t="s">
        <v>369</v>
      </c>
      <c r="C155">
        <v>1084707</v>
      </c>
      <c r="E155" t="s">
        <v>709</v>
      </c>
      <c r="F155" t="s">
        <v>715</v>
      </c>
      <c r="H155" t="s">
        <v>710</v>
      </c>
      <c r="I155" t="s">
        <v>352</v>
      </c>
    </row>
    <row r="156" spans="1:9">
      <c r="A156" t="s">
        <v>717</v>
      </c>
      <c r="B156" t="s">
        <v>71</v>
      </c>
      <c r="C156">
        <v>167389</v>
      </c>
      <c r="D156">
        <v>104.1</v>
      </c>
      <c r="E156">
        <v>111.5</v>
      </c>
      <c r="F156">
        <v>50.7</v>
      </c>
      <c r="G156">
        <v>113.9</v>
      </c>
      <c r="H156">
        <v>113</v>
      </c>
      <c r="I156">
        <v>194.8</v>
      </c>
    </row>
    <row r="157" spans="1:9">
      <c r="A157" t="s">
        <v>717</v>
      </c>
      <c r="B157" t="s">
        <v>216</v>
      </c>
      <c r="C157">
        <v>69181</v>
      </c>
      <c r="D157">
        <v>93.4</v>
      </c>
      <c r="E157">
        <v>100.8</v>
      </c>
      <c r="F157">
        <v>14.1</v>
      </c>
      <c r="G157">
        <v>102.3</v>
      </c>
      <c r="H157">
        <v>102.1</v>
      </c>
      <c r="I157" t="s">
        <v>692</v>
      </c>
    </row>
    <row r="158" spans="1:9">
      <c r="A158" t="s">
        <v>717</v>
      </c>
      <c r="B158" t="s">
        <v>280</v>
      </c>
      <c r="C158" t="s">
        <v>699</v>
      </c>
      <c r="D158">
        <v>95.8</v>
      </c>
      <c r="E158">
        <v>108.1</v>
      </c>
      <c r="F158" t="s">
        <v>700</v>
      </c>
      <c r="G158">
        <v>93.1</v>
      </c>
      <c r="H158">
        <v>105.3</v>
      </c>
      <c r="I158" t="s">
        <v>701</v>
      </c>
    </row>
    <row r="159" spans="1:9">
      <c r="A159" t="s">
        <v>717</v>
      </c>
      <c r="B159" t="s">
        <v>323</v>
      </c>
      <c r="C159">
        <v>270983</v>
      </c>
      <c r="D159">
        <v>118.7</v>
      </c>
      <c r="E159">
        <v>110.5</v>
      </c>
      <c r="F159" t="s">
        <v>707</v>
      </c>
      <c r="G159">
        <v>82.6</v>
      </c>
      <c r="H159">
        <v>119.6</v>
      </c>
      <c r="I159">
        <v>14.8</v>
      </c>
    </row>
    <row r="160" spans="1:9">
      <c r="A160" t="s">
        <v>717</v>
      </c>
      <c r="B160" t="s">
        <v>370</v>
      </c>
      <c r="C160">
        <v>4129</v>
      </c>
      <c r="D160">
        <v>140.4</v>
      </c>
      <c r="E160">
        <v>97.8</v>
      </c>
      <c r="F160" t="s">
        <v>711</v>
      </c>
      <c r="G160">
        <v>119.5</v>
      </c>
      <c r="H160">
        <v>99.8</v>
      </c>
      <c r="I160" t="s">
        <v>712</v>
      </c>
    </row>
    <row r="161" spans="1:9">
      <c r="A161" t="s">
        <v>717</v>
      </c>
      <c r="B161" t="s">
        <v>72</v>
      </c>
      <c r="C161">
        <v>493037</v>
      </c>
      <c r="D161">
        <v>95.6</v>
      </c>
      <c r="E161">
        <v>98.1</v>
      </c>
      <c r="F161">
        <v>85.6</v>
      </c>
      <c r="G161">
        <v>114.8</v>
      </c>
      <c r="H161">
        <v>99</v>
      </c>
      <c r="I161" t="s">
        <v>690</v>
      </c>
    </row>
    <row r="162" spans="1:9">
      <c r="A162" t="s">
        <v>717</v>
      </c>
      <c r="B162" t="s">
        <v>217</v>
      </c>
      <c r="C162" t="s">
        <v>693</v>
      </c>
      <c r="D162">
        <v>95.7</v>
      </c>
      <c r="E162">
        <v>100.8</v>
      </c>
      <c r="F162" t="s">
        <v>694</v>
      </c>
      <c r="G162">
        <v>102.2</v>
      </c>
      <c r="H162">
        <v>105.5</v>
      </c>
      <c r="I162" t="s">
        <v>695</v>
      </c>
    </row>
    <row r="163" spans="1:9">
      <c r="A163" t="s">
        <v>717</v>
      </c>
      <c r="B163" t="s">
        <v>281</v>
      </c>
      <c r="C163" t="s">
        <v>702</v>
      </c>
      <c r="D163">
        <v>89.2</v>
      </c>
      <c r="E163">
        <v>105.6</v>
      </c>
      <c r="F163" t="s">
        <v>257</v>
      </c>
      <c r="G163">
        <v>92.3</v>
      </c>
      <c r="H163">
        <v>109.5</v>
      </c>
      <c r="I163" t="s">
        <v>257</v>
      </c>
    </row>
    <row r="164" spans="1:9">
      <c r="A164" t="s">
        <v>717</v>
      </c>
      <c r="B164" t="s">
        <v>324</v>
      </c>
      <c r="C164">
        <v>1035710</v>
      </c>
      <c r="D164">
        <v>103.5</v>
      </c>
      <c r="E164">
        <v>82.8</v>
      </c>
      <c r="F164">
        <v>256.39999999999998</v>
      </c>
      <c r="G164">
        <v>106</v>
      </c>
      <c r="H164">
        <v>99.4</v>
      </c>
      <c r="I164">
        <v>130.69999999999999</v>
      </c>
    </row>
    <row r="165" spans="1:9">
      <c r="A165" t="s">
        <v>717</v>
      </c>
      <c r="B165" t="s">
        <v>371</v>
      </c>
      <c r="C165" t="s">
        <v>381</v>
      </c>
      <c r="E165">
        <v>99.9</v>
      </c>
      <c r="F165">
        <v>99.9</v>
      </c>
      <c r="H165">
        <v>94.3</v>
      </c>
      <c r="I165">
        <v>94.3</v>
      </c>
    </row>
    <row r="166" spans="1:9">
      <c r="A166" t="s">
        <v>717</v>
      </c>
      <c r="B166" t="s">
        <v>73</v>
      </c>
      <c r="C166">
        <v>321717</v>
      </c>
      <c r="D166">
        <v>104.7</v>
      </c>
      <c r="E166">
        <v>128.6</v>
      </c>
      <c r="F166">
        <v>37.299999999999997</v>
      </c>
      <c r="G166">
        <v>104.3</v>
      </c>
      <c r="H166">
        <v>116.4</v>
      </c>
      <c r="I166">
        <v>61.5</v>
      </c>
    </row>
    <row r="167" spans="1:9">
      <c r="A167" t="s">
        <v>717</v>
      </c>
      <c r="B167" t="s">
        <v>218</v>
      </c>
      <c r="C167">
        <v>1738162</v>
      </c>
      <c r="D167">
        <v>100.7</v>
      </c>
      <c r="E167">
        <v>91.2</v>
      </c>
      <c r="F167">
        <v>515.79999999999995</v>
      </c>
      <c r="G167">
        <v>102.6</v>
      </c>
      <c r="H167">
        <v>87.3</v>
      </c>
      <c r="I167" t="s">
        <v>696</v>
      </c>
    </row>
    <row r="168" spans="1:9">
      <c r="A168" t="s">
        <v>717</v>
      </c>
      <c r="B168" t="s">
        <v>282</v>
      </c>
      <c r="C168">
        <v>371645</v>
      </c>
      <c r="D168">
        <v>98.8</v>
      </c>
      <c r="E168">
        <v>100.2</v>
      </c>
      <c r="F168">
        <v>58</v>
      </c>
      <c r="G168">
        <v>103.5</v>
      </c>
      <c r="H168">
        <v>102.6</v>
      </c>
      <c r="I168">
        <v>171</v>
      </c>
    </row>
    <row r="169" spans="1:9">
      <c r="A169" t="s">
        <v>717</v>
      </c>
      <c r="B169" t="s">
        <v>325</v>
      </c>
      <c r="C169">
        <v>418336</v>
      </c>
      <c r="D169">
        <v>95</v>
      </c>
      <c r="E169">
        <v>90.8</v>
      </c>
      <c r="F169">
        <v>149.4</v>
      </c>
      <c r="G169">
        <v>95.1</v>
      </c>
      <c r="H169">
        <v>90.6</v>
      </c>
      <c r="I169">
        <v>154.6</v>
      </c>
    </row>
    <row r="170" spans="1:9">
      <c r="A170" t="s">
        <v>813</v>
      </c>
      <c r="B170" t="s">
        <v>69</v>
      </c>
      <c r="C170">
        <v>23091271</v>
      </c>
      <c r="D170">
        <v>99.9</v>
      </c>
      <c r="E170">
        <v>99.3</v>
      </c>
      <c r="F170">
        <v>225.7</v>
      </c>
      <c r="G170">
        <v>100.4</v>
      </c>
      <c r="H170">
        <v>100.6</v>
      </c>
      <c r="I170">
        <v>110.6</v>
      </c>
    </row>
    <row r="171" spans="1:9">
      <c r="A171" t="s">
        <v>813</v>
      </c>
      <c r="B171" t="s">
        <v>214</v>
      </c>
      <c r="C171">
        <v>12983960</v>
      </c>
      <c r="D171">
        <v>101.1</v>
      </c>
      <c r="E171">
        <v>96.2</v>
      </c>
      <c r="F171">
        <v>415.5</v>
      </c>
      <c r="G171">
        <v>102.1</v>
      </c>
      <c r="H171">
        <v>97</v>
      </c>
      <c r="I171">
        <v>449.3</v>
      </c>
    </row>
    <row r="172" spans="1:9">
      <c r="A172" t="s">
        <v>813</v>
      </c>
      <c r="B172" t="s">
        <v>278</v>
      </c>
      <c r="C172" t="s">
        <v>756</v>
      </c>
      <c r="D172">
        <v>96.1</v>
      </c>
      <c r="E172">
        <v>99.9</v>
      </c>
      <c r="F172">
        <v>132.19999999999999</v>
      </c>
      <c r="G172">
        <v>97</v>
      </c>
      <c r="H172">
        <v>99</v>
      </c>
      <c r="I172">
        <v>113.5</v>
      </c>
    </row>
    <row r="173" spans="1:9">
      <c r="A173" t="s">
        <v>813</v>
      </c>
      <c r="B173" t="s">
        <v>321</v>
      </c>
      <c r="C173" t="s">
        <v>762</v>
      </c>
      <c r="D173">
        <v>88.8</v>
      </c>
      <c r="E173">
        <v>100.6</v>
      </c>
      <c r="F173" t="s">
        <v>763</v>
      </c>
      <c r="G173">
        <v>87.1</v>
      </c>
      <c r="H173">
        <v>95.7</v>
      </c>
      <c r="I173" t="s">
        <v>764</v>
      </c>
    </row>
    <row r="174" spans="1:9">
      <c r="A174" t="s">
        <v>813</v>
      </c>
      <c r="B174" t="s">
        <v>368</v>
      </c>
      <c r="C174" t="s">
        <v>770</v>
      </c>
      <c r="D174">
        <v>99.1</v>
      </c>
      <c r="E174">
        <v>98.1</v>
      </c>
      <c r="F174">
        <v>75.5</v>
      </c>
      <c r="G174">
        <v>98.7</v>
      </c>
      <c r="H174">
        <v>101.5</v>
      </c>
      <c r="I174" t="s">
        <v>771</v>
      </c>
    </row>
    <row r="175" spans="1:9">
      <c r="A175" t="s">
        <v>813</v>
      </c>
      <c r="B175" t="s">
        <v>70</v>
      </c>
      <c r="C175">
        <v>4676213</v>
      </c>
      <c r="D175">
        <v>101.5</v>
      </c>
      <c r="E175">
        <v>102.2</v>
      </c>
      <c r="F175">
        <v>136.80000000000001</v>
      </c>
      <c r="G175">
        <v>100.9</v>
      </c>
      <c r="H175">
        <v>104.8</v>
      </c>
      <c r="I175">
        <v>41.2</v>
      </c>
    </row>
    <row r="176" spans="1:9">
      <c r="A176" t="s">
        <v>813</v>
      </c>
      <c r="B176" t="s">
        <v>215</v>
      </c>
      <c r="C176">
        <v>10003518</v>
      </c>
      <c r="D176">
        <v>102.6</v>
      </c>
      <c r="E176">
        <v>93.4</v>
      </c>
      <c r="F176">
        <v>450.8</v>
      </c>
      <c r="G176">
        <v>99.7</v>
      </c>
      <c r="H176">
        <v>96.4</v>
      </c>
      <c r="I176">
        <v>140.9</v>
      </c>
    </row>
    <row r="177" spans="1:9">
      <c r="A177" t="s">
        <v>813</v>
      </c>
      <c r="B177" t="s">
        <v>279</v>
      </c>
      <c r="D177">
        <v>105.4</v>
      </c>
      <c r="E177">
        <v>105.5</v>
      </c>
      <c r="G177">
        <v>124.9</v>
      </c>
      <c r="H177">
        <v>124.9</v>
      </c>
    </row>
    <row r="178" spans="1:9">
      <c r="A178" t="s">
        <v>813</v>
      </c>
      <c r="B178" t="s">
        <v>322</v>
      </c>
      <c r="C178">
        <v>5184</v>
      </c>
      <c r="D178">
        <v>111.1</v>
      </c>
      <c r="E178">
        <v>106.1</v>
      </c>
      <c r="F178" t="s">
        <v>455</v>
      </c>
      <c r="G178">
        <v>111.9</v>
      </c>
      <c r="H178">
        <v>110.2</v>
      </c>
      <c r="I178" t="s">
        <v>765</v>
      </c>
    </row>
    <row r="179" spans="1:9">
      <c r="A179" t="s">
        <v>813</v>
      </c>
      <c r="B179" t="s">
        <v>369</v>
      </c>
      <c r="C179" t="s">
        <v>772</v>
      </c>
      <c r="E179">
        <v>15.3</v>
      </c>
      <c r="F179">
        <v>7.2</v>
      </c>
      <c r="H179">
        <v>47</v>
      </c>
      <c r="I179">
        <v>49.6</v>
      </c>
    </row>
    <row r="180" spans="1:9">
      <c r="A180" t="s">
        <v>813</v>
      </c>
      <c r="B180" t="s">
        <v>71</v>
      </c>
      <c r="C180">
        <v>695659</v>
      </c>
      <c r="D180">
        <v>102.4</v>
      </c>
      <c r="E180">
        <v>102.4</v>
      </c>
      <c r="F180">
        <v>116.1</v>
      </c>
      <c r="G180">
        <v>104.5</v>
      </c>
      <c r="H180">
        <v>101.8</v>
      </c>
      <c r="I180">
        <v>365.9</v>
      </c>
    </row>
    <row r="181" spans="1:9">
      <c r="A181" t="s">
        <v>813</v>
      </c>
      <c r="B181" t="s">
        <v>216</v>
      </c>
      <c r="C181">
        <v>741653</v>
      </c>
      <c r="D181">
        <v>99.7</v>
      </c>
      <c r="E181">
        <v>100.4</v>
      </c>
      <c r="F181">
        <v>86.6</v>
      </c>
      <c r="G181">
        <v>107.7</v>
      </c>
      <c r="H181">
        <v>99.7</v>
      </c>
      <c r="I181" t="s">
        <v>752</v>
      </c>
    </row>
    <row r="182" spans="1:9">
      <c r="A182" t="s">
        <v>813</v>
      </c>
      <c r="B182" t="s">
        <v>280</v>
      </c>
      <c r="C182" t="s">
        <v>757</v>
      </c>
      <c r="D182">
        <v>100.4</v>
      </c>
      <c r="E182">
        <v>105.8</v>
      </c>
      <c r="F182" t="s">
        <v>758</v>
      </c>
      <c r="G182">
        <v>97.6</v>
      </c>
      <c r="H182">
        <v>104.1</v>
      </c>
      <c r="I182" t="s">
        <v>759</v>
      </c>
    </row>
    <row r="183" spans="1:9">
      <c r="A183" t="s">
        <v>813</v>
      </c>
      <c r="B183" t="s">
        <v>323</v>
      </c>
      <c r="C183">
        <v>1022783</v>
      </c>
      <c r="D183">
        <v>110.1</v>
      </c>
      <c r="E183">
        <v>104.2</v>
      </c>
      <c r="F183" t="s">
        <v>766</v>
      </c>
      <c r="G183">
        <v>105.2</v>
      </c>
      <c r="H183">
        <v>112.1</v>
      </c>
      <c r="I183">
        <v>53.1</v>
      </c>
    </row>
    <row r="184" spans="1:9">
      <c r="A184" t="s">
        <v>813</v>
      </c>
      <c r="B184" t="s">
        <v>370</v>
      </c>
      <c r="C184">
        <v>11884</v>
      </c>
      <c r="D184">
        <v>119</v>
      </c>
      <c r="E184">
        <v>97.9</v>
      </c>
      <c r="F184" t="s">
        <v>691</v>
      </c>
      <c r="G184">
        <v>118.1</v>
      </c>
      <c r="H184">
        <v>99.8</v>
      </c>
      <c r="I184" t="s">
        <v>773</v>
      </c>
    </row>
    <row r="185" spans="1:9">
      <c r="A185" t="s">
        <v>813</v>
      </c>
      <c r="B185" t="s">
        <v>72</v>
      </c>
      <c r="C185" t="s">
        <v>749</v>
      </c>
      <c r="D185">
        <v>96.1</v>
      </c>
      <c r="E185">
        <v>99.2</v>
      </c>
      <c r="F185" t="s">
        <v>750</v>
      </c>
      <c r="G185">
        <v>97.8</v>
      </c>
      <c r="H185">
        <v>93</v>
      </c>
      <c r="I185">
        <v>15.3</v>
      </c>
    </row>
    <row r="186" spans="1:9">
      <c r="A186" t="s">
        <v>813</v>
      </c>
      <c r="B186" t="s">
        <v>217</v>
      </c>
      <c r="C186" t="s">
        <v>753</v>
      </c>
      <c r="D186">
        <v>99.3</v>
      </c>
      <c r="E186">
        <v>100.7</v>
      </c>
      <c r="F186" t="s">
        <v>358</v>
      </c>
      <c r="G186">
        <v>106</v>
      </c>
      <c r="H186">
        <v>109.7</v>
      </c>
      <c r="I186" t="s">
        <v>754</v>
      </c>
    </row>
    <row r="187" spans="1:9">
      <c r="A187" t="s">
        <v>813</v>
      </c>
      <c r="B187" t="s">
        <v>281</v>
      </c>
      <c r="C187" t="s">
        <v>760</v>
      </c>
      <c r="D187">
        <v>88.3</v>
      </c>
      <c r="E187">
        <v>105.6</v>
      </c>
      <c r="F187" t="s">
        <v>257</v>
      </c>
      <c r="G187">
        <v>98.6</v>
      </c>
      <c r="H187">
        <v>108.8</v>
      </c>
      <c r="I187">
        <v>226.3</v>
      </c>
    </row>
    <row r="188" spans="1:9">
      <c r="A188" t="s">
        <v>813</v>
      </c>
      <c r="B188" t="s">
        <v>324</v>
      </c>
      <c r="C188">
        <v>939756</v>
      </c>
      <c r="D188">
        <v>81.8</v>
      </c>
      <c r="E188">
        <v>87.6</v>
      </c>
      <c r="F188">
        <v>45.8</v>
      </c>
      <c r="G188">
        <v>85.5</v>
      </c>
      <c r="H188">
        <v>105.7</v>
      </c>
      <c r="I188">
        <v>25.1</v>
      </c>
    </row>
    <row r="189" spans="1:9">
      <c r="A189" t="s">
        <v>813</v>
      </c>
      <c r="B189" t="s">
        <v>371</v>
      </c>
      <c r="C189" t="s">
        <v>769</v>
      </c>
      <c r="E189">
        <v>99.9</v>
      </c>
      <c r="F189">
        <v>99.9</v>
      </c>
      <c r="H189">
        <v>94.3</v>
      </c>
      <c r="I189">
        <v>94.3</v>
      </c>
    </row>
    <row r="190" spans="1:9">
      <c r="A190" t="s">
        <v>813</v>
      </c>
      <c r="B190" t="s">
        <v>73</v>
      </c>
      <c r="C190">
        <v>2116040</v>
      </c>
      <c r="D190">
        <v>106</v>
      </c>
      <c r="E190">
        <v>99.8</v>
      </c>
      <c r="F190">
        <v>469.2</v>
      </c>
      <c r="G190">
        <v>105.1</v>
      </c>
      <c r="H190">
        <v>102.6</v>
      </c>
      <c r="I190">
        <v>167</v>
      </c>
    </row>
    <row r="191" spans="1:9">
      <c r="A191" t="s">
        <v>813</v>
      </c>
      <c r="B191" t="s">
        <v>218</v>
      </c>
      <c r="C191">
        <v>5205777</v>
      </c>
      <c r="D191">
        <v>99.9</v>
      </c>
      <c r="E191">
        <v>92.7</v>
      </c>
      <c r="F191" t="s">
        <v>352</v>
      </c>
      <c r="G191">
        <v>102.3</v>
      </c>
      <c r="H191">
        <v>92.6</v>
      </c>
      <c r="I191" t="s">
        <v>755</v>
      </c>
    </row>
    <row r="192" spans="1:9">
      <c r="A192" t="s">
        <v>813</v>
      </c>
      <c r="B192" t="s">
        <v>282</v>
      </c>
      <c r="C192">
        <v>2487986</v>
      </c>
      <c r="D192">
        <v>98.9</v>
      </c>
      <c r="E192">
        <v>101.2</v>
      </c>
      <c r="F192">
        <v>58.9</v>
      </c>
      <c r="G192">
        <v>102.8</v>
      </c>
      <c r="H192">
        <v>102.9</v>
      </c>
      <c r="I192">
        <v>99.5</v>
      </c>
    </row>
    <row r="193" spans="1:9">
      <c r="A193" t="s">
        <v>813</v>
      </c>
      <c r="B193" t="s">
        <v>325</v>
      </c>
      <c r="C193" t="s">
        <v>767</v>
      </c>
      <c r="D193">
        <v>90.3</v>
      </c>
      <c r="E193">
        <v>98.9</v>
      </c>
      <c r="F193" t="s">
        <v>768</v>
      </c>
      <c r="G193">
        <v>88.1</v>
      </c>
      <c r="H193">
        <v>94.9</v>
      </c>
      <c r="I193" t="s">
        <v>257</v>
      </c>
    </row>
    <row r="194" spans="1:9">
      <c r="A194" t="s">
        <v>814</v>
      </c>
      <c r="B194" t="s">
        <v>69</v>
      </c>
      <c r="C194" t="s">
        <v>775</v>
      </c>
      <c r="D194">
        <v>97.3</v>
      </c>
      <c r="E194">
        <v>100</v>
      </c>
      <c r="F194" t="s">
        <v>577</v>
      </c>
      <c r="G194">
        <v>98.4</v>
      </c>
      <c r="H194">
        <v>100.5</v>
      </c>
      <c r="I194" t="s">
        <v>776</v>
      </c>
    </row>
    <row r="195" spans="1:9">
      <c r="A195" t="s">
        <v>814</v>
      </c>
      <c r="B195" t="s">
        <v>214</v>
      </c>
      <c r="C195">
        <v>2335999</v>
      </c>
      <c r="D195">
        <v>100.8</v>
      </c>
      <c r="E195">
        <v>97.4</v>
      </c>
      <c r="F195">
        <v>311.89999999999998</v>
      </c>
      <c r="G195">
        <v>102.8</v>
      </c>
      <c r="H195">
        <v>95.3</v>
      </c>
      <c r="I195" t="s">
        <v>784</v>
      </c>
    </row>
    <row r="196" spans="1:9">
      <c r="A196" t="s">
        <v>814</v>
      </c>
      <c r="B196" t="s">
        <v>278</v>
      </c>
      <c r="C196" t="s">
        <v>791</v>
      </c>
      <c r="D196">
        <v>91.7</v>
      </c>
      <c r="E196">
        <v>112.3</v>
      </c>
      <c r="F196" t="s">
        <v>257</v>
      </c>
      <c r="G196">
        <v>101</v>
      </c>
      <c r="H196">
        <v>104.2</v>
      </c>
      <c r="I196">
        <v>118.3</v>
      </c>
    </row>
    <row r="197" spans="1:9">
      <c r="A197" t="s">
        <v>814</v>
      </c>
      <c r="B197" t="s">
        <v>321</v>
      </c>
      <c r="C197">
        <v>563466</v>
      </c>
      <c r="D197">
        <v>92.7</v>
      </c>
      <c r="E197">
        <v>96.7</v>
      </c>
      <c r="F197">
        <v>60.8</v>
      </c>
      <c r="G197">
        <v>102.8</v>
      </c>
      <c r="H197">
        <v>93.8</v>
      </c>
      <c r="I197" t="s">
        <v>801</v>
      </c>
    </row>
    <row r="198" spans="1:9">
      <c r="A198" t="s">
        <v>814</v>
      </c>
      <c r="B198" t="s">
        <v>368</v>
      </c>
      <c r="C198" t="s">
        <v>809</v>
      </c>
      <c r="D198">
        <v>103.7</v>
      </c>
      <c r="E198">
        <v>95.3</v>
      </c>
      <c r="F198">
        <v>9.6</v>
      </c>
      <c r="G198">
        <v>102.8</v>
      </c>
      <c r="H198">
        <v>99.2</v>
      </c>
      <c r="I198">
        <v>21.3</v>
      </c>
    </row>
    <row r="199" spans="1:9">
      <c r="A199" t="s">
        <v>814</v>
      </c>
      <c r="B199" t="s">
        <v>70</v>
      </c>
      <c r="C199">
        <v>349633</v>
      </c>
      <c r="D199">
        <v>98.7</v>
      </c>
      <c r="E199">
        <v>102.4</v>
      </c>
      <c r="F199">
        <v>29.5</v>
      </c>
      <c r="G199">
        <v>96.7</v>
      </c>
      <c r="H199">
        <v>103.4</v>
      </c>
      <c r="I199">
        <v>12.7</v>
      </c>
    </row>
    <row r="200" spans="1:9">
      <c r="A200" t="s">
        <v>814</v>
      </c>
      <c r="B200" t="s">
        <v>215</v>
      </c>
      <c r="C200">
        <v>1536551</v>
      </c>
      <c r="D200">
        <v>99.7</v>
      </c>
      <c r="E200">
        <v>91.9</v>
      </c>
      <c r="F200">
        <v>564.9</v>
      </c>
      <c r="G200">
        <v>100.2</v>
      </c>
      <c r="H200">
        <v>98.5</v>
      </c>
      <c r="I200">
        <v>121.7</v>
      </c>
    </row>
    <row r="201" spans="1:9">
      <c r="A201" t="s">
        <v>814</v>
      </c>
      <c r="B201" t="s">
        <v>279</v>
      </c>
      <c r="D201">
        <v>92.2</v>
      </c>
      <c r="E201">
        <v>92.3</v>
      </c>
      <c r="G201">
        <v>108.9</v>
      </c>
      <c r="H201">
        <v>109.1</v>
      </c>
    </row>
    <row r="202" spans="1:9">
      <c r="A202" t="s">
        <v>814</v>
      </c>
      <c r="B202" t="s">
        <v>322</v>
      </c>
      <c r="C202">
        <v>64057</v>
      </c>
      <c r="D202">
        <v>113</v>
      </c>
      <c r="E202">
        <v>107.5</v>
      </c>
      <c r="F202" t="s">
        <v>802</v>
      </c>
      <c r="G202">
        <v>118</v>
      </c>
      <c r="H202">
        <v>111.2</v>
      </c>
      <c r="I202">
        <v>356.3</v>
      </c>
    </row>
    <row r="203" spans="1:9">
      <c r="A203" t="s">
        <v>814</v>
      </c>
      <c r="B203" t="s">
        <v>369</v>
      </c>
      <c r="C203" t="s">
        <v>810</v>
      </c>
      <c r="E203">
        <v>16</v>
      </c>
      <c r="F203">
        <v>6.5</v>
      </c>
      <c r="H203">
        <v>39.1</v>
      </c>
      <c r="I203">
        <v>253</v>
      </c>
    </row>
    <row r="204" spans="1:9">
      <c r="A204" t="s">
        <v>814</v>
      </c>
      <c r="B204" t="s">
        <v>71</v>
      </c>
      <c r="C204" t="s">
        <v>777</v>
      </c>
      <c r="D204">
        <v>104.1</v>
      </c>
      <c r="E204">
        <v>108.8</v>
      </c>
      <c r="F204" t="s">
        <v>463</v>
      </c>
      <c r="G204">
        <v>99.6</v>
      </c>
      <c r="H204">
        <v>107.4</v>
      </c>
      <c r="I204" t="s">
        <v>778</v>
      </c>
    </row>
    <row r="205" spans="1:9">
      <c r="A205" t="s">
        <v>814</v>
      </c>
      <c r="B205" t="s">
        <v>216</v>
      </c>
      <c r="C205" t="s">
        <v>786</v>
      </c>
      <c r="D205">
        <v>100.4</v>
      </c>
      <c r="E205">
        <v>100.4</v>
      </c>
      <c r="F205">
        <v>80.7</v>
      </c>
      <c r="G205">
        <v>107.8</v>
      </c>
      <c r="H205">
        <v>102</v>
      </c>
      <c r="I205">
        <v>15.9</v>
      </c>
    </row>
    <row r="206" spans="1:9">
      <c r="A206" t="s">
        <v>814</v>
      </c>
      <c r="B206" t="s">
        <v>280</v>
      </c>
      <c r="C206" t="s">
        <v>792</v>
      </c>
      <c r="D206">
        <v>98.3</v>
      </c>
      <c r="E206">
        <v>104.6</v>
      </c>
      <c r="F206">
        <v>222.7</v>
      </c>
      <c r="G206">
        <v>91.8</v>
      </c>
      <c r="H206">
        <v>100.4</v>
      </c>
      <c r="I206" t="s">
        <v>793</v>
      </c>
    </row>
    <row r="207" spans="1:9">
      <c r="A207" t="s">
        <v>814</v>
      </c>
      <c r="B207" t="s">
        <v>323</v>
      </c>
      <c r="C207" t="s">
        <v>803</v>
      </c>
      <c r="D207">
        <v>96.2</v>
      </c>
      <c r="E207">
        <v>112.8</v>
      </c>
      <c r="F207" t="s">
        <v>257</v>
      </c>
      <c r="G207">
        <v>105.8</v>
      </c>
      <c r="H207">
        <v>117.8</v>
      </c>
      <c r="I207">
        <v>268.39999999999998</v>
      </c>
    </row>
    <row r="208" spans="1:9">
      <c r="A208" t="s">
        <v>814</v>
      </c>
      <c r="B208" t="s">
        <v>370</v>
      </c>
      <c r="C208">
        <v>6493</v>
      </c>
      <c r="D208">
        <v>160.30000000000001</v>
      </c>
      <c r="E208">
        <v>97.8</v>
      </c>
      <c r="F208" t="s">
        <v>811</v>
      </c>
      <c r="G208">
        <v>212.8</v>
      </c>
      <c r="H208">
        <v>99.6</v>
      </c>
      <c r="I208" t="s">
        <v>812</v>
      </c>
    </row>
    <row r="209" spans="1:9">
      <c r="A209" t="s">
        <v>814</v>
      </c>
      <c r="B209" t="s">
        <v>72</v>
      </c>
      <c r="C209" t="s">
        <v>779</v>
      </c>
      <c r="D209">
        <v>90.8</v>
      </c>
      <c r="E209">
        <v>100.9</v>
      </c>
      <c r="F209" t="s">
        <v>780</v>
      </c>
      <c r="G209">
        <v>88.2</v>
      </c>
      <c r="H209">
        <v>98.5</v>
      </c>
      <c r="I209" t="s">
        <v>781</v>
      </c>
    </row>
    <row r="210" spans="1:9">
      <c r="A210" t="s">
        <v>814</v>
      </c>
      <c r="B210" t="s">
        <v>217</v>
      </c>
      <c r="C210" t="s">
        <v>787</v>
      </c>
      <c r="D210">
        <v>99.4</v>
      </c>
      <c r="E210">
        <v>105.7</v>
      </c>
      <c r="F210" t="s">
        <v>788</v>
      </c>
      <c r="G210">
        <v>109.5</v>
      </c>
      <c r="H210">
        <v>109.2</v>
      </c>
      <c r="I210">
        <v>93.5</v>
      </c>
    </row>
    <row r="211" spans="1:9">
      <c r="A211" t="s">
        <v>814</v>
      </c>
      <c r="B211" t="s">
        <v>281</v>
      </c>
      <c r="C211" t="s">
        <v>794</v>
      </c>
      <c r="D211">
        <v>78.2</v>
      </c>
      <c r="E211">
        <v>104.5</v>
      </c>
      <c r="F211" t="s">
        <v>795</v>
      </c>
      <c r="G211">
        <v>87.2</v>
      </c>
      <c r="H211">
        <v>112.1</v>
      </c>
      <c r="I211" t="s">
        <v>257</v>
      </c>
    </row>
    <row r="212" spans="1:9">
      <c r="A212" t="s">
        <v>814</v>
      </c>
      <c r="B212" t="s">
        <v>324</v>
      </c>
      <c r="C212" t="s">
        <v>804</v>
      </c>
      <c r="D212">
        <v>72.900000000000006</v>
      </c>
      <c r="E212">
        <v>96.1</v>
      </c>
      <c r="F212" t="s">
        <v>805</v>
      </c>
      <c r="G212">
        <v>80.8</v>
      </c>
      <c r="H212">
        <v>113.4</v>
      </c>
      <c r="I212" t="s">
        <v>806</v>
      </c>
    </row>
    <row r="213" spans="1:9">
      <c r="A213" t="s">
        <v>814</v>
      </c>
      <c r="B213" t="s">
        <v>371</v>
      </c>
      <c r="C213" t="s">
        <v>381</v>
      </c>
      <c r="E213">
        <v>99.9</v>
      </c>
      <c r="F213">
        <v>99.9</v>
      </c>
      <c r="H213">
        <v>94.3</v>
      </c>
      <c r="I213">
        <v>94.3</v>
      </c>
    </row>
    <row r="214" spans="1:9">
      <c r="A214" t="s">
        <v>814</v>
      </c>
      <c r="B214" t="s">
        <v>73</v>
      </c>
      <c r="C214" t="s">
        <v>782</v>
      </c>
      <c r="D214">
        <v>102.1</v>
      </c>
      <c r="E214">
        <v>105.3</v>
      </c>
      <c r="F214">
        <v>426.2</v>
      </c>
      <c r="G214">
        <v>100.8</v>
      </c>
      <c r="H214">
        <v>108.3</v>
      </c>
      <c r="I214" t="s">
        <v>783</v>
      </c>
    </row>
    <row r="215" spans="1:9">
      <c r="A215" t="s">
        <v>814</v>
      </c>
      <c r="B215" t="s">
        <v>218</v>
      </c>
      <c r="C215">
        <v>883791</v>
      </c>
      <c r="D215">
        <v>97.8</v>
      </c>
      <c r="E215">
        <v>93.7</v>
      </c>
      <c r="F215" t="s">
        <v>257</v>
      </c>
      <c r="G215">
        <v>105.5</v>
      </c>
      <c r="H215">
        <v>95.5</v>
      </c>
      <c r="I215" t="s">
        <v>789</v>
      </c>
    </row>
    <row r="216" spans="1:9">
      <c r="A216" t="s">
        <v>814</v>
      </c>
      <c r="B216" t="s">
        <v>282</v>
      </c>
      <c r="C216" t="s">
        <v>796</v>
      </c>
      <c r="D216">
        <v>89.3</v>
      </c>
      <c r="E216">
        <v>99.3</v>
      </c>
      <c r="F216" t="s">
        <v>797</v>
      </c>
      <c r="G216">
        <v>91.3</v>
      </c>
      <c r="H216">
        <v>99.7</v>
      </c>
      <c r="I216" t="s">
        <v>798</v>
      </c>
    </row>
    <row r="217" spans="1:9">
      <c r="A217" t="s">
        <v>814</v>
      </c>
      <c r="B217" t="s">
        <v>325</v>
      </c>
      <c r="C217" t="s">
        <v>807</v>
      </c>
      <c r="D217">
        <v>94</v>
      </c>
      <c r="E217">
        <v>99.9</v>
      </c>
      <c r="F217" t="s">
        <v>808</v>
      </c>
      <c r="G217">
        <v>92.6</v>
      </c>
      <c r="H217">
        <v>94</v>
      </c>
      <c r="I217">
        <v>148.4</v>
      </c>
    </row>
    <row r="218" spans="1:9">
      <c r="A218" t="s">
        <v>934</v>
      </c>
      <c r="B218" t="s">
        <v>69</v>
      </c>
      <c r="C218">
        <v>17346255</v>
      </c>
      <c r="D218">
        <v>99.6</v>
      </c>
      <c r="E218">
        <v>99.3</v>
      </c>
      <c r="F218">
        <v>274.8</v>
      </c>
      <c r="G218">
        <v>100.1</v>
      </c>
      <c r="H218">
        <v>100.5</v>
      </c>
      <c r="I218">
        <v>93.9</v>
      </c>
    </row>
    <row r="219" spans="1:9">
      <c r="A219" t="s">
        <v>934</v>
      </c>
      <c r="B219" t="s">
        <v>214</v>
      </c>
      <c r="C219">
        <v>14943515</v>
      </c>
      <c r="D219">
        <v>101.4</v>
      </c>
      <c r="E219">
        <v>96.1</v>
      </c>
      <c r="F219">
        <v>594.9</v>
      </c>
      <c r="G219">
        <v>101.4</v>
      </c>
      <c r="H219">
        <v>96.4</v>
      </c>
      <c r="I219">
        <v>444.9</v>
      </c>
    </row>
    <row r="220" spans="1:9">
      <c r="A220" t="s">
        <v>934</v>
      </c>
      <c r="B220" t="s">
        <v>278</v>
      </c>
      <c r="C220" t="s">
        <v>877</v>
      </c>
      <c r="D220">
        <v>97.6</v>
      </c>
      <c r="E220">
        <v>100.9</v>
      </c>
      <c r="F220">
        <v>131.19999999999999</v>
      </c>
      <c r="G220">
        <v>99.6</v>
      </c>
      <c r="H220">
        <v>100</v>
      </c>
      <c r="I220">
        <v>101.8</v>
      </c>
    </row>
    <row r="221" spans="1:9">
      <c r="A221" t="s">
        <v>934</v>
      </c>
      <c r="B221" t="s">
        <v>321</v>
      </c>
      <c r="C221" t="s">
        <v>885</v>
      </c>
      <c r="D221">
        <v>89.3</v>
      </c>
      <c r="E221">
        <v>98.8</v>
      </c>
      <c r="F221" t="s">
        <v>587</v>
      </c>
      <c r="G221">
        <v>89.6</v>
      </c>
      <c r="H221">
        <v>93.6</v>
      </c>
      <c r="I221">
        <v>804</v>
      </c>
    </row>
    <row r="222" spans="1:9">
      <c r="A222" t="s">
        <v>934</v>
      </c>
      <c r="B222" t="s">
        <v>368</v>
      </c>
      <c r="C222" t="s">
        <v>891</v>
      </c>
      <c r="D222">
        <v>99.6</v>
      </c>
      <c r="E222">
        <v>98</v>
      </c>
      <c r="F222">
        <v>71.5</v>
      </c>
      <c r="G222">
        <v>99.5</v>
      </c>
      <c r="H222">
        <v>101.5</v>
      </c>
      <c r="I222" t="s">
        <v>893</v>
      </c>
    </row>
    <row r="223" spans="1:9">
      <c r="A223" t="s">
        <v>934</v>
      </c>
      <c r="B223" t="s">
        <v>70</v>
      </c>
      <c r="C223">
        <v>1918897</v>
      </c>
      <c r="D223">
        <v>101.3</v>
      </c>
      <c r="E223">
        <v>102.2</v>
      </c>
      <c r="F223">
        <v>107.6</v>
      </c>
      <c r="G223">
        <v>100.3</v>
      </c>
      <c r="H223">
        <v>105</v>
      </c>
      <c r="I223">
        <v>15</v>
      </c>
    </row>
    <row r="224" spans="1:9">
      <c r="A224" t="s">
        <v>934</v>
      </c>
      <c r="B224" t="s">
        <v>215</v>
      </c>
      <c r="C224">
        <v>10435447</v>
      </c>
      <c r="D224">
        <v>101.9</v>
      </c>
      <c r="E224">
        <v>94.1</v>
      </c>
      <c r="F224">
        <v>413.8</v>
      </c>
      <c r="G224">
        <v>99.2</v>
      </c>
      <c r="H224">
        <v>97</v>
      </c>
      <c r="I224">
        <v>128.19999999999999</v>
      </c>
    </row>
    <row r="225" spans="1:9">
      <c r="A225" t="s">
        <v>934</v>
      </c>
      <c r="B225" t="s">
        <v>279</v>
      </c>
      <c r="D225">
        <v>109.4</v>
      </c>
      <c r="E225">
        <v>109.4</v>
      </c>
      <c r="G225">
        <v>125.8</v>
      </c>
      <c r="H225">
        <v>125.8</v>
      </c>
    </row>
    <row r="226" spans="1:9">
      <c r="A226" t="s">
        <v>934</v>
      </c>
      <c r="B226" t="s">
        <v>322</v>
      </c>
      <c r="C226">
        <v>102044</v>
      </c>
      <c r="D226">
        <v>110.7</v>
      </c>
      <c r="E226">
        <v>105.5</v>
      </c>
      <c r="F226" t="s">
        <v>886</v>
      </c>
      <c r="G226">
        <v>112</v>
      </c>
      <c r="H226">
        <v>109</v>
      </c>
      <c r="I226" t="s">
        <v>887</v>
      </c>
    </row>
    <row r="227" spans="1:9">
      <c r="A227" t="s">
        <v>934</v>
      </c>
      <c r="B227" t="s">
        <v>369</v>
      </c>
      <c r="C227" t="s">
        <v>894</v>
      </c>
      <c r="E227">
        <v>14.2</v>
      </c>
      <c r="F227">
        <v>6</v>
      </c>
      <c r="H227">
        <v>50.9</v>
      </c>
      <c r="I227">
        <v>53.7</v>
      </c>
    </row>
    <row r="228" spans="1:9">
      <c r="A228" t="s">
        <v>934</v>
      </c>
      <c r="B228" t="s">
        <v>71</v>
      </c>
      <c r="C228">
        <v>719377</v>
      </c>
      <c r="D228">
        <v>102.9</v>
      </c>
      <c r="E228">
        <v>101.9</v>
      </c>
      <c r="F228">
        <v>166.5</v>
      </c>
      <c r="G228">
        <v>104.4</v>
      </c>
      <c r="H228">
        <v>102.5</v>
      </c>
      <c r="I228">
        <v>263.10000000000002</v>
      </c>
    </row>
    <row r="229" spans="1:9">
      <c r="A229" t="s">
        <v>934</v>
      </c>
      <c r="B229" t="s">
        <v>216</v>
      </c>
      <c r="C229">
        <v>1266269</v>
      </c>
      <c r="D229">
        <v>100.9</v>
      </c>
      <c r="E229">
        <v>100.5</v>
      </c>
      <c r="F229">
        <v>134.69999999999999</v>
      </c>
      <c r="G229">
        <v>108.7</v>
      </c>
      <c r="H229">
        <v>99.5</v>
      </c>
      <c r="I229" t="s">
        <v>870</v>
      </c>
    </row>
    <row r="230" spans="1:9">
      <c r="A230" t="s">
        <v>934</v>
      </c>
      <c r="B230" t="s">
        <v>280</v>
      </c>
      <c r="C230" t="s">
        <v>878</v>
      </c>
      <c r="D230">
        <v>100.6</v>
      </c>
      <c r="E230">
        <v>105.1</v>
      </c>
      <c r="F230" t="s">
        <v>352</v>
      </c>
      <c r="G230">
        <v>97.9</v>
      </c>
      <c r="H230">
        <v>103.2</v>
      </c>
      <c r="I230" t="s">
        <v>879</v>
      </c>
    </row>
    <row r="231" spans="1:9">
      <c r="A231" t="s">
        <v>934</v>
      </c>
      <c r="B231" t="s">
        <v>323</v>
      </c>
      <c r="C231">
        <v>416740</v>
      </c>
      <c r="D231">
        <v>108.6</v>
      </c>
      <c r="E231">
        <v>105.9</v>
      </c>
      <c r="F231" t="s">
        <v>940</v>
      </c>
      <c r="G231">
        <v>103.9</v>
      </c>
      <c r="H231">
        <v>112.5</v>
      </c>
      <c r="I231">
        <v>21.7</v>
      </c>
    </row>
    <row r="232" spans="1:9">
      <c r="A232" t="s">
        <v>934</v>
      </c>
      <c r="B232" t="s">
        <v>370</v>
      </c>
      <c r="C232">
        <v>28589</v>
      </c>
      <c r="D232">
        <v>124.4</v>
      </c>
      <c r="E232">
        <v>97.9</v>
      </c>
      <c r="F232" t="s">
        <v>895</v>
      </c>
      <c r="G232">
        <v>121.3</v>
      </c>
      <c r="H232">
        <v>99.8</v>
      </c>
      <c r="I232" t="s">
        <v>896</v>
      </c>
    </row>
    <row r="233" spans="1:9">
      <c r="A233" t="s">
        <v>934</v>
      </c>
      <c r="B233" t="s">
        <v>72</v>
      </c>
      <c r="C233" t="s">
        <v>865</v>
      </c>
      <c r="D233">
        <v>94.4</v>
      </c>
      <c r="E233">
        <v>99.7</v>
      </c>
      <c r="F233" t="s">
        <v>866</v>
      </c>
      <c r="G233">
        <v>96</v>
      </c>
      <c r="H233">
        <v>94.3</v>
      </c>
      <c r="I233">
        <v>65.900000000000006</v>
      </c>
    </row>
    <row r="234" spans="1:9">
      <c r="A234" t="s">
        <v>934</v>
      </c>
      <c r="B234" t="s">
        <v>217</v>
      </c>
      <c r="C234">
        <v>201059</v>
      </c>
      <c r="D234">
        <v>100.1</v>
      </c>
      <c r="E234">
        <v>100.5</v>
      </c>
      <c r="F234">
        <v>75.400000000000006</v>
      </c>
      <c r="G234">
        <v>106.7</v>
      </c>
      <c r="H234">
        <v>107.8</v>
      </c>
      <c r="I234">
        <v>53.3</v>
      </c>
    </row>
    <row r="235" spans="1:9">
      <c r="A235" t="s">
        <v>934</v>
      </c>
      <c r="B235" t="s">
        <v>281</v>
      </c>
      <c r="C235" t="s">
        <v>880</v>
      </c>
      <c r="D235">
        <v>87</v>
      </c>
      <c r="E235">
        <v>105.2</v>
      </c>
      <c r="F235" t="s">
        <v>257</v>
      </c>
      <c r="G235">
        <v>99.3</v>
      </c>
      <c r="H235">
        <v>107.4</v>
      </c>
      <c r="I235">
        <v>174.5</v>
      </c>
    </row>
    <row r="236" spans="1:9">
      <c r="A236" t="s">
        <v>934</v>
      </c>
      <c r="B236" t="s">
        <v>324</v>
      </c>
      <c r="C236">
        <v>271047</v>
      </c>
      <c r="D236">
        <v>78.8</v>
      </c>
      <c r="E236">
        <v>88.7</v>
      </c>
      <c r="F236">
        <v>11.5</v>
      </c>
      <c r="G236">
        <v>82.1</v>
      </c>
      <c r="H236">
        <v>105.8</v>
      </c>
      <c r="I236">
        <v>6.3</v>
      </c>
    </row>
    <row r="237" spans="1:9">
      <c r="A237" t="s">
        <v>934</v>
      </c>
      <c r="B237" t="s">
        <v>371</v>
      </c>
      <c r="C237" t="s">
        <v>890</v>
      </c>
      <c r="E237">
        <v>99.9</v>
      </c>
      <c r="F237">
        <v>99.9</v>
      </c>
      <c r="H237">
        <v>94.3</v>
      </c>
      <c r="I237">
        <v>94.3</v>
      </c>
    </row>
    <row r="238" spans="1:9">
      <c r="A238" t="s">
        <v>934</v>
      </c>
      <c r="B238" t="s">
        <v>73</v>
      </c>
      <c r="C238">
        <v>2101160</v>
      </c>
      <c r="D238">
        <v>105.6</v>
      </c>
      <c r="E238">
        <v>100.7</v>
      </c>
      <c r="F238">
        <v>435.9</v>
      </c>
      <c r="G238">
        <v>104.9</v>
      </c>
      <c r="H238">
        <v>103.6</v>
      </c>
      <c r="I238">
        <v>147</v>
      </c>
    </row>
    <row r="239" spans="1:9">
      <c r="A239" t="s">
        <v>934</v>
      </c>
      <c r="B239" t="s">
        <v>218</v>
      </c>
      <c r="C239">
        <v>5097232</v>
      </c>
      <c r="D239">
        <v>99.3</v>
      </c>
      <c r="E239">
        <v>92.7</v>
      </c>
      <c r="F239" t="s">
        <v>871</v>
      </c>
      <c r="G239">
        <v>102.3</v>
      </c>
      <c r="H239">
        <v>92.6</v>
      </c>
      <c r="I239" t="s">
        <v>872</v>
      </c>
    </row>
    <row r="240" spans="1:9">
      <c r="A240" t="s">
        <v>934</v>
      </c>
      <c r="B240" t="s">
        <v>282</v>
      </c>
      <c r="C240">
        <v>1111982</v>
      </c>
      <c r="D240">
        <v>97.5</v>
      </c>
      <c r="E240">
        <v>101.1</v>
      </c>
      <c r="F240">
        <v>24.7</v>
      </c>
      <c r="G240">
        <v>101</v>
      </c>
      <c r="H240">
        <v>102.3</v>
      </c>
      <c r="I240">
        <v>48.1</v>
      </c>
    </row>
    <row r="241" spans="1:9">
      <c r="A241" t="s">
        <v>934</v>
      </c>
      <c r="B241" t="s">
        <v>325</v>
      </c>
      <c r="C241" t="s">
        <v>888</v>
      </c>
      <c r="D241">
        <v>91.3</v>
      </c>
      <c r="E241">
        <v>99.7</v>
      </c>
      <c r="F241" t="s">
        <v>889</v>
      </c>
      <c r="G241">
        <v>89.5</v>
      </c>
      <c r="H241">
        <v>95.7</v>
      </c>
      <c r="I241" t="s">
        <v>257</v>
      </c>
    </row>
    <row r="242" spans="1:9">
      <c r="A242" t="s">
        <v>935</v>
      </c>
      <c r="B242" t="s">
        <v>69</v>
      </c>
      <c r="C242" t="s">
        <v>942</v>
      </c>
      <c r="D242">
        <v>98.4</v>
      </c>
      <c r="E242">
        <v>99.5</v>
      </c>
      <c r="F242">
        <v>146.6</v>
      </c>
      <c r="G242">
        <v>98.5</v>
      </c>
      <c r="H242">
        <v>99.9</v>
      </c>
      <c r="I242">
        <v>239</v>
      </c>
    </row>
    <row r="243" spans="1:9">
      <c r="A243" t="s">
        <v>935</v>
      </c>
      <c r="B243" t="s">
        <v>214</v>
      </c>
      <c r="C243">
        <v>1959555</v>
      </c>
      <c r="D243">
        <v>102.7</v>
      </c>
      <c r="E243">
        <v>95.5</v>
      </c>
      <c r="F243" t="s">
        <v>915</v>
      </c>
      <c r="G243">
        <v>98.2</v>
      </c>
      <c r="H243">
        <v>93.8</v>
      </c>
      <c r="I243">
        <v>417.5</v>
      </c>
    </row>
    <row r="244" spans="1:9">
      <c r="A244" t="s">
        <v>935</v>
      </c>
      <c r="B244" t="s">
        <v>278</v>
      </c>
      <c r="C244" t="s">
        <v>920</v>
      </c>
      <c r="D244">
        <v>105.6</v>
      </c>
      <c r="E244">
        <v>106.4</v>
      </c>
      <c r="F244">
        <v>121</v>
      </c>
      <c r="G244">
        <v>114.2</v>
      </c>
      <c r="H244">
        <v>105.1</v>
      </c>
      <c r="I244">
        <v>47.7</v>
      </c>
    </row>
    <row r="245" spans="1:9">
      <c r="A245" t="s">
        <v>935</v>
      </c>
      <c r="B245" t="s">
        <v>321</v>
      </c>
      <c r="C245">
        <v>244779</v>
      </c>
      <c r="D245">
        <v>91.4</v>
      </c>
      <c r="E245">
        <v>90.7</v>
      </c>
      <c r="F245">
        <v>125.5</v>
      </c>
      <c r="G245">
        <v>102.7</v>
      </c>
      <c r="H245">
        <v>84.4</v>
      </c>
      <c r="I245" t="s">
        <v>927</v>
      </c>
    </row>
    <row r="246" spans="1:9">
      <c r="A246" t="s">
        <v>935</v>
      </c>
      <c r="B246" t="s">
        <v>368</v>
      </c>
      <c r="C246" t="s">
        <v>933</v>
      </c>
      <c r="D246">
        <v>102</v>
      </c>
      <c r="E246">
        <v>97.8</v>
      </c>
      <c r="F246">
        <v>60.4</v>
      </c>
      <c r="G246">
        <v>103.4</v>
      </c>
      <c r="H246">
        <v>101.3</v>
      </c>
      <c r="I246">
        <v>80</v>
      </c>
    </row>
    <row r="247" spans="1:9">
      <c r="A247" t="s">
        <v>935</v>
      </c>
      <c r="B247" t="s">
        <v>70</v>
      </c>
      <c r="C247" t="s">
        <v>902</v>
      </c>
      <c r="D247">
        <v>100.1</v>
      </c>
      <c r="E247">
        <v>102.7</v>
      </c>
      <c r="F247">
        <v>168.7</v>
      </c>
      <c r="G247">
        <v>97.4</v>
      </c>
      <c r="H247">
        <v>105.8</v>
      </c>
      <c r="I247" t="s">
        <v>903</v>
      </c>
    </row>
    <row r="248" spans="1:9">
      <c r="A248" t="s">
        <v>935</v>
      </c>
      <c r="B248" t="s">
        <v>215</v>
      </c>
      <c r="C248">
        <v>431929</v>
      </c>
      <c r="D248">
        <v>98.4</v>
      </c>
      <c r="E248">
        <v>97.6</v>
      </c>
      <c r="F248">
        <v>142.6</v>
      </c>
      <c r="G248">
        <v>96.5</v>
      </c>
      <c r="H248">
        <v>100.2</v>
      </c>
      <c r="I248">
        <v>41.5</v>
      </c>
    </row>
    <row r="249" spans="1:9">
      <c r="A249" t="s">
        <v>935</v>
      </c>
      <c r="B249" t="s">
        <v>279</v>
      </c>
      <c r="D249">
        <v>129</v>
      </c>
      <c r="E249">
        <v>129</v>
      </c>
      <c r="G249">
        <v>129.5</v>
      </c>
      <c r="H249">
        <v>129.5</v>
      </c>
    </row>
    <row r="250" spans="1:9">
      <c r="A250" t="s">
        <v>935</v>
      </c>
      <c r="B250" t="s">
        <v>322</v>
      </c>
      <c r="C250">
        <v>96860</v>
      </c>
      <c r="D250">
        <v>109.2</v>
      </c>
      <c r="E250">
        <v>102.3</v>
      </c>
      <c r="F250" t="s">
        <v>928</v>
      </c>
      <c r="G250">
        <v>112.3</v>
      </c>
      <c r="H250">
        <v>103.1</v>
      </c>
      <c r="I250" t="s">
        <v>929</v>
      </c>
    </row>
    <row r="251" spans="1:9">
      <c r="A251" t="s">
        <v>935</v>
      </c>
      <c r="B251" t="s">
        <v>369</v>
      </c>
      <c r="C251">
        <v>492</v>
      </c>
      <c r="E251">
        <v>8.5</v>
      </c>
      <c r="F251" t="s">
        <v>270</v>
      </c>
      <c r="H251">
        <v>208.6</v>
      </c>
      <c r="I251">
        <v>1.6</v>
      </c>
    </row>
    <row r="252" spans="1:9">
      <c r="A252" t="s">
        <v>935</v>
      </c>
      <c r="B252" t="s">
        <v>71</v>
      </c>
      <c r="C252">
        <v>23718</v>
      </c>
      <c r="D252">
        <v>105.1</v>
      </c>
      <c r="E252">
        <v>99.7</v>
      </c>
      <c r="F252" t="s">
        <v>904</v>
      </c>
      <c r="G252">
        <v>104</v>
      </c>
      <c r="H252">
        <v>106.2</v>
      </c>
      <c r="I252">
        <v>28.5</v>
      </c>
    </row>
    <row r="253" spans="1:9">
      <c r="A253" t="s">
        <v>935</v>
      </c>
      <c r="B253" t="s">
        <v>216</v>
      </c>
      <c r="C253">
        <v>524616</v>
      </c>
      <c r="D253">
        <v>106.9</v>
      </c>
      <c r="E253">
        <v>100.7</v>
      </c>
      <c r="F253">
        <v>624.5</v>
      </c>
      <c r="G253">
        <v>113.3</v>
      </c>
      <c r="H253">
        <v>98.8</v>
      </c>
      <c r="I253" t="s">
        <v>916</v>
      </c>
    </row>
    <row r="254" spans="1:9">
      <c r="A254" t="s">
        <v>935</v>
      </c>
      <c r="B254" t="s">
        <v>280</v>
      </c>
      <c r="C254" t="s">
        <v>921</v>
      </c>
      <c r="D254">
        <v>101.1</v>
      </c>
      <c r="E254">
        <v>101.9</v>
      </c>
      <c r="F254">
        <v>129.4</v>
      </c>
      <c r="G254">
        <v>99.3</v>
      </c>
      <c r="H254">
        <v>99.1</v>
      </c>
      <c r="I254">
        <v>96.7</v>
      </c>
    </row>
    <row r="255" spans="1:9">
      <c r="A255" t="s">
        <v>935</v>
      </c>
      <c r="B255" t="s">
        <v>323</v>
      </c>
      <c r="C255" t="s">
        <v>943</v>
      </c>
      <c r="D255">
        <v>100.9</v>
      </c>
      <c r="E255">
        <v>114.6</v>
      </c>
      <c r="F255">
        <v>514.9</v>
      </c>
      <c r="G255">
        <v>97.4</v>
      </c>
      <c r="H255">
        <v>114.2</v>
      </c>
      <c r="I255" t="s">
        <v>257</v>
      </c>
    </row>
    <row r="256" spans="1:9">
      <c r="A256" t="s">
        <v>935</v>
      </c>
      <c r="B256" t="s">
        <v>370</v>
      </c>
      <c r="C256">
        <v>16705</v>
      </c>
      <c r="D256">
        <v>150.6</v>
      </c>
      <c r="E256">
        <v>97.9</v>
      </c>
      <c r="F256" t="s">
        <v>932</v>
      </c>
      <c r="G256">
        <v>135</v>
      </c>
      <c r="H256">
        <v>99.6</v>
      </c>
      <c r="I256" t="s">
        <v>257</v>
      </c>
    </row>
    <row r="257" spans="1:9">
      <c r="A257" t="s">
        <v>935</v>
      </c>
      <c r="B257" t="s">
        <v>72</v>
      </c>
      <c r="C257" t="s">
        <v>905</v>
      </c>
      <c r="D257">
        <v>86.4</v>
      </c>
      <c r="E257">
        <v>102.7</v>
      </c>
      <c r="F257" t="s">
        <v>906</v>
      </c>
      <c r="G257">
        <v>87.5</v>
      </c>
      <c r="H257">
        <v>101.1</v>
      </c>
      <c r="I257" t="s">
        <v>907</v>
      </c>
    </row>
    <row r="258" spans="1:9">
      <c r="A258" t="s">
        <v>935</v>
      </c>
      <c r="B258" t="s">
        <v>217</v>
      </c>
      <c r="C258">
        <v>210044</v>
      </c>
      <c r="D258">
        <v>104.2</v>
      </c>
      <c r="E258">
        <v>99.3</v>
      </c>
      <c r="F258">
        <v>744.8</v>
      </c>
      <c r="G258">
        <v>110</v>
      </c>
      <c r="H258">
        <v>99.2</v>
      </c>
      <c r="I258" t="s">
        <v>918</v>
      </c>
    </row>
    <row r="259" spans="1:9">
      <c r="A259" t="s">
        <v>935</v>
      </c>
      <c r="B259" t="s">
        <v>281</v>
      </c>
      <c r="C259" t="s">
        <v>922</v>
      </c>
      <c r="D259">
        <v>80.7</v>
      </c>
      <c r="E259">
        <v>103.1</v>
      </c>
      <c r="F259" t="s">
        <v>352</v>
      </c>
      <c r="G259">
        <v>103.3</v>
      </c>
      <c r="H259">
        <v>100.7</v>
      </c>
      <c r="I259">
        <v>91.8</v>
      </c>
    </row>
    <row r="260" spans="1:9">
      <c r="A260" t="s">
        <v>935</v>
      </c>
      <c r="B260" t="s">
        <v>324</v>
      </c>
      <c r="C260" t="s">
        <v>944</v>
      </c>
      <c r="D260">
        <v>63.5</v>
      </c>
      <c r="E260">
        <v>94.4</v>
      </c>
      <c r="F260" t="s">
        <v>945</v>
      </c>
      <c r="G260">
        <v>64.900000000000006</v>
      </c>
      <c r="H260">
        <v>106.4</v>
      </c>
      <c r="I260" t="s">
        <v>946</v>
      </c>
    </row>
    <row r="261" spans="1:9">
      <c r="A261" t="s">
        <v>935</v>
      </c>
      <c r="B261" t="s">
        <v>371</v>
      </c>
      <c r="C261" t="s">
        <v>381</v>
      </c>
      <c r="E261">
        <v>99.9</v>
      </c>
      <c r="F261">
        <v>99.9</v>
      </c>
      <c r="H261">
        <v>94.3</v>
      </c>
      <c r="I261">
        <v>94.3</v>
      </c>
    </row>
    <row r="262" spans="1:9">
      <c r="A262" t="s">
        <v>935</v>
      </c>
      <c r="B262" t="s">
        <v>73</v>
      </c>
      <c r="C262" t="s">
        <v>908</v>
      </c>
      <c r="D262">
        <v>103.4</v>
      </c>
      <c r="E262">
        <v>104.8</v>
      </c>
      <c r="F262" t="s">
        <v>909</v>
      </c>
      <c r="G262">
        <v>104.1</v>
      </c>
      <c r="H262">
        <v>108.5</v>
      </c>
      <c r="I262" t="s">
        <v>910</v>
      </c>
    </row>
    <row r="263" spans="1:9">
      <c r="A263" t="s">
        <v>935</v>
      </c>
      <c r="B263" t="s">
        <v>218</v>
      </c>
      <c r="C263" t="s">
        <v>919</v>
      </c>
      <c r="D263">
        <v>96</v>
      </c>
      <c r="E263">
        <v>92.8</v>
      </c>
      <c r="F263">
        <v>16.899999999999999</v>
      </c>
      <c r="G263">
        <v>102.1</v>
      </c>
      <c r="H263">
        <v>92.7</v>
      </c>
      <c r="I263">
        <v>7.2</v>
      </c>
    </row>
    <row r="264" spans="1:9">
      <c r="A264" t="s">
        <v>935</v>
      </c>
      <c r="B264" t="s">
        <v>282</v>
      </c>
      <c r="C264" t="s">
        <v>923</v>
      </c>
      <c r="D264">
        <v>90</v>
      </c>
      <c r="E264">
        <v>100.3</v>
      </c>
      <c r="F264" t="s">
        <v>924</v>
      </c>
      <c r="G264">
        <v>91.6</v>
      </c>
      <c r="H264">
        <v>99.4</v>
      </c>
      <c r="I264">
        <v>727.5</v>
      </c>
    </row>
    <row r="265" spans="1:9">
      <c r="A265" t="s">
        <v>935</v>
      </c>
      <c r="B265" t="s">
        <v>325</v>
      </c>
      <c r="C265" t="s">
        <v>930</v>
      </c>
      <c r="D265">
        <v>96.3</v>
      </c>
      <c r="E265">
        <v>103.4</v>
      </c>
      <c r="F265" t="s">
        <v>931</v>
      </c>
      <c r="G265">
        <v>96.5</v>
      </c>
      <c r="H265">
        <v>99.6</v>
      </c>
      <c r="I265">
        <v>288.89999999999998</v>
      </c>
    </row>
    <row r="266" spans="1:9">
      <c r="A266" t="s">
        <v>1019</v>
      </c>
      <c r="B266" t="s">
        <v>69</v>
      </c>
      <c r="C266">
        <v>3941455</v>
      </c>
      <c r="D266">
        <v>99.4</v>
      </c>
      <c r="E266">
        <v>100.2</v>
      </c>
      <c r="F266">
        <v>106.6</v>
      </c>
      <c r="G266">
        <v>100.4</v>
      </c>
      <c r="H266">
        <v>100.8</v>
      </c>
      <c r="I266">
        <v>136</v>
      </c>
    </row>
    <row r="267" spans="1:9">
      <c r="A267" t="s">
        <v>1019</v>
      </c>
      <c r="B267" t="s">
        <v>214</v>
      </c>
      <c r="C267">
        <v>724706</v>
      </c>
      <c r="D267">
        <v>100.6</v>
      </c>
      <c r="E267">
        <v>97.6</v>
      </c>
      <c r="F267" t="s">
        <v>989</v>
      </c>
      <c r="G267">
        <v>101.1</v>
      </c>
      <c r="H267">
        <v>99.1</v>
      </c>
      <c r="I267" t="s">
        <v>990</v>
      </c>
    </row>
    <row r="268" spans="1:9">
      <c r="A268" t="s">
        <v>1019</v>
      </c>
      <c r="B268" t="s">
        <v>278</v>
      </c>
      <c r="C268" t="s">
        <v>996</v>
      </c>
      <c r="D268">
        <v>98.6</v>
      </c>
      <c r="E268">
        <v>108.6</v>
      </c>
      <c r="F268">
        <v>460.9</v>
      </c>
      <c r="G268">
        <v>107</v>
      </c>
      <c r="H268">
        <v>109</v>
      </c>
      <c r="I268">
        <v>127.2</v>
      </c>
    </row>
    <row r="269" spans="1:9">
      <c r="A269" t="s">
        <v>1019</v>
      </c>
      <c r="B269" t="s">
        <v>321</v>
      </c>
      <c r="C269">
        <v>442465</v>
      </c>
      <c r="D269">
        <v>98.6</v>
      </c>
      <c r="E269">
        <v>104.1</v>
      </c>
      <c r="F269">
        <v>56.6</v>
      </c>
      <c r="G269">
        <v>114.1</v>
      </c>
      <c r="H269">
        <v>105.3</v>
      </c>
      <c r="I269" t="s">
        <v>1006</v>
      </c>
    </row>
    <row r="270" spans="1:9">
      <c r="A270" t="s">
        <v>1019</v>
      </c>
      <c r="B270" t="s">
        <v>368</v>
      </c>
      <c r="C270" t="s">
        <v>1015</v>
      </c>
      <c r="D270">
        <v>103</v>
      </c>
      <c r="E270">
        <v>103.5</v>
      </c>
      <c r="F270">
        <v>117.4</v>
      </c>
      <c r="G270">
        <v>101.6</v>
      </c>
      <c r="H270">
        <v>104.9</v>
      </c>
      <c r="I270">
        <v>243.9</v>
      </c>
    </row>
    <row r="271" spans="1:9">
      <c r="A271" t="s">
        <v>1019</v>
      </c>
      <c r="B271" t="s">
        <v>71</v>
      </c>
      <c r="C271">
        <v>136571</v>
      </c>
      <c r="D271">
        <v>105.5</v>
      </c>
      <c r="E271">
        <v>105.9</v>
      </c>
      <c r="F271">
        <v>130.1</v>
      </c>
      <c r="G271">
        <v>116.1</v>
      </c>
      <c r="H271">
        <v>110.1</v>
      </c>
      <c r="I271" t="s">
        <v>982</v>
      </c>
    </row>
    <row r="272" spans="1:9">
      <c r="A272" t="s">
        <v>1019</v>
      </c>
      <c r="B272" t="s">
        <v>216</v>
      </c>
      <c r="C272">
        <v>509685</v>
      </c>
      <c r="D272">
        <v>102.7</v>
      </c>
      <c r="E272">
        <v>101.2</v>
      </c>
      <c r="F272">
        <v>130.69999999999999</v>
      </c>
      <c r="G272">
        <v>101.5</v>
      </c>
      <c r="H272">
        <v>97</v>
      </c>
      <c r="I272">
        <v>298</v>
      </c>
    </row>
    <row r="273" spans="1:9">
      <c r="A273" t="s">
        <v>1019</v>
      </c>
      <c r="B273" t="s">
        <v>280</v>
      </c>
      <c r="C273" t="s">
        <v>998</v>
      </c>
      <c r="D273">
        <v>100.8</v>
      </c>
      <c r="E273">
        <v>102.1</v>
      </c>
      <c r="F273">
        <v>116.5</v>
      </c>
      <c r="G273">
        <v>99.3</v>
      </c>
      <c r="H273">
        <v>100.2</v>
      </c>
      <c r="I273">
        <v>101.5</v>
      </c>
    </row>
    <row r="274" spans="1:9">
      <c r="A274" t="s">
        <v>1019</v>
      </c>
      <c r="B274" t="s">
        <v>323</v>
      </c>
      <c r="C274" t="s">
        <v>1008</v>
      </c>
      <c r="D274">
        <v>99.1</v>
      </c>
      <c r="E274">
        <v>105.6</v>
      </c>
      <c r="F274" t="s">
        <v>257</v>
      </c>
      <c r="G274">
        <v>82.1</v>
      </c>
      <c r="H274">
        <v>108.7</v>
      </c>
      <c r="I274" t="s">
        <v>1009</v>
      </c>
    </row>
    <row r="275" spans="1:9">
      <c r="A275" t="s">
        <v>1019</v>
      </c>
      <c r="B275" t="s">
        <v>370</v>
      </c>
      <c r="C275">
        <v>4155</v>
      </c>
      <c r="D275">
        <v>117.1</v>
      </c>
      <c r="E275">
        <v>97.8</v>
      </c>
      <c r="F275" t="s">
        <v>1014</v>
      </c>
      <c r="G275">
        <v>108.1</v>
      </c>
      <c r="H275">
        <v>99.5</v>
      </c>
      <c r="I275" t="s">
        <v>257</v>
      </c>
    </row>
    <row r="276" spans="1:9">
      <c r="A276" t="s">
        <v>1019</v>
      </c>
      <c r="B276" t="s">
        <v>72</v>
      </c>
      <c r="C276">
        <v>147856</v>
      </c>
      <c r="D276">
        <v>90.4</v>
      </c>
      <c r="E276">
        <v>96.9</v>
      </c>
      <c r="F276">
        <v>19.3</v>
      </c>
      <c r="G276">
        <v>89.4</v>
      </c>
      <c r="H276">
        <v>97.8</v>
      </c>
      <c r="I276">
        <v>15.6</v>
      </c>
    </row>
    <row r="277" spans="1:9">
      <c r="A277" t="s">
        <v>1019</v>
      </c>
      <c r="B277" t="s">
        <v>217</v>
      </c>
      <c r="C277">
        <v>194042</v>
      </c>
      <c r="D277">
        <v>102.2</v>
      </c>
      <c r="E277">
        <v>102</v>
      </c>
      <c r="F277">
        <v>105.9</v>
      </c>
      <c r="G277">
        <v>105.3</v>
      </c>
      <c r="H277">
        <v>105.3</v>
      </c>
      <c r="I277">
        <v>105.2</v>
      </c>
    </row>
    <row r="278" spans="1:9">
      <c r="A278" t="s">
        <v>1019</v>
      </c>
      <c r="B278" t="s">
        <v>281</v>
      </c>
      <c r="C278" t="s">
        <v>999</v>
      </c>
      <c r="D278">
        <v>83.7</v>
      </c>
      <c r="E278">
        <v>104.3</v>
      </c>
      <c r="F278" t="s">
        <v>1000</v>
      </c>
      <c r="G278">
        <v>92.6</v>
      </c>
      <c r="H278">
        <v>107.3</v>
      </c>
      <c r="I278">
        <v>474.4</v>
      </c>
    </row>
    <row r="279" spans="1:9">
      <c r="A279" t="s">
        <v>1019</v>
      </c>
      <c r="B279" t="s">
        <v>324</v>
      </c>
      <c r="C279" t="s">
        <v>1010</v>
      </c>
      <c r="D279">
        <v>85.1</v>
      </c>
      <c r="E279">
        <v>112.4</v>
      </c>
      <c r="F279" t="s">
        <v>1011</v>
      </c>
      <c r="G279">
        <v>100.1</v>
      </c>
      <c r="H279">
        <v>113.3</v>
      </c>
      <c r="I279" t="s">
        <v>1012</v>
      </c>
    </row>
    <row r="280" spans="1:9">
      <c r="A280" t="s">
        <v>1019</v>
      </c>
      <c r="B280" t="s">
        <v>371</v>
      </c>
      <c r="C280" t="s">
        <v>381</v>
      </c>
      <c r="E280">
        <v>99.9</v>
      </c>
      <c r="F280">
        <v>99.9</v>
      </c>
      <c r="H280">
        <v>94.3</v>
      </c>
      <c r="I280">
        <v>94.3</v>
      </c>
    </row>
    <row r="281" spans="1:9">
      <c r="A281" t="s">
        <v>1019</v>
      </c>
      <c r="B281" t="s">
        <v>73</v>
      </c>
      <c r="C281" t="s">
        <v>983</v>
      </c>
      <c r="D281">
        <v>109.6</v>
      </c>
      <c r="E281">
        <v>116.1</v>
      </c>
      <c r="F281" t="s">
        <v>984</v>
      </c>
      <c r="G281">
        <v>103.7</v>
      </c>
      <c r="H281">
        <v>122.2</v>
      </c>
      <c r="I281" t="s">
        <v>985</v>
      </c>
    </row>
    <row r="282" spans="1:9">
      <c r="A282" t="s">
        <v>1019</v>
      </c>
      <c r="B282" t="s">
        <v>218</v>
      </c>
      <c r="C282">
        <v>1194087</v>
      </c>
      <c r="D282">
        <v>97.8</v>
      </c>
      <c r="E282">
        <v>87.2</v>
      </c>
      <c r="F282" t="s">
        <v>992</v>
      </c>
      <c r="G282">
        <v>98.6</v>
      </c>
      <c r="H282">
        <v>95.2</v>
      </c>
      <c r="I282">
        <v>483.1</v>
      </c>
    </row>
    <row r="283" spans="1:9">
      <c r="A283" t="s">
        <v>1019</v>
      </c>
      <c r="B283" t="s">
        <v>282</v>
      </c>
      <c r="C283" t="s">
        <v>1001</v>
      </c>
      <c r="D283">
        <v>87.6</v>
      </c>
      <c r="E283">
        <v>97.4</v>
      </c>
      <c r="F283" t="s">
        <v>1002</v>
      </c>
      <c r="G283">
        <v>94.2</v>
      </c>
      <c r="H283">
        <v>97.5</v>
      </c>
      <c r="I283">
        <v>238.8</v>
      </c>
    </row>
    <row r="284" spans="1:9">
      <c r="A284" t="s">
        <v>1019</v>
      </c>
      <c r="B284" t="s">
        <v>325</v>
      </c>
      <c r="C284" t="s">
        <v>1013</v>
      </c>
      <c r="D284">
        <v>88.7</v>
      </c>
      <c r="E284">
        <v>105.7</v>
      </c>
      <c r="F284" t="s">
        <v>593</v>
      </c>
      <c r="G284">
        <v>83</v>
      </c>
      <c r="H284">
        <v>105.1</v>
      </c>
      <c r="I284" t="s">
        <v>988</v>
      </c>
    </row>
    <row r="285" spans="1:9">
      <c r="A285" t="s">
        <v>1023</v>
      </c>
      <c r="B285" t="s">
        <v>1024</v>
      </c>
      <c r="C285">
        <v>21287710</v>
      </c>
      <c r="D285">
        <v>99.6</v>
      </c>
      <c r="E285">
        <v>99.5</v>
      </c>
      <c r="F285">
        <v>212.7</v>
      </c>
      <c r="G285">
        <v>100.1</v>
      </c>
      <c r="H285">
        <v>100.5</v>
      </c>
      <c r="I285">
        <v>99.6</v>
      </c>
    </row>
    <row r="286" spans="1:9">
      <c r="A286" t="s">
        <v>1023</v>
      </c>
      <c r="B286" t="s">
        <v>1025</v>
      </c>
      <c r="C286">
        <v>15668221</v>
      </c>
      <c r="D286">
        <v>101.2</v>
      </c>
      <c r="E286">
        <v>96.3</v>
      </c>
      <c r="F286">
        <v>751.1</v>
      </c>
      <c r="G286">
        <v>101.4</v>
      </c>
      <c r="H286">
        <v>96.8</v>
      </c>
      <c r="I286">
        <v>477.4</v>
      </c>
    </row>
    <row r="287" spans="1:9">
      <c r="A287" t="s">
        <v>1023</v>
      </c>
      <c r="B287" t="s">
        <v>1026</v>
      </c>
      <c r="C287" t="s">
        <v>1027</v>
      </c>
      <c r="D287">
        <v>97.8</v>
      </c>
      <c r="E287">
        <v>102</v>
      </c>
      <c r="F287">
        <v>145.6</v>
      </c>
      <c r="G287">
        <v>100.6</v>
      </c>
      <c r="H287">
        <v>101.2</v>
      </c>
      <c r="I287">
        <v>104.7</v>
      </c>
    </row>
    <row r="288" spans="1:9">
      <c r="A288" t="s">
        <v>1023</v>
      </c>
      <c r="B288" t="s">
        <v>1028</v>
      </c>
      <c r="C288" t="s">
        <v>1029</v>
      </c>
      <c r="D288">
        <v>90.7</v>
      </c>
      <c r="E288">
        <v>99.5</v>
      </c>
      <c r="F288" t="s">
        <v>1030</v>
      </c>
      <c r="G288">
        <v>92.9</v>
      </c>
      <c r="H288">
        <v>95.2</v>
      </c>
      <c r="I288">
        <v>382</v>
      </c>
    </row>
    <row r="289" spans="1:9">
      <c r="A289" t="s">
        <v>1023</v>
      </c>
      <c r="B289" t="s">
        <v>1031</v>
      </c>
      <c r="C289" t="s">
        <v>1032</v>
      </c>
      <c r="D289">
        <v>100.1</v>
      </c>
      <c r="E289">
        <v>98.8</v>
      </c>
      <c r="F289">
        <v>77.8</v>
      </c>
      <c r="G289">
        <v>99.8</v>
      </c>
      <c r="H289">
        <v>102</v>
      </c>
      <c r="I289" t="s">
        <v>1033</v>
      </c>
    </row>
    <row r="290" spans="1:9">
      <c r="A290" t="s">
        <v>1023</v>
      </c>
      <c r="B290" t="s">
        <v>1034</v>
      </c>
      <c r="C290">
        <v>4713167</v>
      </c>
      <c r="D290">
        <v>101.6</v>
      </c>
      <c r="E290">
        <v>102.2</v>
      </c>
      <c r="F290">
        <v>133.5</v>
      </c>
      <c r="G290">
        <v>100.8</v>
      </c>
      <c r="H290">
        <v>104.3</v>
      </c>
      <c r="I290">
        <v>35</v>
      </c>
    </row>
    <row r="291" spans="1:9">
      <c r="A291" t="s">
        <v>1023</v>
      </c>
      <c r="B291" t="s">
        <v>1035</v>
      </c>
      <c r="C291">
        <v>12389287</v>
      </c>
      <c r="D291">
        <v>102</v>
      </c>
      <c r="E291">
        <v>95.2</v>
      </c>
      <c r="F291">
        <v>355.8</v>
      </c>
      <c r="G291">
        <v>99.2</v>
      </c>
      <c r="H291">
        <v>97.8</v>
      </c>
      <c r="I291">
        <v>127.5</v>
      </c>
    </row>
    <row r="292" spans="1:9">
      <c r="A292" t="s">
        <v>1023</v>
      </c>
      <c r="B292" t="s">
        <v>1036</v>
      </c>
      <c r="D292">
        <v>114</v>
      </c>
      <c r="E292">
        <v>114</v>
      </c>
      <c r="G292">
        <v>126.6</v>
      </c>
      <c r="H292">
        <v>126.6</v>
      </c>
    </row>
    <row r="293" spans="1:9">
      <c r="A293" t="s">
        <v>1023</v>
      </c>
      <c r="B293" t="s">
        <v>1037</v>
      </c>
      <c r="C293">
        <v>118829</v>
      </c>
      <c r="D293">
        <v>109.7</v>
      </c>
      <c r="E293">
        <v>105</v>
      </c>
      <c r="F293" t="s">
        <v>1038</v>
      </c>
      <c r="G293">
        <v>110</v>
      </c>
      <c r="H293">
        <v>108.4</v>
      </c>
      <c r="I293" t="s">
        <v>970</v>
      </c>
    </row>
    <row r="294" spans="1:9">
      <c r="A294" t="s">
        <v>1023</v>
      </c>
      <c r="B294" t="s">
        <v>1039</v>
      </c>
      <c r="C294">
        <v>44726</v>
      </c>
      <c r="E294">
        <v>14.1</v>
      </c>
      <c r="F294" t="s">
        <v>1040</v>
      </c>
      <c r="H294">
        <v>31</v>
      </c>
      <c r="I294" t="s">
        <v>1041</v>
      </c>
    </row>
    <row r="295" spans="1:9">
      <c r="A295" t="s">
        <v>1042</v>
      </c>
      <c r="B295" t="s">
        <v>1034</v>
      </c>
      <c r="C295">
        <v>2794270</v>
      </c>
      <c r="D295">
        <v>103.3</v>
      </c>
      <c r="E295">
        <v>101.8</v>
      </c>
      <c r="F295">
        <v>160</v>
      </c>
      <c r="G295">
        <v>104.1</v>
      </c>
      <c r="H295">
        <v>100.6</v>
      </c>
      <c r="I295">
        <v>387.7</v>
      </c>
    </row>
    <row r="296" spans="1:9">
      <c r="A296" t="s">
        <v>1042</v>
      </c>
      <c r="B296" t="s">
        <v>1035</v>
      </c>
      <c r="C296">
        <v>1953840</v>
      </c>
      <c r="D296">
        <v>102.6</v>
      </c>
      <c r="E296">
        <v>101.9</v>
      </c>
      <c r="F296">
        <v>203.5</v>
      </c>
      <c r="G296">
        <v>99.5</v>
      </c>
      <c r="H296">
        <v>102.1</v>
      </c>
      <c r="I296">
        <v>123.9</v>
      </c>
    </row>
    <row r="297" spans="1:9">
      <c r="A297" t="s">
        <v>1042</v>
      </c>
      <c r="B297" t="s">
        <v>1036</v>
      </c>
      <c r="D297">
        <v>142.1</v>
      </c>
      <c r="E297">
        <v>142.1</v>
      </c>
      <c r="G297">
        <v>130.30000000000001</v>
      </c>
      <c r="H297">
        <v>130.30000000000001</v>
      </c>
    </row>
    <row r="298" spans="1:9">
      <c r="A298" t="s">
        <v>1042</v>
      </c>
      <c r="B298" t="s">
        <v>1037</v>
      </c>
      <c r="C298">
        <v>16785</v>
      </c>
      <c r="D298">
        <v>103.7</v>
      </c>
      <c r="E298">
        <v>101.9</v>
      </c>
      <c r="F298" t="s">
        <v>1007</v>
      </c>
      <c r="G298">
        <v>99</v>
      </c>
      <c r="H298">
        <v>105.2</v>
      </c>
      <c r="I298">
        <v>10.4</v>
      </c>
    </row>
    <row r="299" spans="1:9">
      <c r="A299" t="s">
        <v>1042</v>
      </c>
      <c r="B299" t="s">
        <v>1039</v>
      </c>
      <c r="C299">
        <v>242064</v>
      </c>
      <c r="E299">
        <v>13.6</v>
      </c>
      <c r="F299" t="s">
        <v>1016</v>
      </c>
      <c r="H299">
        <v>9.6</v>
      </c>
      <c r="I299" t="s">
        <v>1017</v>
      </c>
    </row>
    <row r="300" spans="1:9">
      <c r="A300" t="s">
        <v>1023</v>
      </c>
      <c r="B300" t="s">
        <v>1043</v>
      </c>
      <c r="C300">
        <v>855948</v>
      </c>
      <c r="D300">
        <v>103.2</v>
      </c>
      <c r="E300">
        <v>102.5</v>
      </c>
      <c r="F300">
        <v>159.4</v>
      </c>
      <c r="G300">
        <v>106</v>
      </c>
      <c r="H300">
        <v>103.6</v>
      </c>
      <c r="I300">
        <v>423.9</v>
      </c>
    </row>
    <row r="301" spans="1:9">
      <c r="A301" t="s">
        <v>1023</v>
      </c>
      <c r="B301" t="s">
        <v>1044</v>
      </c>
      <c r="C301">
        <v>1775954</v>
      </c>
      <c r="D301">
        <v>101.1</v>
      </c>
      <c r="E301">
        <v>100.6</v>
      </c>
      <c r="F301">
        <v>133.5</v>
      </c>
      <c r="G301">
        <v>107.5</v>
      </c>
      <c r="H301">
        <v>99.2</v>
      </c>
      <c r="I301" t="s">
        <v>1045</v>
      </c>
    </row>
    <row r="302" spans="1:9">
      <c r="A302" t="s">
        <v>1023</v>
      </c>
      <c r="B302" t="s">
        <v>1046</v>
      </c>
      <c r="C302" t="s">
        <v>961</v>
      </c>
      <c r="D302">
        <v>100.6</v>
      </c>
      <c r="E302">
        <v>104.7</v>
      </c>
      <c r="F302" t="s">
        <v>257</v>
      </c>
      <c r="G302">
        <v>98.1</v>
      </c>
      <c r="H302">
        <v>102.8</v>
      </c>
      <c r="I302" t="s">
        <v>962</v>
      </c>
    </row>
    <row r="303" spans="1:9">
      <c r="A303" t="s">
        <v>1023</v>
      </c>
      <c r="B303" t="s">
        <v>1047</v>
      </c>
      <c r="C303">
        <v>136427</v>
      </c>
      <c r="D303">
        <v>107.2</v>
      </c>
      <c r="E303">
        <v>105.9</v>
      </c>
      <c r="F303" t="s">
        <v>1048</v>
      </c>
      <c r="G303">
        <v>100.4</v>
      </c>
      <c r="H303">
        <v>111.9</v>
      </c>
      <c r="I303">
        <v>5</v>
      </c>
    </row>
    <row r="304" spans="1:9">
      <c r="A304" t="s">
        <v>1018</v>
      </c>
      <c r="B304" t="s">
        <v>370</v>
      </c>
      <c r="C304">
        <v>32744</v>
      </c>
      <c r="D304">
        <v>123.3</v>
      </c>
      <c r="E304">
        <v>97.9</v>
      </c>
      <c r="F304" t="s">
        <v>977</v>
      </c>
      <c r="G304">
        <v>119.2</v>
      </c>
      <c r="H304">
        <v>99.7</v>
      </c>
      <c r="I304" t="s">
        <v>978</v>
      </c>
    </row>
    <row r="305" spans="1:9">
      <c r="A305" t="s">
        <v>1018</v>
      </c>
      <c r="B305" t="s">
        <v>72</v>
      </c>
      <c r="C305" t="s">
        <v>951</v>
      </c>
      <c r="D305">
        <v>93.8</v>
      </c>
      <c r="E305">
        <v>99.3</v>
      </c>
      <c r="F305" t="s">
        <v>952</v>
      </c>
      <c r="G305">
        <v>95</v>
      </c>
      <c r="H305">
        <v>94.8</v>
      </c>
      <c r="I305">
        <v>106.9</v>
      </c>
    </row>
    <row r="306" spans="1:9">
      <c r="A306" t="s">
        <v>1018</v>
      </c>
      <c r="B306" t="s">
        <v>217</v>
      </c>
      <c r="C306">
        <v>395101</v>
      </c>
      <c r="D306">
        <v>100.4</v>
      </c>
      <c r="E306">
        <v>100.7</v>
      </c>
      <c r="F306">
        <v>87.8</v>
      </c>
      <c r="G306">
        <v>106.5</v>
      </c>
      <c r="H306">
        <v>107.4</v>
      </c>
      <c r="I306">
        <v>70.3</v>
      </c>
    </row>
    <row r="307" spans="1:9">
      <c r="A307" t="s">
        <v>1018</v>
      </c>
      <c r="B307" t="s">
        <v>281</v>
      </c>
      <c r="C307" t="s">
        <v>963</v>
      </c>
      <c r="D307">
        <v>86.5</v>
      </c>
      <c r="E307">
        <v>105</v>
      </c>
      <c r="F307" t="s">
        <v>352</v>
      </c>
      <c r="G307">
        <v>98.3</v>
      </c>
      <c r="H307">
        <v>107.4</v>
      </c>
      <c r="I307">
        <v>191.3</v>
      </c>
    </row>
    <row r="308" spans="1:9">
      <c r="A308" t="s">
        <v>1018</v>
      </c>
      <c r="B308" t="s">
        <v>324</v>
      </c>
      <c r="C308">
        <v>246609</v>
      </c>
      <c r="D308">
        <v>79.7</v>
      </c>
      <c r="E308">
        <v>91.7</v>
      </c>
      <c r="F308">
        <v>8</v>
      </c>
      <c r="G308">
        <v>84.4</v>
      </c>
      <c r="H308">
        <v>106.9</v>
      </c>
      <c r="I308">
        <v>5.4</v>
      </c>
    </row>
    <row r="309" spans="1:9">
      <c r="A309" t="s">
        <v>1018</v>
      </c>
      <c r="B309" t="s">
        <v>371</v>
      </c>
      <c r="C309" t="s">
        <v>976</v>
      </c>
      <c r="E309">
        <v>99.9</v>
      </c>
      <c r="F309">
        <v>99.9</v>
      </c>
      <c r="H309">
        <v>94.3</v>
      </c>
      <c r="I309">
        <v>94.3</v>
      </c>
    </row>
    <row r="310" spans="1:9">
      <c r="A310" t="s">
        <v>1018</v>
      </c>
      <c r="B310" t="s">
        <v>73</v>
      </c>
      <c r="C310">
        <v>1863881</v>
      </c>
      <c r="D310">
        <v>106.1</v>
      </c>
      <c r="E310">
        <v>102.9</v>
      </c>
      <c r="F310">
        <v>364</v>
      </c>
      <c r="G310">
        <v>104.7</v>
      </c>
      <c r="H310">
        <v>106.2</v>
      </c>
      <c r="I310">
        <v>96.5</v>
      </c>
    </row>
    <row r="311" spans="1:9">
      <c r="A311" t="s">
        <v>1018</v>
      </c>
      <c r="B311" t="s">
        <v>218</v>
      </c>
      <c r="C311">
        <v>6291319</v>
      </c>
      <c r="D311">
        <v>99</v>
      </c>
      <c r="E311">
        <v>91.9</v>
      </c>
      <c r="F311" t="s">
        <v>956</v>
      </c>
      <c r="G311">
        <v>101.8</v>
      </c>
      <c r="H311">
        <v>93</v>
      </c>
      <c r="I311" t="s">
        <v>957</v>
      </c>
    </row>
    <row r="312" spans="1:9">
      <c r="A312" t="s">
        <v>1018</v>
      </c>
      <c r="B312" t="s">
        <v>282</v>
      </c>
      <c r="C312">
        <v>310799</v>
      </c>
      <c r="D312">
        <v>96</v>
      </c>
      <c r="E312">
        <v>100.5</v>
      </c>
      <c r="F312">
        <v>5.7</v>
      </c>
      <c r="G312">
        <v>100</v>
      </c>
      <c r="H312">
        <v>101.6</v>
      </c>
      <c r="I312">
        <v>15.7</v>
      </c>
    </row>
    <row r="313" spans="1:9">
      <c r="A313" t="s">
        <v>1018</v>
      </c>
      <c r="B313" t="s">
        <v>325</v>
      </c>
      <c r="C313" t="s">
        <v>971</v>
      </c>
      <c r="D313">
        <v>90.9</v>
      </c>
      <c r="E313">
        <v>100.5</v>
      </c>
      <c r="F313" t="s">
        <v>972</v>
      </c>
      <c r="G313">
        <v>88.5</v>
      </c>
      <c r="H313">
        <v>97</v>
      </c>
      <c r="I313" t="s">
        <v>973</v>
      </c>
    </row>
    <row r="314" spans="1:9">
      <c r="A314" t="s">
        <v>1128</v>
      </c>
      <c r="B314" t="s">
        <v>69</v>
      </c>
      <c r="C314" t="s">
        <v>1085</v>
      </c>
      <c r="D314">
        <v>97.8</v>
      </c>
      <c r="E314">
        <v>101</v>
      </c>
      <c r="F314" t="s">
        <v>1087</v>
      </c>
      <c r="G314">
        <v>97.6</v>
      </c>
      <c r="H314">
        <v>100.7</v>
      </c>
      <c r="I314" t="s">
        <v>1088</v>
      </c>
    </row>
    <row r="315" spans="1:9">
      <c r="A315" t="s">
        <v>1128</v>
      </c>
      <c r="B315" t="s">
        <v>214</v>
      </c>
      <c r="C315" t="s">
        <v>1098</v>
      </c>
      <c r="D315">
        <v>93.8</v>
      </c>
      <c r="E315">
        <v>94.3</v>
      </c>
      <c r="F315">
        <v>378.9</v>
      </c>
      <c r="G315">
        <v>93</v>
      </c>
      <c r="H315">
        <v>94.1</v>
      </c>
      <c r="I315" t="s">
        <v>1099</v>
      </c>
    </row>
    <row r="316" spans="1:9">
      <c r="A316" t="s">
        <v>1128</v>
      </c>
      <c r="B316" t="s">
        <v>278</v>
      </c>
      <c r="C316" t="s">
        <v>1107</v>
      </c>
      <c r="D316">
        <v>93.2</v>
      </c>
      <c r="E316">
        <v>110.4</v>
      </c>
      <c r="F316">
        <v>369.2</v>
      </c>
      <c r="G316">
        <v>98.4</v>
      </c>
      <c r="H316">
        <v>111.8</v>
      </c>
      <c r="I316">
        <v>232.2</v>
      </c>
    </row>
    <row r="317" spans="1:9">
      <c r="A317" t="s">
        <v>1128</v>
      </c>
      <c r="B317" t="s">
        <v>321</v>
      </c>
      <c r="C317" t="s">
        <v>1112</v>
      </c>
      <c r="D317">
        <v>87.5</v>
      </c>
      <c r="E317">
        <v>103.8</v>
      </c>
      <c r="F317" t="s">
        <v>1113</v>
      </c>
      <c r="G317">
        <v>103.5</v>
      </c>
      <c r="H317">
        <v>104.6</v>
      </c>
      <c r="I317">
        <v>122.6</v>
      </c>
    </row>
    <row r="318" spans="1:9">
      <c r="A318" t="s">
        <v>1128</v>
      </c>
      <c r="B318" t="s">
        <v>368</v>
      </c>
      <c r="C318" t="s">
        <v>1125</v>
      </c>
      <c r="D318">
        <v>102.4</v>
      </c>
      <c r="E318">
        <v>101.3</v>
      </c>
      <c r="F318">
        <v>82.5</v>
      </c>
      <c r="G318">
        <v>100.3</v>
      </c>
      <c r="H318">
        <v>105.1</v>
      </c>
      <c r="I318" t="s">
        <v>257</v>
      </c>
    </row>
    <row r="319" spans="1:9">
      <c r="A319" t="s">
        <v>1128</v>
      </c>
      <c r="B319" t="s">
        <v>70</v>
      </c>
      <c r="C319" t="s">
        <v>1089</v>
      </c>
      <c r="D319">
        <v>101.6</v>
      </c>
      <c r="E319">
        <v>104</v>
      </c>
      <c r="F319" t="s">
        <v>1066</v>
      </c>
      <c r="G319">
        <v>99.9</v>
      </c>
      <c r="H319">
        <v>102.9</v>
      </c>
      <c r="I319" t="s">
        <v>1090</v>
      </c>
    </row>
    <row r="320" spans="1:9">
      <c r="A320" t="s">
        <v>1128</v>
      </c>
      <c r="B320" t="s">
        <v>215</v>
      </c>
      <c r="C320">
        <v>407081</v>
      </c>
      <c r="D320">
        <v>102.4</v>
      </c>
      <c r="E320">
        <v>99.8</v>
      </c>
      <c r="F320" t="s">
        <v>352</v>
      </c>
      <c r="G320">
        <v>94.2</v>
      </c>
      <c r="H320">
        <v>99.3</v>
      </c>
      <c r="I320">
        <v>32.1</v>
      </c>
    </row>
    <row r="321" spans="1:9">
      <c r="A321" t="s">
        <v>1128</v>
      </c>
      <c r="B321" t="s">
        <v>279</v>
      </c>
      <c r="D321">
        <v>107.3</v>
      </c>
      <c r="E321">
        <v>107.3</v>
      </c>
      <c r="G321">
        <v>90.1</v>
      </c>
      <c r="H321">
        <v>90.1</v>
      </c>
    </row>
    <row r="322" spans="1:9">
      <c r="A322" t="s">
        <v>1128</v>
      </c>
      <c r="B322" t="s">
        <v>322</v>
      </c>
      <c r="C322" t="s">
        <v>1114</v>
      </c>
      <c r="D322">
        <v>103.4</v>
      </c>
      <c r="E322">
        <v>105</v>
      </c>
      <c r="F322">
        <v>173.4</v>
      </c>
      <c r="G322">
        <v>101.8</v>
      </c>
      <c r="H322">
        <v>108.9</v>
      </c>
      <c r="I322" t="s">
        <v>1115</v>
      </c>
    </row>
    <row r="323" spans="1:9">
      <c r="A323" t="s">
        <v>1128</v>
      </c>
      <c r="B323" t="s">
        <v>369</v>
      </c>
      <c r="C323">
        <v>106890</v>
      </c>
      <c r="E323" t="s">
        <v>892</v>
      </c>
      <c r="F323" t="s">
        <v>1064</v>
      </c>
      <c r="H323" t="s">
        <v>462</v>
      </c>
      <c r="I323" t="s">
        <v>1126</v>
      </c>
    </row>
    <row r="324" spans="1:9">
      <c r="A324" t="s">
        <v>1128</v>
      </c>
      <c r="B324" t="s">
        <v>71</v>
      </c>
      <c r="C324">
        <v>81278</v>
      </c>
      <c r="D324">
        <v>109.3</v>
      </c>
      <c r="E324">
        <v>104.6</v>
      </c>
      <c r="F324" t="s">
        <v>1091</v>
      </c>
      <c r="G324">
        <v>112.5</v>
      </c>
      <c r="H324">
        <v>105.6</v>
      </c>
      <c r="I324" t="s">
        <v>1092</v>
      </c>
    </row>
    <row r="325" spans="1:9">
      <c r="A325" t="s">
        <v>1128</v>
      </c>
      <c r="B325" t="s">
        <v>216</v>
      </c>
      <c r="C325" t="s">
        <v>1100</v>
      </c>
      <c r="D325">
        <v>98.2</v>
      </c>
      <c r="E325">
        <v>102.5</v>
      </c>
      <c r="F325" t="s">
        <v>1101</v>
      </c>
      <c r="G325">
        <v>97.9</v>
      </c>
      <c r="H325">
        <v>101.3</v>
      </c>
      <c r="I325" t="s">
        <v>1102</v>
      </c>
    </row>
    <row r="326" spans="1:9">
      <c r="A326" t="s">
        <v>1128</v>
      </c>
      <c r="B326" t="s">
        <v>280</v>
      </c>
      <c r="C326">
        <v>448192</v>
      </c>
      <c r="D326">
        <v>102.3</v>
      </c>
      <c r="E326">
        <v>102.8</v>
      </c>
      <c r="F326">
        <v>71.599999999999994</v>
      </c>
      <c r="G326">
        <v>101.9</v>
      </c>
      <c r="H326">
        <v>102.1</v>
      </c>
      <c r="I326">
        <v>79.8</v>
      </c>
    </row>
    <row r="327" spans="1:9">
      <c r="A327" t="s">
        <v>1128</v>
      </c>
      <c r="B327" t="s">
        <v>323</v>
      </c>
      <c r="C327">
        <v>103682</v>
      </c>
      <c r="D327">
        <v>109.1</v>
      </c>
      <c r="E327">
        <v>103.9</v>
      </c>
      <c r="F327" t="s">
        <v>1116</v>
      </c>
      <c r="G327">
        <v>107.9</v>
      </c>
      <c r="H327">
        <v>104.9</v>
      </c>
      <c r="I327" t="s">
        <v>1117</v>
      </c>
    </row>
    <row r="328" spans="1:9">
      <c r="A328" t="s">
        <v>1128</v>
      </c>
      <c r="B328" t="s">
        <v>370</v>
      </c>
      <c r="C328" t="s">
        <v>1122</v>
      </c>
      <c r="D328">
        <v>84.1</v>
      </c>
      <c r="E328">
        <v>97.9</v>
      </c>
      <c r="F328">
        <v>189.3</v>
      </c>
      <c r="G328">
        <v>104.1</v>
      </c>
      <c r="H328">
        <v>99.6</v>
      </c>
      <c r="I328">
        <v>88.1</v>
      </c>
    </row>
    <row r="329" spans="1:9">
      <c r="A329" t="s">
        <v>1128</v>
      </c>
      <c r="B329" t="s">
        <v>72</v>
      </c>
      <c r="C329" t="s">
        <v>1093</v>
      </c>
      <c r="D329">
        <v>92.6</v>
      </c>
      <c r="E329">
        <v>106.2</v>
      </c>
      <c r="F329" t="s">
        <v>1094</v>
      </c>
      <c r="G329">
        <v>89.9</v>
      </c>
      <c r="H329">
        <v>115</v>
      </c>
      <c r="I329" t="s">
        <v>1095</v>
      </c>
    </row>
    <row r="330" spans="1:9">
      <c r="A330" t="s">
        <v>1128</v>
      </c>
      <c r="B330" t="s">
        <v>217</v>
      </c>
      <c r="C330" t="s">
        <v>1103</v>
      </c>
      <c r="D330">
        <v>96.7</v>
      </c>
      <c r="E330">
        <v>104.3</v>
      </c>
      <c r="F330" t="s">
        <v>1104</v>
      </c>
      <c r="G330">
        <v>105.5</v>
      </c>
      <c r="H330">
        <v>106.5</v>
      </c>
      <c r="I330" t="s">
        <v>1105</v>
      </c>
    </row>
    <row r="331" spans="1:9">
      <c r="A331" t="s">
        <v>1128</v>
      </c>
      <c r="B331" t="s">
        <v>281</v>
      </c>
      <c r="C331" t="s">
        <v>1108</v>
      </c>
      <c r="D331">
        <v>69.400000000000006</v>
      </c>
      <c r="E331">
        <v>103.6</v>
      </c>
      <c r="F331" t="s">
        <v>352</v>
      </c>
      <c r="G331">
        <v>92.5</v>
      </c>
      <c r="H331">
        <v>104.6</v>
      </c>
      <c r="I331">
        <v>146</v>
      </c>
    </row>
    <row r="332" spans="1:9">
      <c r="A332" t="s">
        <v>1128</v>
      </c>
      <c r="B332" t="s">
        <v>324</v>
      </c>
      <c r="C332" t="s">
        <v>1118</v>
      </c>
      <c r="D332">
        <v>81.900000000000006</v>
      </c>
      <c r="E332">
        <v>102.9</v>
      </c>
      <c r="F332" t="s">
        <v>1119</v>
      </c>
      <c r="G332">
        <v>82.8</v>
      </c>
      <c r="H332">
        <v>109.7</v>
      </c>
      <c r="I332" t="s">
        <v>1120</v>
      </c>
    </row>
    <row r="333" spans="1:9">
      <c r="A333" t="s">
        <v>1128</v>
      </c>
      <c r="B333" t="s">
        <v>371</v>
      </c>
      <c r="C333" t="s">
        <v>381</v>
      </c>
      <c r="E333">
        <v>99.9</v>
      </c>
      <c r="F333">
        <v>99.9</v>
      </c>
      <c r="H333">
        <v>94.3</v>
      </c>
      <c r="I333">
        <v>94.3</v>
      </c>
    </row>
    <row r="334" spans="1:9">
      <c r="A334" t="s">
        <v>1128</v>
      </c>
      <c r="B334" t="s">
        <v>73</v>
      </c>
      <c r="C334" t="s">
        <v>1096</v>
      </c>
      <c r="D334">
        <v>110.7</v>
      </c>
      <c r="E334">
        <v>108.7</v>
      </c>
      <c r="F334">
        <v>63.2</v>
      </c>
      <c r="G334">
        <v>105</v>
      </c>
      <c r="H334">
        <v>131.69999999999999</v>
      </c>
      <c r="I334" t="s">
        <v>1097</v>
      </c>
    </row>
    <row r="335" spans="1:9">
      <c r="A335" t="s">
        <v>1128</v>
      </c>
      <c r="B335" t="s">
        <v>218</v>
      </c>
      <c r="C335">
        <v>60131</v>
      </c>
      <c r="D335">
        <v>97</v>
      </c>
      <c r="E335">
        <v>91.5</v>
      </c>
      <c r="F335" t="s">
        <v>1106</v>
      </c>
      <c r="G335">
        <v>99.6</v>
      </c>
      <c r="H335">
        <v>82.2</v>
      </c>
      <c r="I335" t="s">
        <v>1005</v>
      </c>
    </row>
    <row r="336" spans="1:9">
      <c r="A336" t="s">
        <v>1128</v>
      </c>
      <c r="B336" t="s">
        <v>282</v>
      </c>
      <c r="C336" t="s">
        <v>1109</v>
      </c>
      <c r="D336">
        <v>92.7</v>
      </c>
      <c r="E336">
        <v>101.9</v>
      </c>
      <c r="F336" t="s">
        <v>1110</v>
      </c>
      <c r="G336">
        <v>93.7</v>
      </c>
      <c r="H336">
        <v>100.3</v>
      </c>
      <c r="I336" t="s">
        <v>1111</v>
      </c>
    </row>
    <row r="337" spans="1:9">
      <c r="A337" t="s">
        <v>1128</v>
      </c>
      <c r="B337" t="s">
        <v>325</v>
      </c>
      <c r="C337" t="s">
        <v>1121</v>
      </c>
      <c r="D337">
        <v>92.9</v>
      </c>
      <c r="E337">
        <v>107.8</v>
      </c>
      <c r="F337" t="s">
        <v>352</v>
      </c>
      <c r="G337">
        <v>87.7</v>
      </c>
      <c r="H337">
        <v>107.2</v>
      </c>
      <c r="I337" t="s">
        <v>575</v>
      </c>
    </row>
    <row r="338" spans="1:9">
      <c r="A338" t="s">
        <v>1127</v>
      </c>
      <c r="B338" t="s">
        <v>69</v>
      </c>
      <c r="C338">
        <v>16524224</v>
      </c>
      <c r="D338">
        <v>99.4</v>
      </c>
      <c r="E338">
        <v>99.6</v>
      </c>
      <c r="F338">
        <v>140.4</v>
      </c>
      <c r="G338">
        <v>99.8</v>
      </c>
      <c r="H338">
        <v>100.6</v>
      </c>
      <c r="I338">
        <v>71.599999999999994</v>
      </c>
    </row>
    <row r="339" spans="1:9">
      <c r="A339" t="s">
        <v>1127</v>
      </c>
      <c r="B339" t="s">
        <v>214</v>
      </c>
      <c r="C339">
        <v>15505304</v>
      </c>
      <c r="D339">
        <v>100.3</v>
      </c>
      <c r="E339">
        <v>96.1</v>
      </c>
      <c r="F339">
        <v>758.9</v>
      </c>
      <c r="G339">
        <v>100.4</v>
      </c>
      <c r="H339">
        <v>96.5</v>
      </c>
      <c r="I339">
        <v>446.5</v>
      </c>
    </row>
    <row r="340" spans="1:9">
      <c r="A340" t="s">
        <v>1127</v>
      </c>
      <c r="B340" t="s">
        <v>278</v>
      </c>
      <c r="C340" t="s">
        <v>1060</v>
      </c>
      <c r="D340">
        <v>97.2</v>
      </c>
      <c r="E340">
        <v>103</v>
      </c>
      <c r="F340">
        <v>165.7</v>
      </c>
      <c r="G340">
        <v>100.4</v>
      </c>
      <c r="H340">
        <v>102.4</v>
      </c>
      <c r="I340">
        <v>117.6</v>
      </c>
    </row>
    <row r="341" spans="1:9">
      <c r="A341" t="s">
        <v>1127</v>
      </c>
      <c r="B341" t="s">
        <v>321</v>
      </c>
      <c r="C341" t="s">
        <v>1072</v>
      </c>
      <c r="D341">
        <v>90.3</v>
      </c>
      <c r="E341">
        <v>100.1</v>
      </c>
      <c r="F341" t="s">
        <v>1073</v>
      </c>
      <c r="G341">
        <v>94.1</v>
      </c>
      <c r="H341">
        <v>96.3</v>
      </c>
      <c r="I341">
        <v>283.2</v>
      </c>
    </row>
    <row r="342" spans="1:9">
      <c r="A342" t="s">
        <v>1127</v>
      </c>
      <c r="B342" t="s">
        <v>368</v>
      </c>
      <c r="C342" t="s">
        <v>1079</v>
      </c>
      <c r="D342">
        <v>100.4</v>
      </c>
      <c r="E342">
        <v>99.1</v>
      </c>
      <c r="F342">
        <v>78.400000000000006</v>
      </c>
      <c r="G342">
        <v>99.9</v>
      </c>
      <c r="H342">
        <v>102.4</v>
      </c>
      <c r="I342" t="s">
        <v>352</v>
      </c>
    </row>
    <row r="343" spans="1:9">
      <c r="A343" t="s">
        <v>1127</v>
      </c>
      <c r="B343" t="s">
        <v>70</v>
      </c>
      <c r="C343">
        <v>4626301</v>
      </c>
      <c r="D343">
        <v>101.6</v>
      </c>
      <c r="E343">
        <v>102.4</v>
      </c>
      <c r="F343">
        <v>101.2</v>
      </c>
      <c r="G343">
        <v>100.7</v>
      </c>
      <c r="H343">
        <v>104.2</v>
      </c>
      <c r="I343">
        <v>31</v>
      </c>
    </row>
    <row r="344" spans="1:9">
      <c r="A344" t="s">
        <v>1127</v>
      </c>
      <c r="B344" t="s">
        <v>215</v>
      </c>
      <c r="C344">
        <v>12796368</v>
      </c>
      <c r="D344">
        <v>102.1</v>
      </c>
      <c r="E344">
        <v>95.8</v>
      </c>
      <c r="F344">
        <v>369.8</v>
      </c>
      <c r="G344">
        <v>98.6</v>
      </c>
      <c r="H344">
        <v>98</v>
      </c>
      <c r="I344">
        <v>116.5</v>
      </c>
    </row>
    <row r="345" spans="1:9">
      <c r="A345" t="s">
        <v>1127</v>
      </c>
      <c r="B345" t="s">
        <v>279</v>
      </c>
      <c r="D345">
        <v>113.2</v>
      </c>
      <c r="E345">
        <v>113.2</v>
      </c>
      <c r="G345">
        <v>120.8</v>
      </c>
      <c r="H345">
        <v>120.8</v>
      </c>
    </row>
    <row r="346" spans="1:9">
      <c r="A346" t="s">
        <v>1127</v>
      </c>
      <c r="B346" t="s">
        <v>322</v>
      </c>
      <c r="C346">
        <v>19965</v>
      </c>
      <c r="D346">
        <v>108.9</v>
      </c>
      <c r="E346">
        <v>105</v>
      </c>
      <c r="F346" t="s">
        <v>778</v>
      </c>
      <c r="G346">
        <v>108.9</v>
      </c>
      <c r="H346">
        <v>108.5</v>
      </c>
      <c r="I346">
        <v>58.8</v>
      </c>
    </row>
    <row r="347" spans="1:9">
      <c r="A347" t="s">
        <v>1127</v>
      </c>
      <c r="B347" t="s">
        <v>369</v>
      </c>
      <c r="C347">
        <v>151616</v>
      </c>
      <c r="E347">
        <v>12.1</v>
      </c>
      <c r="F347" t="s">
        <v>1051</v>
      </c>
      <c r="H347">
        <v>26.9</v>
      </c>
      <c r="I347" t="s">
        <v>904</v>
      </c>
    </row>
    <row r="348" spans="1:9">
      <c r="A348" t="s">
        <v>1127</v>
      </c>
      <c r="B348" t="s">
        <v>71</v>
      </c>
      <c r="C348">
        <v>937226</v>
      </c>
      <c r="D348">
        <v>104</v>
      </c>
      <c r="E348">
        <v>102.7</v>
      </c>
      <c r="F348">
        <v>199</v>
      </c>
      <c r="G348">
        <v>106.7</v>
      </c>
      <c r="H348">
        <v>103.8</v>
      </c>
      <c r="I348" t="s">
        <v>257</v>
      </c>
    </row>
    <row r="349" spans="1:9">
      <c r="A349" t="s">
        <v>1127</v>
      </c>
      <c r="B349" t="s">
        <v>216</v>
      </c>
      <c r="C349">
        <v>1717983</v>
      </c>
      <c r="D349">
        <v>100.8</v>
      </c>
      <c r="E349">
        <v>100.8</v>
      </c>
      <c r="F349">
        <v>115.7</v>
      </c>
      <c r="G349">
        <v>106.3</v>
      </c>
      <c r="H349">
        <v>99.4</v>
      </c>
      <c r="I349" t="s">
        <v>1057</v>
      </c>
    </row>
    <row r="350" spans="1:9">
      <c r="A350" t="s">
        <v>1127</v>
      </c>
      <c r="B350" t="s">
        <v>280</v>
      </c>
      <c r="C350" t="s">
        <v>1061</v>
      </c>
      <c r="D350">
        <v>100.8</v>
      </c>
      <c r="E350">
        <v>104.5</v>
      </c>
      <c r="F350" t="s">
        <v>352</v>
      </c>
      <c r="G350">
        <v>98.6</v>
      </c>
      <c r="H350">
        <v>102.7</v>
      </c>
      <c r="I350" t="s">
        <v>1062</v>
      </c>
    </row>
    <row r="351" spans="1:9">
      <c r="A351" t="s">
        <v>1127</v>
      </c>
      <c r="B351" t="s">
        <v>323</v>
      </c>
      <c r="C351">
        <v>240109</v>
      </c>
      <c r="D351">
        <v>107.4</v>
      </c>
      <c r="E351">
        <v>105.6</v>
      </c>
      <c r="F351" t="s">
        <v>1074</v>
      </c>
      <c r="G351">
        <v>101.3</v>
      </c>
      <c r="H351">
        <v>111</v>
      </c>
      <c r="I351">
        <v>8.9</v>
      </c>
    </row>
    <row r="352" spans="1:9">
      <c r="A352" t="s">
        <v>1127</v>
      </c>
      <c r="B352" t="s">
        <v>370</v>
      </c>
      <c r="C352">
        <v>21385</v>
      </c>
      <c r="D352">
        <v>118.4</v>
      </c>
      <c r="E352">
        <v>97.9</v>
      </c>
      <c r="F352" t="s">
        <v>1080</v>
      </c>
      <c r="G352">
        <v>117.7</v>
      </c>
      <c r="H352">
        <v>99.7</v>
      </c>
      <c r="I352" t="s">
        <v>1081</v>
      </c>
    </row>
    <row r="353" spans="1:9">
      <c r="A353" t="s">
        <v>1127</v>
      </c>
      <c r="B353" t="s">
        <v>72</v>
      </c>
      <c r="C353" t="s">
        <v>1053</v>
      </c>
      <c r="D353">
        <v>93.7</v>
      </c>
      <c r="E353">
        <v>100.2</v>
      </c>
      <c r="F353" t="s">
        <v>1054</v>
      </c>
      <c r="G353">
        <v>94.4</v>
      </c>
      <c r="H353">
        <v>97</v>
      </c>
      <c r="I353" t="s">
        <v>257</v>
      </c>
    </row>
    <row r="354" spans="1:9">
      <c r="A354" t="s">
        <v>1127</v>
      </c>
      <c r="B354" t="s">
        <v>217</v>
      </c>
      <c r="C354">
        <v>323046</v>
      </c>
      <c r="D354">
        <v>99.9</v>
      </c>
      <c r="E354">
        <v>101.1</v>
      </c>
      <c r="F354">
        <v>48.8</v>
      </c>
      <c r="G354">
        <v>106.4</v>
      </c>
      <c r="H354">
        <v>107.3</v>
      </c>
      <c r="I354">
        <v>52.6</v>
      </c>
    </row>
    <row r="355" spans="1:9">
      <c r="A355" t="s">
        <v>1127</v>
      </c>
      <c r="B355" t="s">
        <v>281</v>
      </c>
      <c r="C355" t="s">
        <v>1063</v>
      </c>
      <c r="D355">
        <v>84.3</v>
      </c>
      <c r="E355">
        <v>104.9</v>
      </c>
      <c r="F355" t="s">
        <v>352</v>
      </c>
      <c r="G355">
        <v>97.6</v>
      </c>
      <c r="H355">
        <v>107</v>
      </c>
      <c r="I355">
        <v>179.9</v>
      </c>
    </row>
    <row r="356" spans="1:9">
      <c r="A356" t="s">
        <v>1127</v>
      </c>
      <c r="B356" t="s">
        <v>324</v>
      </c>
      <c r="C356">
        <v>166621</v>
      </c>
      <c r="D356">
        <v>80</v>
      </c>
      <c r="E356">
        <v>93</v>
      </c>
      <c r="F356">
        <v>4.5999999999999996</v>
      </c>
      <c r="G356">
        <v>84.2</v>
      </c>
      <c r="H356">
        <v>107.2</v>
      </c>
      <c r="I356">
        <v>3.2</v>
      </c>
    </row>
    <row r="357" spans="1:9">
      <c r="A357" t="s">
        <v>1127</v>
      </c>
      <c r="B357" t="s">
        <v>371</v>
      </c>
      <c r="C357" t="s">
        <v>1078</v>
      </c>
      <c r="E357">
        <v>99.9</v>
      </c>
      <c r="F357">
        <v>99.9</v>
      </c>
      <c r="H357">
        <v>94.3</v>
      </c>
      <c r="I357">
        <v>94.3</v>
      </c>
    </row>
    <row r="358" spans="1:9">
      <c r="A358" t="s">
        <v>1127</v>
      </c>
      <c r="B358" t="s">
        <v>73</v>
      </c>
      <c r="C358">
        <v>1728065</v>
      </c>
      <c r="D358">
        <v>106.7</v>
      </c>
      <c r="E358">
        <v>103.7</v>
      </c>
      <c r="F358">
        <v>581.79999999999995</v>
      </c>
      <c r="G358">
        <v>104.8</v>
      </c>
      <c r="H358">
        <v>109.1</v>
      </c>
      <c r="I358">
        <v>62.5</v>
      </c>
    </row>
    <row r="359" spans="1:9">
      <c r="A359" t="s">
        <v>1127</v>
      </c>
      <c r="B359" t="s">
        <v>218</v>
      </c>
      <c r="C359">
        <v>6351450</v>
      </c>
      <c r="D359">
        <v>98.8</v>
      </c>
      <c r="E359">
        <v>91.9</v>
      </c>
      <c r="F359" t="s">
        <v>1058</v>
      </c>
      <c r="G359">
        <v>101.5</v>
      </c>
      <c r="H359">
        <v>91.5</v>
      </c>
      <c r="I359" t="s">
        <v>1059</v>
      </c>
    </row>
    <row r="360" spans="1:9">
      <c r="A360" t="s">
        <v>1127</v>
      </c>
      <c r="B360" t="s">
        <v>282</v>
      </c>
      <c r="C360" t="s">
        <v>1065</v>
      </c>
      <c r="D360">
        <v>95.6</v>
      </c>
      <c r="E360">
        <v>100.7</v>
      </c>
      <c r="F360" t="s">
        <v>1011</v>
      </c>
      <c r="G360">
        <v>99.2</v>
      </c>
      <c r="H360">
        <v>101.5</v>
      </c>
      <c r="I360" t="s">
        <v>1066</v>
      </c>
    </row>
    <row r="361" spans="1:9">
      <c r="A361" t="s">
        <v>1127</v>
      </c>
      <c r="B361" t="s">
        <v>325</v>
      </c>
      <c r="C361" t="s">
        <v>1075</v>
      </c>
      <c r="D361">
        <v>91.2</v>
      </c>
      <c r="E361">
        <v>101.4</v>
      </c>
      <c r="F361" t="s">
        <v>1076</v>
      </c>
      <c r="G361">
        <v>88.4</v>
      </c>
      <c r="H361">
        <v>98.2</v>
      </c>
      <c r="I361" t="s">
        <v>1077</v>
      </c>
    </row>
    <row r="362" spans="1:9">
      <c r="A362" t="s">
        <v>1136</v>
      </c>
      <c r="B362" t="s">
        <v>69</v>
      </c>
      <c r="C362" t="s">
        <v>1205</v>
      </c>
      <c r="D362">
        <v>98.7</v>
      </c>
      <c r="E362">
        <v>102.5</v>
      </c>
      <c r="F362" t="s">
        <v>1206</v>
      </c>
      <c r="G362">
        <v>102</v>
      </c>
      <c r="H362">
        <v>104.2</v>
      </c>
      <c r="I362" t="s">
        <v>352</v>
      </c>
    </row>
    <row r="363" spans="1:9">
      <c r="A363" t="s">
        <v>1136</v>
      </c>
      <c r="B363" t="s">
        <v>214</v>
      </c>
      <c r="C363">
        <v>907775</v>
      </c>
      <c r="D363">
        <v>97.5</v>
      </c>
      <c r="E363">
        <v>96.8</v>
      </c>
      <c r="F363">
        <v>151.80000000000001</v>
      </c>
      <c r="G363">
        <v>99.9</v>
      </c>
      <c r="H363">
        <v>95.6</v>
      </c>
      <c r="I363" t="s">
        <v>1176</v>
      </c>
    </row>
    <row r="364" spans="1:9">
      <c r="A364" t="s">
        <v>1136</v>
      </c>
      <c r="B364" t="s">
        <v>278</v>
      </c>
      <c r="C364" t="s">
        <v>1182</v>
      </c>
      <c r="D364">
        <v>101.5</v>
      </c>
      <c r="E364">
        <v>96.4</v>
      </c>
      <c r="F364">
        <v>73.5</v>
      </c>
      <c r="G364">
        <v>104.5</v>
      </c>
      <c r="H364">
        <v>101.8</v>
      </c>
      <c r="I364">
        <v>87.5</v>
      </c>
    </row>
    <row r="365" spans="1:9">
      <c r="A365" t="s">
        <v>1136</v>
      </c>
      <c r="B365" t="s">
        <v>321</v>
      </c>
      <c r="C365" t="s">
        <v>1190</v>
      </c>
      <c r="D365">
        <v>77.3</v>
      </c>
      <c r="E365">
        <v>100</v>
      </c>
      <c r="F365" t="s">
        <v>1191</v>
      </c>
      <c r="G365">
        <v>99.4</v>
      </c>
      <c r="H365">
        <v>101.1</v>
      </c>
      <c r="I365">
        <v>101.9</v>
      </c>
    </row>
    <row r="366" spans="1:9">
      <c r="A366" t="s">
        <v>1136</v>
      </c>
      <c r="B366" t="s">
        <v>368</v>
      </c>
      <c r="C366" t="s">
        <v>1198</v>
      </c>
      <c r="D366">
        <v>100.8</v>
      </c>
      <c r="E366">
        <v>107.4</v>
      </c>
      <c r="F366">
        <v>264.3</v>
      </c>
      <c r="G366">
        <v>100</v>
      </c>
      <c r="H366">
        <v>106.2</v>
      </c>
      <c r="I366">
        <v>248.1</v>
      </c>
    </row>
    <row r="367" spans="1:9">
      <c r="A367" t="s">
        <v>1136</v>
      </c>
      <c r="B367" t="s">
        <v>70</v>
      </c>
      <c r="C367" t="s">
        <v>1169</v>
      </c>
      <c r="D367">
        <v>100.5</v>
      </c>
      <c r="E367">
        <v>107.5</v>
      </c>
      <c r="F367" t="s">
        <v>1069</v>
      </c>
      <c r="G367">
        <v>99.2</v>
      </c>
      <c r="H367">
        <v>107.8</v>
      </c>
      <c r="I367" t="s">
        <v>1170</v>
      </c>
    </row>
    <row r="368" spans="1:9">
      <c r="A368" t="s">
        <v>1136</v>
      </c>
      <c r="B368" t="s">
        <v>215</v>
      </c>
      <c r="C368">
        <v>1085001</v>
      </c>
      <c r="D368">
        <v>106.1</v>
      </c>
      <c r="E368">
        <v>96.9</v>
      </c>
      <c r="F368" t="s">
        <v>1177</v>
      </c>
      <c r="G368">
        <v>112</v>
      </c>
      <c r="H368">
        <v>99.1</v>
      </c>
      <c r="I368" t="s">
        <v>1178</v>
      </c>
    </row>
    <row r="369" spans="1:9">
      <c r="A369" t="s">
        <v>1136</v>
      </c>
      <c r="B369" t="s">
        <v>279</v>
      </c>
      <c r="D369">
        <v>102.8</v>
      </c>
      <c r="E369">
        <v>102.8</v>
      </c>
      <c r="G369">
        <v>77.7</v>
      </c>
      <c r="H369">
        <v>77.7</v>
      </c>
    </row>
    <row r="370" spans="1:9">
      <c r="A370" t="s">
        <v>1136</v>
      </c>
      <c r="B370" t="s">
        <v>322</v>
      </c>
      <c r="C370" t="s">
        <v>1192</v>
      </c>
      <c r="D370">
        <v>102.2</v>
      </c>
      <c r="E370">
        <v>102.3</v>
      </c>
      <c r="F370">
        <v>119.2</v>
      </c>
      <c r="G370">
        <v>100</v>
      </c>
      <c r="H370">
        <v>95.8</v>
      </c>
      <c r="I370">
        <v>14.4</v>
      </c>
    </row>
    <row r="371" spans="1:9">
      <c r="A371" t="s">
        <v>1136</v>
      </c>
      <c r="B371" t="s">
        <v>369</v>
      </c>
      <c r="C371" t="s">
        <v>1199</v>
      </c>
      <c r="E371">
        <v>103.9</v>
      </c>
      <c r="F371">
        <v>93.4</v>
      </c>
      <c r="H371">
        <v>191.7</v>
      </c>
      <c r="I371">
        <v>180.6</v>
      </c>
    </row>
    <row r="372" spans="1:9">
      <c r="A372" t="s">
        <v>1136</v>
      </c>
      <c r="B372" t="s">
        <v>71</v>
      </c>
      <c r="C372" t="s">
        <v>1171</v>
      </c>
      <c r="D372">
        <v>97</v>
      </c>
      <c r="E372">
        <v>102.5</v>
      </c>
      <c r="F372" t="s">
        <v>1172</v>
      </c>
      <c r="G372">
        <v>112.5</v>
      </c>
      <c r="H372">
        <v>112.8</v>
      </c>
      <c r="I372">
        <v>131.69999999999999</v>
      </c>
    </row>
    <row r="373" spans="1:9">
      <c r="A373" t="s">
        <v>1136</v>
      </c>
      <c r="B373" t="s">
        <v>216</v>
      </c>
      <c r="C373">
        <v>263599</v>
      </c>
      <c r="D373">
        <v>102.8</v>
      </c>
      <c r="E373">
        <v>97.1</v>
      </c>
      <c r="F373" t="s">
        <v>1179</v>
      </c>
      <c r="G373">
        <v>109</v>
      </c>
      <c r="H373">
        <v>92.9</v>
      </c>
      <c r="I373" t="s">
        <v>1175</v>
      </c>
    </row>
    <row r="374" spans="1:9">
      <c r="A374" t="s">
        <v>1136</v>
      </c>
      <c r="B374" t="s">
        <v>280</v>
      </c>
      <c r="C374" t="s">
        <v>1183</v>
      </c>
      <c r="D374">
        <v>102.3</v>
      </c>
      <c r="E374">
        <v>111.1</v>
      </c>
      <c r="F374" t="s">
        <v>789</v>
      </c>
      <c r="G374">
        <v>104.8</v>
      </c>
      <c r="H374">
        <v>125.1</v>
      </c>
      <c r="I374" t="s">
        <v>1184</v>
      </c>
    </row>
    <row r="375" spans="1:9">
      <c r="A375" t="s">
        <v>1136</v>
      </c>
      <c r="B375" t="s">
        <v>323</v>
      </c>
      <c r="C375" t="s">
        <v>1193</v>
      </c>
      <c r="D375">
        <v>108.7</v>
      </c>
      <c r="E375">
        <v>122.9</v>
      </c>
      <c r="F375">
        <v>815.6</v>
      </c>
      <c r="G375">
        <v>102.9</v>
      </c>
      <c r="H375">
        <v>123.5</v>
      </c>
      <c r="I375" t="s">
        <v>1194</v>
      </c>
    </row>
    <row r="376" spans="1:9">
      <c r="A376" t="s">
        <v>1136</v>
      </c>
      <c r="B376" t="s">
        <v>370</v>
      </c>
      <c r="C376" t="s">
        <v>1197</v>
      </c>
      <c r="D376">
        <v>88</v>
      </c>
      <c r="E376">
        <v>97.9</v>
      </c>
      <c r="F376">
        <v>120.6</v>
      </c>
      <c r="G376">
        <v>159.19999999999999</v>
      </c>
      <c r="H376">
        <v>100.1</v>
      </c>
      <c r="I376">
        <v>61.8</v>
      </c>
    </row>
    <row r="377" spans="1:9">
      <c r="A377" t="s">
        <v>1136</v>
      </c>
      <c r="B377" t="s">
        <v>72</v>
      </c>
      <c r="C377">
        <v>589279</v>
      </c>
      <c r="D377">
        <v>102.2</v>
      </c>
      <c r="E377">
        <v>95.4</v>
      </c>
      <c r="F377" t="s">
        <v>257</v>
      </c>
      <c r="G377">
        <v>107.9</v>
      </c>
      <c r="H377">
        <v>102.1</v>
      </c>
      <c r="I377">
        <v>519.6</v>
      </c>
    </row>
    <row r="378" spans="1:9">
      <c r="A378" t="s">
        <v>1136</v>
      </c>
      <c r="B378" t="s">
        <v>217</v>
      </c>
      <c r="C378">
        <v>235484</v>
      </c>
      <c r="D378">
        <v>101.6</v>
      </c>
      <c r="E378">
        <v>92.9</v>
      </c>
      <c r="F378" t="s">
        <v>1180</v>
      </c>
      <c r="G378">
        <v>109.4</v>
      </c>
      <c r="H378">
        <v>104</v>
      </c>
      <c r="I378">
        <v>170.1</v>
      </c>
    </row>
    <row r="379" spans="1:9">
      <c r="A379" t="s">
        <v>1136</v>
      </c>
      <c r="B379" t="s">
        <v>281</v>
      </c>
      <c r="C379" t="s">
        <v>1185</v>
      </c>
      <c r="D379">
        <v>80.599999999999994</v>
      </c>
      <c r="E379">
        <v>95</v>
      </c>
      <c r="F379" t="s">
        <v>1186</v>
      </c>
      <c r="G379">
        <v>84.2</v>
      </c>
      <c r="H379">
        <v>101.9</v>
      </c>
      <c r="I379" t="s">
        <v>1187</v>
      </c>
    </row>
    <row r="380" spans="1:9">
      <c r="A380" t="s">
        <v>1136</v>
      </c>
      <c r="B380" t="s">
        <v>324</v>
      </c>
      <c r="C380" t="s">
        <v>1209</v>
      </c>
      <c r="D380">
        <v>62.9</v>
      </c>
      <c r="E380">
        <v>93.4</v>
      </c>
      <c r="F380" t="s">
        <v>1210</v>
      </c>
      <c r="G380">
        <v>79.099999999999994</v>
      </c>
      <c r="H380">
        <v>114.3</v>
      </c>
      <c r="I380" t="s">
        <v>1208</v>
      </c>
    </row>
    <row r="381" spans="1:9">
      <c r="A381" t="s">
        <v>1136</v>
      </c>
      <c r="B381" t="s">
        <v>371</v>
      </c>
      <c r="C381" t="s">
        <v>381</v>
      </c>
      <c r="E381">
        <v>99.9</v>
      </c>
      <c r="F381">
        <v>99.9</v>
      </c>
      <c r="H381">
        <v>94.3</v>
      </c>
      <c r="I381">
        <v>94.3</v>
      </c>
    </row>
    <row r="382" spans="1:9">
      <c r="A382" t="s">
        <v>1136</v>
      </c>
      <c r="B382" t="s">
        <v>73</v>
      </c>
      <c r="C382">
        <v>198969</v>
      </c>
      <c r="D382">
        <v>110.5</v>
      </c>
      <c r="E382">
        <v>128.9</v>
      </c>
      <c r="F382">
        <v>25.9</v>
      </c>
      <c r="G382">
        <v>108</v>
      </c>
      <c r="H382">
        <v>120.6</v>
      </c>
      <c r="I382">
        <v>31.5</v>
      </c>
    </row>
    <row r="383" spans="1:9">
      <c r="A383" t="s">
        <v>1136</v>
      </c>
      <c r="B383" t="s">
        <v>218</v>
      </c>
      <c r="C383">
        <v>27723</v>
      </c>
      <c r="D383">
        <v>99.4</v>
      </c>
      <c r="E383">
        <v>101.4</v>
      </c>
      <c r="F383">
        <v>9.5</v>
      </c>
      <c r="G383">
        <v>106.1</v>
      </c>
      <c r="H383">
        <v>98.9</v>
      </c>
      <c r="I383" t="s">
        <v>778</v>
      </c>
    </row>
    <row r="384" spans="1:9">
      <c r="A384" t="s">
        <v>1136</v>
      </c>
      <c r="B384" t="s">
        <v>282</v>
      </c>
      <c r="C384" t="s">
        <v>1188</v>
      </c>
      <c r="D384">
        <v>89.9</v>
      </c>
      <c r="E384">
        <v>96.6</v>
      </c>
      <c r="F384" t="s">
        <v>1189</v>
      </c>
      <c r="G384">
        <v>96.5</v>
      </c>
      <c r="H384">
        <v>96.8</v>
      </c>
      <c r="I384">
        <v>86.8</v>
      </c>
    </row>
    <row r="385" spans="1:9">
      <c r="A385" t="s">
        <v>1136</v>
      </c>
      <c r="B385" t="s">
        <v>325</v>
      </c>
      <c r="C385" t="s">
        <v>1195</v>
      </c>
      <c r="D385">
        <v>104.7</v>
      </c>
      <c r="E385">
        <v>103.3</v>
      </c>
      <c r="F385">
        <v>69.599999999999994</v>
      </c>
      <c r="G385">
        <v>100.6</v>
      </c>
      <c r="H385">
        <v>97.7</v>
      </c>
      <c r="I385">
        <v>49.9</v>
      </c>
    </row>
    <row r="386" spans="1:9">
      <c r="A386" t="s">
        <v>1139</v>
      </c>
      <c r="B386" t="s">
        <v>69</v>
      </c>
      <c r="C386">
        <v>12242056</v>
      </c>
      <c r="D386">
        <v>99.3</v>
      </c>
      <c r="E386">
        <v>100</v>
      </c>
      <c r="F386">
        <v>79.8</v>
      </c>
      <c r="G386">
        <v>100</v>
      </c>
      <c r="H386">
        <v>101</v>
      </c>
      <c r="I386">
        <v>52.8</v>
      </c>
    </row>
    <row r="387" spans="1:9">
      <c r="A387" t="s">
        <v>1139</v>
      </c>
      <c r="B387" t="s">
        <v>214</v>
      </c>
      <c r="C387">
        <v>16413079</v>
      </c>
      <c r="D387">
        <v>100</v>
      </c>
      <c r="E387">
        <v>96.1</v>
      </c>
      <c r="F387">
        <v>621.5</v>
      </c>
      <c r="G387">
        <v>100.3</v>
      </c>
      <c r="H387">
        <v>96.4</v>
      </c>
      <c r="I387">
        <v>574.9</v>
      </c>
    </row>
    <row r="388" spans="1:9">
      <c r="A388" t="s">
        <v>1139</v>
      </c>
      <c r="B388" t="s">
        <v>278</v>
      </c>
      <c r="C388" t="s">
        <v>1147</v>
      </c>
      <c r="D388">
        <v>97.7</v>
      </c>
      <c r="E388">
        <v>102.2</v>
      </c>
      <c r="F388">
        <v>145</v>
      </c>
      <c r="G388">
        <v>100.8</v>
      </c>
      <c r="H388">
        <v>102.4</v>
      </c>
      <c r="I388">
        <v>113.2</v>
      </c>
    </row>
    <row r="389" spans="1:9">
      <c r="A389" t="s">
        <v>1139</v>
      </c>
      <c r="B389" t="s">
        <v>321</v>
      </c>
      <c r="C389" t="s">
        <v>1157</v>
      </c>
      <c r="D389">
        <v>88.8</v>
      </c>
      <c r="E389">
        <v>100.1</v>
      </c>
      <c r="F389" t="s">
        <v>1158</v>
      </c>
      <c r="G389">
        <v>94.6</v>
      </c>
      <c r="H389">
        <v>96.8</v>
      </c>
      <c r="I389">
        <v>200.6</v>
      </c>
    </row>
    <row r="390" spans="1:9">
      <c r="A390" t="s">
        <v>1139</v>
      </c>
      <c r="B390" t="s">
        <v>368</v>
      </c>
      <c r="C390" t="s">
        <v>1166</v>
      </c>
      <c r="D390">
        <v>100.4</v>
      </c>
      <c r="E390">
        <v>100</v>
      </c>
      <c r="F390">
        <v>93.8</v>
      </c>
      <c r="G390">
        <v>99.9</v>
      </c>
      <c r="H390">
        <v>102.8</v>
      </c>
      <c r="I390" t="s">
        <v>257</v>
      </c>
    </row>
    <row r="391" spans="1:9">
      <c r="A391" t="s">
        <v>1139</v>
      </c>
      <c r="B391" t="s">
        <v>70</v>
      </c>
      <c r="C391">
        <v>3274581</v>
      </c>
      <c r="D391">
        <v>101.5</v>
      </c>
      <c r="E391">
        <v>103</v>
      </c>
      <c r="F391">
        <v>49.5</v>
      </c>
      <c r="G391">
        <v>100.5</v>
      </c>
      <c r="H391">
        <v>104.6</v>
      </c>
      <c r="I391">
        <v>18.399999999999999</v>
      </c>
    </row>
    <row r="392" spans="1:9">
      <c r="A392" t="s">
        <v>1139</v>
      </c>
      <c r="B392" t="s">
        <v>215</v>
      </c>
      <c r="C392">
        <v>13881369</v>
      </c>
      <c r="D392">
        <v>102.5</v>
      </c>
      <c r="E392">
        <v>95.9</v>
      </c>
      <c r="F392">
        <v>448.5</v>
      </c>
      <c r="G392">
        <v>99.9</v>
      </c>
      <c r="H392">
        <v>98.1</v>
      </c>
      <c r="I392">
        <v>136.4</v>
      </c>
    </row>
    <row r="393" spans="1:9">
      <c r="A393" t="s">
        <v>1139</v>
      </c>
      <c r="B393" t="s">
        <v>279</v>
      </c>
      <c r="D393">
        <v>112</v>
      </c>
      <c r="E393">
        <v>112</v>
      </c>
      <c r="G393">
        <v>114.3</v>
      </c>
      <c r="H393">
        <v>114.3</v>
      </c>
    </row>
    <row r="394" spans="1:9">
      <c r="A394" t="s">
        <v>1139</v>
      </c>
      <c r="B394" t="s">
        <v>322</v>
      </c>
      <c r="C394">
        <v>2083</v>
      </c>
      <c r="D394">
        <v>108.2</v>
      </c>
      <c r="E394">
        <v>104.7</v>
      </c>
      <c r="F394" t="s">
        <v>207</v>
      </c>
      <c r="G394">
        <v>107.9</v>
      </c>
      <c r="H394">
        <v>107</v>
      </c>
      <c r="I394" t="s">
        <v>1086</v>
      </c>
    </row>
    <row r="395" spans="1:9">
      <c r="A395" t="s">
        <v>1139</v>
      </c>
      <c r="B395" t="s">
        <v>369</v>
      </c>
      <c r="C395" t="s">
        <v>1167</v>
      </c>
      <c r="D395">
        <v>111.7</v>
      </c>
      <c r="E395">
        <v>26.5</v>
      </c>
      <c r="F395">
        <v>13</v>
      </c>
      <c r="G395">
        <v>105.5</v>
      </c>
      <c r="H395">
        <v>57.2</v>
      </c>
      <c r="I395">
        <v>42.4</v>
      </c>
    </row>
    <row r="396" spans="1:9">
      <c r="A396" t="s">
        <v>1139</v>
      </c>
      <c r="B396" t="s">
        <v>71</v>
      </c>
      <c r="C396">
        <v>859336</v>
      </c>
      <c r="D396">
        <v>103.2</v>
      </c>
      <c r="E396">
        <v>102.7</v>
      </c>
      <c r="F396">
        <v>151.6</v>
      </c>
      <c r="G396">
        <v>107.3</v>
      </c>
      <c r="H396">
        <v>104.7</v>
      </c>
      <c r="I396" t="s">
        <v>257</v>
      </c>
    </row>
    <row r="397" spans="1:9">
      <c r="A397" t="s">
        <v>1139</v>
      </c>
      <c r="B397" t="s">
        <v>216</v>
      </c>
      <c r="C397">
        <v>1981582</v>
      </c>
      <c r="D397">
        <v>101</v>
      </c>
      <c r="E397">
        <v>100.4</v>
      </c>
      <c r="F397">
        <v>146.80000000000001</v>
      </c>
      <c r="G397">
        <v>106.6</v>
      </c>
      <c r="H397">
        <v>98.7</v>
      </c>
      <c r="I397" t="s">
        <v>1144</v>
      </c>
    </row>
    <row r="398" spans="1:9">
      <c r="A398" t="s">
        <v>1139</v>
      </c>
      <c r="B398" t="s">
        <v>280</v>
      </c>
      <c r="C398" t="s">
        <v>1148</v>
      </c>
      <c r="D398">
        <v>101</v>
      </c>
      <c r="E398">
        <v>105.2</v>
      </c>
      <c r="F398" t="s">
        <v>1149</v>
      </c>
      <c r="G398">
        <v>99.3</v>
      </c>
      <c r="H398">
        <v>104.9</v>
      </c>
      <c r="I398" t="s">
        <v>928</v>
      </c>
    </row>
    <row r="399" spans="1:9">
      <c r="A399" t="s">
        <v>1139</v>
      </c>
      <c r="B399" t="s">
        <v>323</v>
      </c>
      <c r="C399" t="s">
        <v>1159</v>
      </c>
      <c r="D399">
        <v>107.6</v>
      </c>
      <c r="E399">
        <v>107.6</v>
      </c>
      <c r="F399">
        <v>72</v>
      </c>
      <c r="G399">
        <v>101.4</v>
      </c>
      <c r="H399">
        <v>112.5</v>
      </c>
      <c r="I399" t="s">
        <v>997</v>
      </c>
    </row>
    <row r="400" spans="1:9">
      <c r="A400" t="s">
        <v>1139</v>
      </c>
      <c r="B400" t="s">
        <v>370</v>
      </c>
      <c r="C400">
        <v>4506</v>
      </c>
      <c r="D400">
        <v>115.7</v>
      </c>
      <c r="E400">
        <v>97.9</v>
      </c>
      <c r="F400" t="s">
        <v>1168</v>
      </c>
      <c r="G400">
        <v>119.8</v>
      </c>
      <c r="H400">
        <v>99.8</v>
      </c>
      <c r="I400" t="s">
        <v>1106</v>
      </c>
    </row>
    <row r="401" spans="1:9">
      <c r="A401" t="s">
        <v>1139</v>
      </c>
      <c r="B401" t="s">
        <v>72</v>
      </c>
      <c r="C401" t="s">
        <v>1142</v>
      </c>
      <c r="D401">
        <v>94.6</v>
      </c>
      <c r="E401">
        <v>99.7</v>
      </c>
      <c r="F401" t="s">
        <v>955</v>
      </c>
      <c r="G401">
        <v>95.8</v>
      </c>
      <c r="H401">
        <v>97.5</v>
      </c>
      <c r="I401" t="s">
        <v>352</v>
      </c>
    </row>
    <row r="402" spans="1:9">
      <c r="A402" t="s">
        <v>1139</v>
      </c>
      <c r="B402" t="s">
        <v>217</v>
      </c>
      <c r="C402">
        <v>558530</v>
      </c>
      <c r="D402">
        <v>100.1</v>
      </c>
      <c r="E402">
        <v>100.2</v>
      </c>
      <c r="F402">
        <v>101.7</v>
      </c>
      <c r="G402">
        <v>106.7</v>
      </c>
      <c r="H402">
        <v>106.9</v>
      </c>
      <c r="I402">
        <v>74.2</v>
      </c>
    </row>
    <row r="403" spans="1:9">
      <c r="A403" t="s">
        <v>1139</v>
      </c>
      <c r="B403" t="s">
        <v>281</v>
      </c>
      <c r="C403" t="s">
        <v>1150</v>
      </c>
      <c r="D403">
        <v>83.9</v>
      </c>
      <c r="E403">
        <v>103.9</v>
      </c>
      <c r="F403" t="s">
        <v>352</v>
      </c>
      <c r="G403">
        <v>96.1</v>
      </c>
      <c r="H403">
        <v>106.5</v>
      </c>
      <c r="I403">
        <v>214.7</v>
      </c>
    </row>
    <row r="404" spans="1:9">
      <c r="A404" t="s">
        <v>1139</v>
      </c>
      <c r="B404" t="s">
        <v>324</v>
      </c>
      <c r="C404" t="s">
        <v>1202</v>
      </c>
      <c r="D404">
        <v>78.2</v>
      </c>
      <c r="E404">
        <v>93.1</v>
      </c>
      <c r="F404" t="s">
        <v>1203</v>
      </c>
      <c r="G404">
        <v>83.8</v>
      </c>
      <c r="H404">
        <v>108</v>
      </c>
      <c r="I404" t="s">
        <v>1156</v>
      </c>
    </row>
    <row r="405" spans="1:9">
      <c r="A405" t="s">
        <v>1139</v>
      </c>
      <c r="B405" t="s">
        <v>371</v>
      </c>
      <c r="C405" t="s">
        <v>1165</v>
      </c>
      <c r="E405">
        <v>99.9</v>
      </c>
      <c r="F405">
        <v>99.9</v>
      </c>
      <c r="H405">
        <v>94.3</v>
      </c>
      <c r="I405">
        <v>94.3</v>
      </c>
    </row>
    <row r="406" spans="1:9">
      <c r="A406" t="s">
        <v>1139</v>
      </c>
      <c r="B406" t="s">
        <v>73</v>
      </c>
      <c r="C406">
        <v>1927034</v>
      </c>
      <c r="D406">
        <v>107.1</v>
      </c>
      <c r="E406">
        <v>106</v>
      </c>
      <c r="F406">
        <v>181.1</v>
      </c>
      <c r="G406">
        <v>105.1</v>
      </c>
      <c r="H406">
        <v>110.3</v>
      </c>
      <c r="I406">
        <v>56.8</v>
      </c>
    </row>
    <row r="407" spans="1:9">
      <c r="A407" t="s">
        <v>1139</v>
      </c>
      <c r="B407" t="s">
        <v>218</v>
      </c>
      <c r="C407">
        <v>6379173</v>
      </c>
      <c r="D407">
        <v>98.8</v>
      </c>
      <c r="E407">
        <v>92.9</v>
      </c>
      <c r="F407" t="s">
        <v>1145</v>
      </c>
      <c r="G407">
        <v>102</v>
      </c>
      <c r="H407">
        <v>92.3</v>
      </c>
      <c r="I407" t="s">
        <v>1146</v>
      </c>
    </row>
    <row r="408" spans="1:9">
      <c r="A408" t="s">
        <v>1139</v>
      </c>
      <c r="B408" t="s">
        <v>282</v>
      </c>
      <c r="C408" t="s">
        <v>1151</v>
      </c>
      <c r="D408">
        <v>95</v>
      </c>
      <c r="E408">
        <v>100.3</v>
      </c>
      <c r="F408" t="s">
        <v>1152</v>
      </c>
      <c r="G408">
        <v>98.9</v>
      </c>
      <c r="H408">
        <v>101</v>
      </c>
      <c r="I408" t="s">
        <v>1153</v>
      </c>
    </row>
    <row r="409" spans="1:9">
      <c r="A409" t="s">
        <v>1139</v>
      </c>
      <c r="B409" t="s">
        <v>325</v>
      </c>
      <c r="C409" t="s">
        <v>1160</v>
      </c>
      <c r="D409">
        <v>92.6</v>
      </c>
      <c r="E409">
        <v>101.6</v>
      </c>
      <c r="F409" t="s">
        <v>1162</v>
      </c>
      <c r="G409">
        <v>89.7</v>
      </c>
      <c r="H409">
        <v>98.1</v>
      </c>
      <c r="I409" t="s">
        <v>1163</v>
      </c>
    </row>
    <row r="410" spans="1:9">
      <c r="A410" t="s">
        <v>1335</v>
      </c>
      <c r="B410" t="s">
        <v>69</v>
      </c>
      <c r="C410">
        <v>4168671</v>
      </c>
      <c r="D410">
        <v>99.1</v>
      </c>
      <c r="E410">
        <v>100.2</v>
      </c>
      <c r="F410">
        <v>27</v>
      </c>
      <c r="G410">
        <v>100.2</v>
      </c>
      <c r="H410">
        <v>101</v>
      </c>
      <c r="I410">
        <v>29</v>
      </c>
    </row>
    <row r="411" spans="1:9">
      <c r="A411" t="s">
        <v>1334</v>
      </c>
      <c r="B411" t="s">
        <v>214</v>
      </c>
      <c r="C411">
        <v>15885863</v>
      </c>
      <c r="D411">
        <v>99.4</v>
      </c>
      <c r="E411">
        <v>96.4</v>
      </c>
      <c r="F411">
        <v>417</v>
      </c>
      <c r="G411">
        <v>100.1</v>
      </c>
      <c r="H411">
        <v>96.5</v>
      </c>
      <c r="I411">
        <v>733.9</v>
      </c>
    </row>
    <row r="412" spans="1:9">
      <c r="A412" t="s">
        <v>1334</v>
      </c>
      <c r="B412" t="s">
        <v>278</v>
      </c>
      <c r="C412" t="s">
        <v>1252</v>
      </c>
      <c r="D412">
        <v>98.4</v>
      </c>
      <c r="E412">
        <v>103.9</v>
      </c>
      <c r="F412">
        <v>158.6</v>
      </c>
      <c r="G412">
        <v>101.9</v>
      </c>
      <c r="H412">
        <v>103.5</v>
      </c>
      <c r="I412">
        <v>114</v>
      </c>
    </row>
    <row r="413" spans="1:9">
      <c r="A413" t="s">
        <v>1334</v>
      </c>
      <c r="B413" t="s">
        <v>321</v>
      </c>
      <c r="C413" t="s">
        <v>1260</v>
      </c>
      <c r="D413">
        <v>87.7</v>
      </c>
      <c r="E413">
        <v>100.6</v>
      </c>
      <c r="F413" t="s">
        <v>1261</v>
      </c>
      <c r="G413">
        <v>94.8</v>
      </c>
      <c r="H413">
        <v>97.2</v>
      </c>
      <c r="I413">
        <v>189.5</v>
      </c>
    </row>
    <row r="414" spans="1:9">
      <c r="A414" t="s">
        <v>1334</v>
      </c>
      <c r="B414" t="s">
        <v>368</v>
      </c>
      <c r="C414" t="s">
        <v>1273</v>
      </c>
      <c r="D414">
        <v>100.5</v>
      </c>
      <c r="E414">
        <v>101.8</v>
      </c>
      <c r="F414">
        <v>123.2</v>
      </c>
      <c r="G414">
        <v>99.9</v>
      </c>
      <c r="H414">
        <v>104.1</v>
      </c>
      <c r="I414">
        <v>598.5</v>
      </c>
    </row>
    <row r="415" spans="1:9">
      <c r="A415" t="s">
        <v>1334</v>
      </c>
      <c r="B415" t="s">
        <v>70</v>
      </c>
      <c r="C415">
        <v>3877164</v>
      </c>
      <c r="D415">
        <v>101.4</v>
      </c>
      <c r="E415">
        <v>102.9</v>
      </c>
      <c r="F415">
        <v>48.1</v>
      </c>
      <c r="G415">
        <v>100.6</v>
      </c>
      <c r="H415">
        <v>104.5</v>
      </c>
      <c r="I415">
        <v>19.5</v>
      </c>
    </row>
    <row r="416" spans="1:9">
      <c r="A416" t="s">
        <v>1334</v>
      </c>
      <c r="B416" t="s">
        <v>215</v>
      </c>
      <c r="C416">
        <v>13228982</v>
      </c>
      <c r="D416">
        <v>102.5</v>
      </c>
      <c r="E416">
        <v>96.4</v>
      </c>
      <c r="F416">
        <v>620.5</v>
      </c>
      <c r="G416">
        <v>100.9</v>
      </c>
      <c r="H416">
        <v>98.7</v>
      </c>
      <c r="I416">
        <v>155.69999999999999</v>
      </c>
    </row>
    <row r="417" spans="1:9">
      <c r="A417" t="s">
        <v>1334</v>
      </c>
      <c r="B417" t="s">
        <v>1336</v>
      </c>
      <c r="D417">
        <v>111.5</v>
      </c>
      <c r="E417">
        <v>111.5</v>
      </c>
      <c r="G417">
        <v>111.6</v>
      </c>
      <c r="H417">
        <v>111.6</v>
      </c>
    </row>
    <row r="418" spans="1:9">
      <c r="A418" t="s">
        <v>1334</v>
      </c>
      <c r="B418" t="s">
        <v>322</v>
      </c>
      <c r="C418" t="s">
        <v>1262</v>
      </c>
      <c r="D418">
        <v>107.5</v>
      </c>
      <c r="E418">
        <v>104.7</v>
      </c>
      <c r="F418">
        <v>17.600000000000001</v>
      </c>
      <c r="G418">
        <v>107.2</v>
      </c>
      <c r="H418">
        <v>107.2</v>
      </c>
      <c r="I418">
        <v>318.89999999999998</v>
      </c>
    </row>
    <row r="419" spans="1:9">
      <c r="A419" t="s">
        <v>1334</v>
      </c>
      <c r="B419" t="s">
        <v>369</v>
      </c>
      <c r="C419" t="s">
        <v>1274</v>
      </c>
      <c r="D419">
        <v>111.7</v>
      </c>
      <c r="E419">
        <v>29</v>
      </c>
      <c r="F419">
        <v>16.899999999999999</v>
      </c>
      <c r="G419">
        <v>105.5</v>
      </c>
      <c r="H419">
        <v>67.099999999999994</v>
      </c>
      <c r="I419">
        <v>59.5</v>
      </c>
    </row>
    <row r="420" spans="1:9">
      <c r="A420" t="s">
        <v>1334</v>
      </c>
      <c r="B420" t="s">
        <v>71</v>
      </c>
      <c r="C420" t="s">
        <v>1228</v>
      </c>
      <c r="D420">
        <v>100.4</v>
      </c>
      <c r="E420">
        <v>102.5</v>
      </c>
      <c r="F420" t="s">
        <v>1229</v>
      </c>
      <c r="G420">
        <v>105.5</v>
      </c>
      <c r="H420">
        <v>103.9</v>
      </c>
      <c r="I420">
        <v>26.6</v>
      </c>
    </row>
    <row r="421" spans="1:9">
      <c r="A421" t="s">
        <v>1334</v>
      </c>
      <c r="B421" t="s">
        <v>216</v>
      </c>
      <c r="C421">
        <v>1987192</v>
      </c>
      <c r="D421">
        <v>101.7</v>
      </c>
      <c r="E421">
        <v>101.1</v>
      </c>
      <c r="F421">
        <v>155.19999999999999</v>
      </c>
      <c r="G421">
        <v>107.3</v>
      </c>
      <c r="H421">
        <v>98.3</v>
      </c>
      <c r="I421" t="s">
        <v>1240</v>
      </c>
    </row>
    <row r="422" spans="1:9">
      <c r="A422" t="s">
        <v>1334</v>
      </c>
      <c r="B422" t="s">
        <v>280</v>
      </c>
      <c r="C422" t="s">
        <v>1322</v>
      </c>
      <c r="D422">
        <v>100.8</v>
      </c>
      <c r="E422">
        <v>104.7</v>
      </c>
      <c r="F422" t="s">
        <v>352</v>
      </c>
      <c r="G422">
        <v>99.2</v>
      </c>
      <c r="H422">
        <v>103.8</v>
      </c>
      <c r="I422" t="s">
        <v>1323</v>
      </c>
    </row>
    <row r="423" spans="1:9">
      <c r="A423" t="s">
        <v>1334</v>
      </c>
      <c r="B423" t="s">
        <v>323</v>
      </c>
      <c r="C423" t="s">
        <v>1263</v>
      </c>
      <c r="D423">
        <v>108.4</v>
      </c>
      <c r="E423">
        <v>107.2</v>
      </c>
      <c r="F423">
        <v>2</v>
      </c>
      <c r="G423">
        <v>101.5</v>
      </c>
      <c r="H423">
        <v>111.3</v>
      </c>
      <c r="I423" t="s">
        <v>884</v>
      </c>
    </row>
    <row r="424" spans="1:9">
      <c r="A424" t="s">
        <v>1334</v>
      </c>
      <c r="B424" t="s">
        <v>370</v>
      </c>
      <c r="C424" t="s">
        <v>1275</v>
      </c>
      <c r="D424">
        <v>115.9</v>
      </c>
      <c r="E424">
        <v>97.9</v>
      </c>
      <c r="F424">
        <v>29.4</v>
      </c>
      <c r="G424">
        <v>118.5</v>
      </c>
      <c r="H424">
        <v>99.8</v>
      </c>
      <c r="I424">
        <v>29.7</v>
      </c>
    </row>
    <row r="425" spans="1:9">
      <c r="A425" t="s">
        <v>1334</v>
      </c>
      <c r="B425" t="s">
        <v>72</v>
      </c>
      <c r="C425" t="s">
        <v>1320</v>
      </c>
      <c r="D425">
        <v>94.9</v>
      </c>
      <c r="E425">
        <v>100</v>
      </c>
      <c r="F425" t="s">
        <v>1321</v>
      </c>
      <c r="G425">
        <v>96</v>
      </c>
      <c r="H425">
        <v>97.3</v>
      </c>
      <c r="I425">
        <v>181.8</v>
      </c>
    </row>
    <row r="426" spans="1:9">
      <c r="A426" t="s">
        <v>1334</v>
      </c>
      <c r="B426" t="s">
        <v>217</v>
      </c>
      <c r="C426">
        <v>799420</v>
      </c>
      <c r="D426">
        <v>100.5</v>
      </c>
      <c r="E426">
        <v>100.4</v>
      </c>
      <c r="F426">
        <v>108.4</v>
      </c>
      <c r="G426">
        <v>107.7</v>
      </c>
      <c r="H426">
        <v>106.9</v>
      </c>
      <c r="I426">
        <v>123.9</v>
      </c>
    </row>
    <row r="427" spans="1:9">
      <c r="A427" t="s">
        <v>1334</v>
      </c>
      <c r="B427" t="s">
        <v>281</v>
      </c>
      <c r="C427" t="s">
        <v>1324</v>
      </c>
      <c r="D427">
        <v>83.7</v>
      </c>
      <c r="E427">
        <v>103.8</v>
      </c>
      <c r="F427" t="s">
        <v>352</v>
      </c>
      <c r="G427">
        <v>95.6</v>
      </c>
      <c r="H427">
        <v>105.6</v>
      </c>
      <c r="I427">
        <v>199.1</v>
      </c>
    </row>
    <row r="428" spans="1:9">
      <c r="A428" t="s">
        <v>1334</v>
      </c>
      <c r="B428" t="s">
        <v>324</v>
      </c>
      <c r="C428" t="s">
        <v>1264</v>
      </c>
      <c r="D428">
        <v>77.5</v>
      </c>
      <c r="E428">
        <v>92.6</v>
      </c>
      <c r="F428" t="s">
        <v>1265</v>
      </c>
      <c r="G428">
        <v>85.1</v>
      </c>
      <c r="H428">
        <v>108.1</v>
      </c>
      <c r="I428" t="s">
        <v>1266</v>
      </c>
    </row>
    <row r="429" spans="1:9">
      <c r="A429" t="s">
        <v>1334</v>
      </c>
      <c r="B429" t="s">
        <v>371</v>
      </c>
      <c r="C429" t="s">
        <v>1270</v>
      </c>
      <c r="E429">
        <v>99.9</v>
      </c>
      <c r="F429">
        <v>99.9</v>
      </c>
      <c r="H429">
        <v>94.3</v>
      </c>
      <c r="I429">
        <v>94.3</v>
      </c>
    </row>
    <row r="430" spans="1:9">
      <c r="A430" t="s">
        <v>1334</v>
      </c>
      <c r="B430" t="s">
        <v>73</v>
      </c>
      <c r="C430">
        <v>2111991</v>
      </c>
      <c r="D430">
        <v>107.5</v>
      </c>
      <c r="E430">
        <v>106.2</v>
      </c>
      <c r="F430">
        <v>190.6</v>
      </c>
      <c r="G430">
        <v>105.5</v>
      </c>
      <c r="H430">
        <v>110</v>
      </c>
      <c r="I430">
        <v>60.8</v>
      </c>
    </row>
    <row r="431" spans="1:9">
      <c r="A431" t="s">
        <v>1334</v>
      </c>
      <c r="B431" t="s">
        <v>218</v>
      </c>
      <c r="C431">
        <v>6689474</v>
      </c>
      <c r="D431">
        <v>99.1</v>
      </c>
      <c r="E431">
        <v>93.7</v>
      </c>
      <c r="F431" t="s">
        <v>1243</v>
      </c>
      <c r="G431">
        <v>101.7</v>
      </c>
      <c r="H431">
        <v>93.6</v>
      </c>
      <c r="I431" t="s">
        <v>1244</v>
      </c>
    </row>
    <row r="432" spans="1:9">
      <c r="A432" t="s">
        <v>1334</v>
      </c>
      <c r="B432" t="s">
        <v>282</v>
      </c>
      <c r="C432" t="s">
        <v>1253</v>
      </c>
      <c r="D432">
        <v>94.6</v>
      </c>
      <c r="E432">
        <v>100</v>
      </c>
      <c r="F432" t="s">
        <v>765</v>
      </c>
      <c r="G432">
        <v>99.4</v>
      </c>
      <c r="H432">
        <v>100.5</v>
      </c>
      <c r="I432" t="s">
        <v>1254</v>
      </c>
    </row>
    <row r="433" spans="1:9">
      <c r="A433" t="s">
        <v>1334</v>
      </c>
      <c r="B433" t="s">
        <v>325</v>
      </c>
      <c r="C433" t="s">
        <v>1267</v>
      </c>
      <c r="D433">
        <v>93.4</v>
      </c>
      <c r="E433">
        <v>101.3</v>
      </c>
      <c r="F433" t="s">
        <v>352</v>
      </c>
      <c r="G433">
        <v>91</v>
      </c>
      <c r="H433">
        <v>97.7</v>
      </c>
      <c r="I433" t="s">
        <v>257</v>
      </c>
    </row>
    <row r="434" spans="1:9">
      <c r="A434" t="s">
        <v>1212</v>
      </c>
      <c r="B434" t="s">
        <v>69</v>
      </c>
      <c r="C434" t="s">
        <v>1327</v>
      </c>
      <c r="D434">
        <v>97.7</v>
      </c>
      <c r="E434">
        <v>101.9</v>
      </c>
      <c r="F434" t="s">
        <v>352</v>
      </c>
      <c r="G434">
        <v>101.7</v>
      </c>
      <c r="H434">
        <v>101.2</v>
      </c>
      <c r="I434">
        <v>91.6</v>
      </c>
    </row>
    <row r="435" spans="1:9">
      <c r="A435" t="s">
        <v>1212</v>
      </c>
      <c r="B435" t="s">
        <v>214</v>
      </c>
      <c r="C435" t="s">
        <v>1288</v>
      </c>
      <c r="D435">
        <v>93.6</v>
      </c>
      <c r="E435">
        <v>98.4</v>
      </c>
      <c r="F435" t="s">
        <v>1289</v>
      </c>
      <c r="G435">
        <v>97.9</v>
      </c>
      <c r="H435">
        <v>97.2</v>
      </c>
      <c r="I435">
        <v>76.400000000000006</v>
      </c>
    </row>
    <row r="436" spans="1:9">
      <c r="A436" t="s">
        <v>1212</v>
      </c>
      <c r="B436" t="s">
        <v>278</v>
      </c>
      <c r="C436" t="s">
        <v>1296</v>
      </c>
      <c r="D436">
        <v>105.8</v>
      </c>
      <c r="E436">
        <v>120.9</v>
      </c>
      <c r="F436">
        <v>568.4</v>
      </c>
      <c r="G436">
        <v>112.9</v>
      </c>
      <c r="H436">
        <v>114.1</v>
      </c>
      <c r="I436">
        <v>120.9</v>
      </c>
    </row>
    <row r="437" spans="1:9">
      <c r="A437" t="s">
        <v>1212</v>
      </c>
      <c r="B437" t="s">
        <v>321</v>
      </c>
      <c r="C437" t="s">
        <v>1303</v>
      </c>
      <c r="D437">
        <v>78.099999999999994</v>
      </c>
      <c r="E437">
        <v>105</v>
      </c>
      <c r="F437" t="s">
        <v>1304</v>
      </c>
      <c r="G437">
        <v>96.4</v>
      </c>
      <c r="H437">
        <v>101.1</v>
      </c>
      <c r="I437">
        <v>165.8</v>
      </c>
    </row>
    <row r="438" spans="1:9">
      <c r="A438" t="s">
        <v>1212</v>
      </c>
      <c r="B438" t="s">
        <v>368</v>
      </c>
      <c r="C438" t="s">
        <v>1315</v>
      </c>
      <c r="D438">
        <v>101.7</v>
      </c>
      <c r="E438">
        <v>117.8</v>
      </c>
      <c r="F438">
        <v>327.7</v>
      </c>
      <c r="G438">
        <v>100.1</v>
      </c>
      <c r="H438">
        <v>114.9</v>
      </c>
      <c r="I438">
        <v>293.39999999999998</v>
      </c>
    </row>
    <row r="439" spans="1:9">
      <c r="A439" t="s">
        <v>1212</v>
      </c>
      <c r="B439" t="s">
        <v>70</v>
      </c>
      <c r="C439">
        <v>602583</v>
      </c>
      <c r="D439">
        <v>100.4</v>
      </c>
      <c r="E439">
        <v>102.4</v>
      </c>
      <c r="F439">
        <v>41.5</v>
      </c>
      <c r="G439">
        <v>100.7</v>
      </c>
      <c r="H439">
        <v>103.7</v>
      </c>
      <c r="I439">
        <v>29.3</v>
      </c>
    </row>
    <row r="440" spans="1:9">
      <c r="A440" t="s">
        <v>1212</v>
      </c>
      <c r="B440" t="s">
        <v>215</v>
      </c>
      <c r="C440" t="s">
        <v>1290</v>
      </c>
      <c r="D440">
        <v>102.7</v>
      </c>
      <c r="E440">
        <v>101.4</v>
      </c>
      <c r="F440">
        <v>67.7</v>
      </c>
      <c r="G440">
        <v>111.7</v>
      </c>
      <c r="H440">
        <v>103.9</v>
      </c>
      <c r="I440">
        <v>38.9</v>
      </c>
    </row>
    <row r="441" spans="1:9">
      <c r="A441" t="s">
        <v>1212</v>
      </c>
      <c r="B441" t="s">
        <v>279</v>
      </c>
      <c r="D441">
        <v>106.3</v>
      </c>
      <c r="E441">
        <v>106.3</v>
      </c>
      <c r="G441">
        <v>91</v>
      </c>
      <c r="H441">
        <v>91</v>
      </c>
    </row>
    <row r="442" spans="1:9">
      <c r="A442" t="s">
        <v>1212</v>
      </c>
      <c r="B442" t="s">
        <v>322</v>
      </c>
      <c r="C442" t="s">
        <v>1305</v>
      </c>
      <c r="D442">
        <v>101.1</v>
      </c>
      <c r="E442">
        <v>104.9</v>
      </c>
      <c r="F442">
        <v>326.60000000000002</v>
      </c>
      <c r="G442">
        <v>100.9</v>
      </c>
      <c r="H442">
        <v>108.8</v>
      </c>
      <c r="I442" t="s">
        <v>1307</v>
      </c>
    </row>
    <row r="443" spans="1:9">
      <c r="A443" t="s">
        <v>1212</v>
      </c>
      <c r="B443" t="s">
        <v>369</v>
      </c>
      <c r="C443" t="s">
        <v>1316</v>
      </c>
      <c r="E443">
        <v>51.3</v>
      </c>
      <c r="F443">
        <v>48.6</v>
      </c>
      <c r="H443">
        <v>318.39999999999998</v>
      </c>
      <c r="I443">
        <v>561.4</v>
      </c>
    </row>
    <row r="444" spans="1:9">
      <c r="A444" t="s">
        <v>1212</v>
      </c>
      <c r="B444" t="s">
        <v>71</v>
      </c>
      <c r="C444" t="s">
        <v>1281</v>
      </c>
      <c r="D444">
        <v>72.7</v>
      </c>
      <c r="E444">
        <v>100.5</v>
      </c>
      <c r="F444">
        <v>451.8</v>
      </c>
      <c r="G444">
        <v>85.3</v>
      </c>
      <c r="H444">
        <v>96.8</v>
      </c>
      <c r="I444">
        <v>133.4</v>
      </c>
    </row>
    <row r="445" spans="1:9">
      <c r="A445" t="s">
        <v>1212</v>
      </c>
      <c r="B445" t="s">
        <v>216</v>
      </c>
      <c r="C445">
        <v>5610</v>
      </c>
      <c r="D445">
        <v>109</v>
      </c>
      <c r="E445">
        <v>107.8</v>
      </c>
      <c r="F445" t="s">
        <v>1161</v>
      </c>
      <c r="G445">
        <v>114.2</v>
      </c>
      <c r="H445">
        <v>95.5</v>
      </c>
      <c r="I445" t="s">
        <v>592</v>
      </c>
    </row>
    <row r="446" spans="1:9">
      <c r="A446" t="s">
        <v>1212</v>
      </c>
      <c r="B446" t="s">
        <v>280</v>
      </c>
      <c r="C446" t="s">
        <v>1332</v>
      </c>
      <c r="D446">
        <v>99.4</v>
      </c>
      <c r="E446">
        <v>100.4</v>
      </c>
      <c r="F446">
        <v>137.19999999999999</v>
      </c>
      <c r="G446">
        <v>98.8</v>
      </c>
      <c r="H446">
        <v>94.9</v>
      </c>
      <c r="I446">
        <v>49.6</v>
      </c>
    </row>
    <row r="447" spans="1:9">
      <c r="A447" t="s">
        <v>1212</v>
      </c>
      <c r="B447" t="s">
        <v>323</v>
      </c>
      <c r="C447">
        <v>365500</v>
      </c>
      <c r="D447">
        <v>115.5</v>
      </c>
      <c r="E447">
        <v>103.7</v>
      </c>
      <c r="F447" t="s">
        <v>1308</v>
      </c>
      <c r="G447">
        <v>102.1</v>
      </c>
      <c r="H447">
        <v>101.7</v>
      </c>
      <c r="I447">
        <v>104.8</v>
      </c>
    </row>
    <row r="448" spans="1:9">
      <c r="A448" t="s">
        <v>1212</v>
      </c>
      <c r="B448" t="s">
        <v>370</v>
      </c>
      <c r="C448" t="s">
        <v>1313</v>
      </c>
      <c r="D448">
        <v>122.6</v>
      </c>
      <c r="E448">
        <v>97.9</v>
      </c>
      <c r="F448">
        <v>91</v>
      </c>
      <c r="G448">
        <v>86.3</v>
      </c>
      <c r="H448">
        <v>100</v>
      </c>
      <c r="I448">
        <v>106.3</v>
      </c>
    </row>
    <row r="449" spans="1:9">
      <c r="A449" t="s">
        <v>1212</v>
      </c>
      <c r="B449" t="s">
        <v>72</v>
      </c>
      <c r="C449" t="s">
        <v>1328</v>
      </c>
      <c r="D449">
        <v>98.3</v>
      </c>
      <c r="E449">
        <v>102.7</v>
      </c>
      <c r="F449">
        <v>140.9</v>
      </c>
      <c r="G449">
        <v>98.5</v>
      </c>
      <c r="H449">
        <v>95.4</v>
      </c>
      <c r="I449">
        <v>79.3</v>
      </c>
    </row>
    <row r="450" spans="1:9">
      <c r="A450" t="s">
        <v>1212</v>
      </c>
      <c r="B450" t="s">
        <v>217</v>
      </c>
      <c r="C450">
        <v>240890</v>
      </c>
      <c r="D450">
        <v>104.2</v>
      </c>
      <c r="E450">
        <v>103</v>
      </c>
      <c r="F450">
        <v>128</v>
      </c>
      <c r="G450">
        <v>117.1</v>
      </c>
      <c r="H450">
        <v>106.8</v>
      </c>
      <c r="I450" t="s">
        <v>1292</v>
      </c>
    </row>
    <row r="451" spans="1:9">
      <c r="A451" t="s">
        <v>1212</v>
      </c>
      <c r="B451" t="s">
        <v>281</v>
      </c>
      <c r="C451" t="s">
        <v>1333</v>
      </c>
      <c r="D451">
        <v>81.099999999999994</v>
      </c>
      <c r="E451">
        <v>103.3</v>
      </c>
      <c r="F451" t="s">
        <v>257</v>
      </c>
      <c r="G451">
        <v>91.2</v>
      </c>
      <c r="H451">
        <v>98.1</v>
      </c>
      <c r="I451">
        <v>131.1</v>
      </c>
    </row>
    <row r="452" spans="1:9">
      <c r="A452" t="s">
        <v>1212</v>
      </c>
      <c r="B452" t="s">
        <v>324</v>
      </c>
      <c r="C452" t="s">
        <v>1309</v>
      </c>
      <c r="D452">
        <v>70.5</v>
      </c>
      <c r="E452">
        <v>88.4</v>
      </c>
      <c r="F452" t="s">
        <v>663</v>
      </c>
      <c r="G452">
        <v>102.8</v>
      </c>
      <c r="H452">
        <v>109.3</v>
      </c>
      <c r="I452">
        <v>368.5</v>
      </c>
    </row>
    <row r="453" spans="1:9">
      <c r="A453" t="s">
        <v>1212</v>
      </c>
      <c r="B453" t="s">
        <v>371</v>
      </c>
      <c r="C453" t="s">
        <v>381</v>
      </c>
      <c r="E453">
        <v>99.9</v>
      </c>
      <c r="F453">
        <v>99.9</v>
      </c>
      <c r="H453">
        <v>94.3</v>
      </c>
      <c r="I453">
        <v>94.3</v>
      </c>
    </row>
    <row r="454" spans="1:9">
      <c r="A454" t="s">
        <v>1212</v>
      </c>
      <c r="B454" t="s">
        <v>73</v>
      </c>
      <c r="C454">
        <v>184957</v>
      </c>
      <c r="D454">
        <v>110.5</v>
      </c>
      <c r="E454">
        <v>107.6</v>
      </c>
      <c r="F454">
        <v>420.4</v>
      </c>
      <c r="G454">
        <v>109.2</v>
      </c>
      <c r="H454">
        <v>106.9</v>
      </c>
      <c r="I454">
        <v>237.3</v>
      </c>
    </row>
    <row r="455" spans="1:9">
      <c r="A455" t="s">
        <v>1212</v>
      </c>
      <c r="B455" t="s">
        <v>218</v>
      </c>
      <c r="C455">
        <v>310301</v>
      </c>
      <c r="D455">
        <v>101.4</v>
      </c>
      <c r="E455">
        <v>100.9</v>
      </c>
      <c r="F455" t="s">
        <v>1293</v>
      </c>
      <c r="G455">
        <v>99.6</v>
      </c>
      <c r="H455">
        <v>106.4</v>
      </c>
      <c r="I455">
        <v>35.9</v>
      </c>
    </row>
    <row r="456" spans="1:9">
      <c r="A456" t="s">
        <v>1212</v>
      </c>
      <c r="B456" t="s">
        <v>282</v>
      </c>
      <c r="C456" t="s">
        <v>1297</v>
      </c>
      <c r="D456">
        <v>91.2</v>
      </c>
      <c r="E456">
        <v>97.7</v>
      </c>
      <c r="F456" t="s">
        <v>607</v>
      </c>
      <c r="G456">
        <v>104.4</v>
      </c>
      <c r="H456">
        <v>96.4</v>
      </c>
      <c r="I456">
        <v>3.5</v>
      </c>
    </row>
    <row r="457" spans="1:9">
      <c r="A457" t="s">
        <v>1212</v>
      </c>
      <c r="B457" t="s">
        <v>325</v>
      </c>
      <c r="C457" t="s">
        <v>1310</v>
      </c>
      <c r="D457">
        <v>101.6</v>
      </c>
      <c r="E457">
        <v>98.2</v>
      </c>
      <c r="F457">
        <v>42.9</v>
      </c>
      <c r="G457">
        <v>105</v>
      </c>
      <c r="H457">
        <v>93.6</v>
      </c>
      <c r="I457">
        <v>21.7</v>
      </c>
    </row>
    <row r="458" spans="1:9">
      <c r="A458" t="s">
        <v>1538</v>
      </c>
      <c r="B458" t="s">
        <v>69</v>
      </c>
      <c r="C458" t="s">
        <v>1369</v>
      </c>
      <c r="D458">
        <v>99.1</v>
      </c>
      <c r="E458">
        <v>100.2</v>
      </c>
      <c r="F458" t="s">
        <v>1370</v>
      </c>
      <c r="G458">
        <v>100.4</v>
      </c>
      <c r="H458">
        <v>101</v>
      </c>
      <c r="I458">
        <v>174.7</v>
      </c>
    </row>
    <row r="459" spans="1:9">
      <c r="A459" t="s">
        <v>1538</v>
      </c>
      <c r="B459" t="s">
        <v>214</v>
      </c>
      <c r="C459">
        <v>16253777</v>
      </c>
      <c r="D459">
        <v>99.3</v>
      </c>
      <c r="E459">
        <v>96.4</v>
      </c>
      <c r="F459">
        <v>677.2</v>
      </c>
      <c r="G459">
        <v>100.2</v>
      </c>
      <c r="H459">
        <v>96.5</v>
      </c>
      <c r="I459" t="s">
        <v>257</v>
      </c>
    </row>
    <row r="460" spans="1:9">
      <c r="A460" t="s">
        <v>1538</v>
      </c>
      <c r="B460" t="s">
        <v>278</v>
      </c>
      <c r="C460" t="s">
        <v>1406</v>
      </c>
      <c r="D460">
        <v>99.2</v>
      </c>
      <c r="E460">
        <v>104.1</v>
      </c>
      <c r="F460">
        <v>147.30000000000001</v>
      </c>
      <c r="G460">
        <v>102.7</v>
      </c>
      <c r="H460">
        <v>104.3</v>
      </c>
      <c r="I460">
        <v>113.5</v>
      </c>
    </row>
    <row r="461" spans="1:9">
      <c r="A461" t="s">
        <v>1538</v>
      </c>
      <c r="B461" t="s">
        <v>321</v>
      </c>
      <c r="C461" t="s">
        <v>1429</v>
      </c>
      <c r="D461">
        <v>86</v>
      </c>
      <c r="E461">
        <v>100.7</v>
      </c>
      <c r="F461" t="s">
        <v>1431</v>
      </c>
      <c r="G461">
        <v>94.4</v>
      </c>
      <c r="H461">
        <v>97.3</v>
      </c>
      <c r="I461">
        <v>170.8</v>
      </c>
    </row>
    <row r="462" spans="1:9">
      <c r="A462" t="s">
        <v>1538</v>
      </c>
      <c r="B462" t="s">
        <v>368</v>
      </c>
      <c r="C462" t="s">
        <v>1448</v>
      </c>
      <c r="D462">
        <v>100.7</v>
      </c>
      <c r="E462">
        <v>102.4</v>
      </c>
      <c r="F462">
        <v>129.19999999999999</v>
      </c>
      <c r="G462">
        <v>100.7</v>
      </c>
      <c r="H462">
        <v>104.3</v>
      </c>
      <c r="I462">
        <v>287.2</v>
      </c>
    </row>
    <row r="463" spans="1:9">
      <c r="A463" t="s">
        <v>1538</v>
      </c>
      <c r="B463" t="s">
        <v>70</v>
      </c>
      <c r="C463">
        <v>376909</v>
      </c>
      <c r="D463">
        <v>101.5</v>
      </c>
      <c r="E463">
        <v>103</v>
      </c>
      <c r="F463">
        <v>9.6</v>
      </c>
      <c r="G463">
        <v>100.7</v>
      </c>
      <c r="H463">
        <v>104.6</v>
      </c>
      <c r="I463">
        <v>2.2000000000000002</v>
      </c>
    </row>
    <row r="464" spans="1:9">
      <c r="A464" t="s">
        <v>1538</v>
      </c>
      <c r="B464" t="s">
        <v>215</v>
      </c>
      <c r="C464">
        <v>12399403</v>
      </c>
      <c r="D464">
        <v>102.1</v>
      </c>
      <c r="E464">
        <v>96.7</v>
      </c>
      <c r="F464">
        <v>867.1</v>
      </c>
      <c r="G464">
        <v>101.1</v>
      </c>
      <c r="H464">
        <v>98.8</v>
      </c>
      <c r="I464">
        <v>173.7</v>
      </c>
    </row>
    <row r="465" spans="1:9">
      <c r="A465" t="s">
        <v>1538</v>
      </c>
      <c r="B465" t="s">
        <v>279</v>
      </c>
      <c r="D465">
        <v>110.4</v>
      </c>
      <c r="E465">
        <v>110.4</v>
      </c>
      <c r="G465">
        <v>110.8</v>
      </c>
      <c r="H465">
        <v>110.8</v>
      </c>
    </row>
    <row r="466" spans="1:9">
      <c r="A466" t="s">
        <v>1538</v>
      </c>
      <c r="B466" t="s">
        <v>322</v>
      </c>
      <c r="C466" t="s">
        <v>1432</v>
      </c>
      <c r="D466">
        <v>106.8</v>
      </c>
      <c r="E466">
        <v>105</v>
      </c>
      <c r="F466">
        <v>45.9</v>
      </c>
      <c r="G466">
        <v>106.5</v>
      </c>
      <c r="H466">
        <v>107.5</v>
      </c>
      <c r="I466" t="s">
        <v>257</v>
      </c>
    </row>
    <row r="467" spans="1:9">
      <c r="A467" t="s">
        <v>1538</v>
      </c>
      <c r="B467" t="s">
        <v>369</v>
      </c>
      <c r="C467" t="s">
        <v>1449</v>
      </c>
      <c r="D467">
        <v>111.7</v>
      </c>
      <c r="E467">
        <v>36.700000000000003</v>
      </c>
      <c r="F467">
        <v>26</v>
      </c>
      <c r="G467">
        <v>105.5</v>
      </c>
      <c r="H467">
        <v>74.3</v>
      </c>
      <c r="I467">
        <v>72.099999999999994</v>
      </c>
    </row>
    <row r="468" spans="1:9">
      <c r="A468" t="s">
        <v>1538</v>
      </c>
      <c r="B468" t="s">
        <v>71</v>
      </c>
      <c r="C468" t="s">
        <v>1372</v>
      </c>
      <c r="D468">
        <v>98.8</v>
      </c>
      <c r="E468">
        <v>102.1</v>
      </c>
      <c r="F468" t="s">
        <v>1373</v>
      </c>
      <c r="G468">
        <v>104.4</v>
      </c>
      <c r="H468">
        <v>103.3</v>
      </c>
      <c r="I468">
        <v>65.099999999999994</v>
      </c>
    </row>
    <row r="469" spans="1:9">
      <c r="A469" t="s">
        <v>1538</v>
      </c>
      <c r="B469" t="s">
        <v>216</v>
      </c>
      <c r="C469">
        <v>1656428</v>
      </c>
      <c r="D469">
        <v>101.6</v>
      </c>
      <c r="E469">
        <v>100.8</v>
      </c>
      <c r="F469">
        <v>244.3</v>
      </c>
      <c r="G469">
        <v>107.4</v>
      </c>
      <c r="H469">
        <v>97.9</v>
      </c>
      <c r="I469" t="s">
        <v>1392</v>
      </c>
    </row>
    <row r="470" spans="1:9">
      <c r="A470" t="s">
        <v>1538</v>
      </c>
      <c r="B470" t="s">
        <v>280</v>
      </c>
      <c r="C470" t="s">
        <v>1408</v>
      </c>
      <c r="D470">
        <v>100.9</v>
      </c>
      <c r="E470">
        <v>104.6</v>
      </c>
      <c r="F470" t="s">
        <v>352</v>
      </c>
      <c r="G470">
        <v>99.5</v>
      </c>
      <c r="H470">
        <v>103.6</v>
      </c>
      <c r="I470" t="s">
        <v>1409</v>
      </c>
    </row>
    <row r="471" spans="1:9">
      <c r="A471" t="s">
        <v>1538</v>
      </c>
      <c r="B471" t="s">
        <v>323</v>
      </c>
      <c r="C471" t="s">
        <v>1433</v>
      </c>
      <c r="D471">
        <v>108.8</v>
      </c>
      <c r="E471">
        <v>108.3</v>
      </c>
      <c r="F471">
        <v>62.5</v>
      </c>
      <c r="G471">
        <v>102.4</v>
      </c>
      <c r="H471">
        <v>111.5</v>
      </c>
      <c r="I471" t="s">
        <v>1434</v>
      </c>
    </row>
    <row r="472" spans="1:9">
      <c r="A472" t="s">
        <v>1538</v>
      </c>
      <c r="B472" t="s">
        <v>370</v>
      </c>
      <c r="C472" t="s">
        <v>1450</v>
      </c>
      <c r="D472">
        <v>115.5</v>
      </c>
      <c r="E472">
        <v>97.9</v>
      </c>
      <c r="F472">
        <v>47.4</v>
      </c>
      <c r="G472">
        <v>114.8</v>
      </c>
      <c r="H472">
        <v>99.8</v>
      </c>
      <c r="I472">
        <v>52.2</v>
      </c>
    </row>
    <row r="473" spans="1:9">
      <c r="A473" t="s">
        <v>1538</v>
      </c>
      <c r="B473" t="s">
        <v>72</v>
      </c>
      <c r="C473" t="s">
        <v>1374</v>
      </c>
      <c r="D473">
        <v>95.4</v>
      </c>
      <c r="E473">
        <v>99.9</v>
      </c>
      <c r="F473" t="s">
        <v>1376</v>
      </c>
      <c r="G473">
        <v>96.7</v>
      </c>
      <c r="H473">
        <v>97.5</v>
      </c>
      <c r="I473">
        <v>131.4</v>
      </c>
    </row>
    <row r="474" spans="1:9">
      <c r="A474" t="s">
        <v>1538</v>
      </c>
      <c r="B474" t="s">
        <v>217</v>
      </c>
      <c r="C474">
        <v>1010872</v>
      </c>
      <c r="D474">
        <v>100.6</v>
      </c>
      <c r="E474">
        <v>100.6</v>
      </c>
      <c r="F474">
        <v>107.6</v>
      </c>
      <c r="G474">
        <v>108.2</v>
      </c>
      <c r="H474">
        <v>106.6</v>
      </c>
      <c r="I474">
        <v>197.1</v>
      </c>
    </row>
    <row r="475" spans="1:9">
      <c r="A475" t="s">
        <v>1538</v>
      </c>
      <c r="B475" t="s">
        <v>281</v>
      </c>
      <c r="C475" t="s">
        <v>1410</v>
      </c>
      <c r="D475">
        <v>83.7</v>
      </c>
      <c r="E475">
        <v>103.4</v>
      </c>
      <c r="F475" t="s">
        <v>352</v>
      </c>
      <c r="G475">
        <v>95.6</v>
      </c>
      <c r="H475">
        <v>105.4</v>
      </c>
      <c r="I475">
        <v>194.2</v>
      </c>
    </row>
    <row r="476" spans="1:9">
      <c r="A476" t="s">
        <v>1538</v>
      </c>
      <c r="B476" t="s">
        <v>324</v>
      </c>
      <c r="C476" t="s">
        <v>1435</v>
      </c>
      <c r="D476">
        <v>78.599999999999994</v>
      </c>
      <c r="E476">
        <v>93.3</v>
      </c>
      <c r="F476" t="s">
        <v>1436</v>
      </c>
      <c r="G476">
        <v>86.5</v>
      </c>
      <c r="H476">
        <v>108.7</v>
      </c>
      <c r="I476" t="s">
        <v>1437</v>
      </c>
    </row>
    <row r="477" spans="1:9">
      <c r="A477" t="s">
        <v>1538</v>
      </c>
      <c r="B477" t="s">
        <v>371</v>
      </c>
      <c r="C477" t="s">
        <v>1443</v>
      </c>
      <c r="E477">
        <v>99.9</v>
      </c>
      <c r="F477">
        <v>99.9</v>
      </c>
      <c r="H477">
        <v>94.3</v>
      </c>
      <c r="I477">
        <v>94.3</v>
      </c>
    </row>
    <row r="478" spans="1:9">
      <c r="A478" t="s">
        <v>1538</v>
      </c>
      <c r="B478" t="s">
        <v>73</v>
      </c>
      <c r="C478">
        <v>2531294</v>
      </c>
      <c r="D478">
        <v>107.2</v>
      </c>
      <c r="E478">
        <v>105.4</v>
      </c>
      <c r="F478">
        <v>219.7</v>
      </c>
      <c r="G478">
        <v>105.7</v>
      </c>
      <c r="H478">
        <v>108.9</v>
      </c>
      <c r="I478">
        <v>72.599999999999994</v>
      </c>
    </row>
    <row r="479" spans="1:9">
      <c r="A479" t="s">
        <v>1538</v>
      </c>
      <c r="B479" t="s">
        <v>218</v>
      </c>
      <c r="C479">
        <v>6778892</v>
      </c>
      <c r="D479">
        <v>99.3</v>
      </c>
      <c r="E479">
        <v>94.1</v>
      </c>
      <c r="F479" t="s">
        <v>1393</v>
      </c>
      <c r="G479">
        <v>102.2</v>
      </c>
      <c r="H479">
        <v>94.1</v>
      </c>
      <c r="I479" t="s">
        <v>1394</v>
      </c>
    </row>
    <row r="480" spans="1:9">
      <c r="A480" t="s">
        <v>1538</v>
      </c>
      <c r="B480" t="s">
        <v>282</v>
      </c>
      <c r="C480" t="s">
        <v>1411</v>
      </c>
      <c r="D480">
        <v>94.1</v>
      </c>
      <c r="E480">
        <v>99.7</v>
      </c>
      <c r="F480" t="s">
        <v>1412</v>
      </c>
      <c r="G480">
        <v>99</v>
      </c>
      <c r="H480">
        <v>100.1</v>
      </c>
      <c r="I480">
        <v>461.6</v>
      </c>
    </row>
    <row r="481" spans="1:9">
      <c r="A481" t="s">
        <v>1538</v>
      </c>
      <c r="B481" t="s">
        <v>325</v>
      </c>
      <c r="C481" t="s">
        <v>1438</v>
      </c>
      <c r="D481">
        <v>94.4</v>
      </c>
      <c r="E481">
        <v>99.8</v>
      </c>
      <c r="F481" t="s">
        <v>257</v>
      </c>
      <c r="G481">
        <v>93.4</v>
      </c>
      <c r="H481">
        <v>96.5</v>
      </c>
      <c r="I481">
        <v>211.6</v>
      </c>
    </row>
    <row r="482" spans="1:9">
      <c r="A482" t="s">
        <v>1338</v>
      </c>
      <c r="B482" t="s">
        <v>69</v>
      </c>
      <c r="C482" t="s">
        <v>1467</v>
      </c>
      <c r="D482">
        <v>98.7</v>
      </c>
      <c r="E482">
        <v>101</v>
      </c>
      <c r="F482">
        <v>100.2</v>
      </c>
      <c r="G482">
        <v>102.9</v>
      </c>
      <c r="H482">
        <v>101.1</v>
      </c>
      <c r="I482">
        <v>63.2</v>
      </c>
    </row>
    <row r="483" spans="1:9">
      <c r="A483" t="s">
        <v>1338</v>
      </c>
      <c r="B483" t="s">
        <v>214</v>
      </c>
      <c r="C483">
        <v>367914</v>
      </c>
      <c r="D483">
        <v>98.7</v>
      </c>
      <c r="E483">
        <v>96.7</v>
      </c>
      <c r="F483" t="s">
        <v>1482</v>
      </c>
      <c r="G483">
        <v>101.5</v>
      </c>
      <c r="H483">
        <v>97.1</v>
      </c>
      <c r="I483" t="s">
        <v>1483</v>
      </c>
    </row>
    <row r="484" spans="1:9">
      <c r="A484" t="s">
        <v>1338</v>
      </c>
      <c r="B484" t="s">
        <v>278</v>
      </c>
      <c r="C484" t="s">
        <v>1500</v>
      </c>
      <c r="D484">
        <v>107.9</v>
      </c>
      <c r="E484">
        <v>106.7</v>
      </c>
      <c r="F484">
        <v>90.5</v>
      </c>
      <c r="G484">
        <v>112.1</v>
      </c>
      <c r="H484">
        <v>113.5</v>
      </c>
      <c r="I484">
        <v>109.4</v>
      </c>
    </row>
    <row r="485" spans="1:9">
      <c r="A485" t="s">
        <v>1338</v>
      </c>
      <c r="B485" t="s">
        <v>321</v>
      </c>
      <c r="C485" t="s">
        <v>1519</v>
      </c>
      <c r="D485">
        <v>69.7</v>
      </c>
      <c r="E485">
        <v>101.8</v>
      </c>
      <c r="F485" t="s">
        <v>1520</v>
      </c>
      <c r="G485">
        <v>90.1</v>
      </c>
      <c r="H485">
        <v>98</v>
      </c>
      <c r="I485">
        <v>135.69999999999999</v>
      </c>
    </row>
    <row r="486" spans="1:9">
      <c r="A486" t="s">
        <v>1338</v>
      </c>
      <c r="B486" t="s">
        <v>368</v>
      </c>
      <c r="C486" t="s">
        <v>1535</v>
      </c>
      <c r="D486">
        <v>102.1</v>
      </c>
      <c r="E486">
        <v>108.3</v>
      </c>
      <c r="F486">
        <v>165.6</v>
      </c>
      <c r="G486">
        <v>109.5</v>
      </c>
      <c r="H486">
        <v>106</v>
      </c>
      <c r="I486">
        <v>86.3</v>
      </c>
    </row>
    <row r="487" spans="1:9">
      <c r="A487" t="s">
        <v>1338</v>
      </c>
      <c r="B487" t="s">
        <v>70</v>
      </c>
      <c r="C487" t="s">
        <v>1468</v>
      </c>
      <c r="D487">
        <v>103.2</v>
      </c>
      <c r="E487">
        <v>104</v>
      </c>
      <c r="F487">
        <v>84.3</v>
      </c>
      <c r="G487">
        <v>102.6</v>
      </c>
      <c r="H487">
        <v>105.3</v>
      </c>
      <c r="I487">
        <v>123.9</v>
      </c>
    </row>
    <row r="488" spans="1:9">
      <c r="A488" t="s">
        <v>1338</v>
      </c>
      <c r="B488" t="s">
        <v>215</v>
      </c>
      <c r="C488" t="s">
        <v>1484</v>
      </c>
      <c r="D488">
        <v>97.8</v>
      </c>
      <c r="E488">
        <v>99.9</v>
      </c>
      <c r="F488">
        <v>118.2</v>
      </c>
      <c r="G488">
        <v>103.1</v>
      </c>
      <c r="H488">
        <v>100.3</v>
      </c>
      <c r="I488">
        <v>61</v>
      </c>
    </row>
    <row r="489" spans="1:9">
      <c r="A489" t="s">
        <v>1338</v>
      </c>
      <c r="B489" t="s">
        <v>279</v>
      </c>
      <c r="D489">
        <v>99.9</v>
      </c>
      <c r="E489">
        <v>100</v>
      </c>
      <c r="G489">
        <v>102.3</v>
      </c>
      <c r="H489">
        <v>102.4</v>
      </c>
    </row>
    <row r="490" spans="1:9">
      <c r="A490" t="s">
        <v>1338</v>
      </c>
      <c r="B490" t="s">
        <v>322</v>
      </c>
      <c r="C490" t="s">
        <v>1521</v>
      </c>
      <c r="D490">
        <v>100.5</v>
      </c>
      <c r="E490">
        <v>108.1</v>
      </c>
      <c r="F490">
        <v>439.7</v>
      </c>
      <c r="G490">
        <v>99.8</v>
      </c>
      <c r="H490">
        <v>111.1</v>
      </c>
      <c r="I490" t="s">
        <v>1522</v>
      </c>
    </row>
    <row r="491" spans="1:9">
      <c r="A491" t="s">
        <v>1338</v>
      </c>
      <c r="B491" t="s">
        <v>369</v>
      </c>
      <c r="C491" t="s">
        <v>1536</v>
      </c>
      <c r="E491">
        <v>125.4</v>
      </c>
      <c r="F491">
        <v>127.6</v>
      </c>
      <c r="H491">
        <v>104.8</v>
      </c>
      <c r="I491">
        <v>105.3</v>
      </c>
    </row>
    <row r="492" spans="1:9">
      <c r="A492" t="s">
        <v>1338</v>
      </c>
      <c r="B492" t="s">
        <v>71</v>
      </c>
      <c r="C492" t="s">
        <v>1469</v>
      </c>
      <c r="D492">
        <v>80.900000000000006</v>
      </c>
      <c r="E492">
        <v>97.9</v>
      </c>
      <c r="F492">
        <v>298.3</v>
      </c>
      <c r="G492">
        <v>91</v>
      </c>
      <c r="H492">
        <v>97.2</v>
      </c>
      <c r="I492">
        <v>117.7</v>
      </c>
    </row>
    <row r="493" spans="1:9">
      <c r="A493" t="s">
        <v>1338</v>
      </c>
      <c r="B493" t="s">
        <v>216</v>
      </c>
      <c r="C493" t="s">
        <v>1485</v>
      </c>
      <c r="D493">
        <v>100.4</v>
      </c>
      <c r="E493">
        <v>98.1</v>
      </c>
      <c r="F493">
        <v>54.9</v>
      </c>
      <c r="G493">
        <v>108.7</v>
      </c>
      <c r="H493">
        <v>93.1</v>
      </c>
      <c r="I493">
        <v>22.9</v>
      </c>
    </row>
    <row r="494" spans="1:9">
      <c r="A494" t="s">
        <v>1338</v>
      </c>
      <c r="B494" t="s">
        <v>280</v>
      </c>
      <c r="C494">
        <v>155538</v>
      </c>
      <c r="D494">
        <v>101.9</v>
      </c>
      <c r="E494">
        <v>103.4</v>
      </c>
      <c r="F494" t="s">
        <v>1368</v>
      </c>
      <c r="G494">
        <v>102.1</v>
      </c>
      <c r="H494">
        <v>101.8</v>
      </c>
      <c r="I494" t="s">
        <v>1501</v>
      </c>
    </row>
    <row r="495" spans="1:9">
      <c r="A495" t="s">
        <v>1338</v>
      </c>
      <c r="B495" t="s">
        <v>323</v>
      </c>
      <c r="C495" t="s">
        <v>1523</v>
      </c>
      <c r="D495">
        <v>113.2</v>
      </c>
      <c r="E495">
        <v>120</v>
      </c>
      <c r="F495">
        <v>174.9</v>
      </c>
      <c r="G495">
        <v>112.1</v>
      </c>
      <c r="H495">
        <v>112.7</v>
      </c>
      <c r="I495">
        <v>109.4</v>
      </c>
    </row>
    <row r="496" spans="1:9">
      <c r="A496" t="s">
        <v>1338</v>
      </c>
      <c r="B496" t="s">
        <v>370</v>
      </c>
      <c r="C496" t="s">
        <v>1537</v>
      </c>
      <c r="D496">
        <v>103.5</v>
      </c>
      <c r="E496">
        <v>97.9</v>
      </c>
      <c r="F496">
        <v>95.2</v>
      </c>
      <c r="G496">
        <v>50.7</v>
      </c>
      <c r="H496">
        <v>99.9</v>
      </c>
      <c r="I496">
        <v>139.80000000000001</v>
      </c>
    </row>
    <row r="497" spans="1:9">
      <c r="A497" t="s">
        <v>1338</v>
      </c>
      <c r="B497" t="s">
        <v>72</v>
      </c>
      <c r="C497" t="s">
        <v>1470</v>
      </c>
      <c r="D497">
        <v>100.9</v>
      </c>
      <c r="E497">
        <v>99.8</v>
      </c>
      <c r="F497">
        <v>82.1</v>
      </c>
      <c r="G497">
        <v>104.8</v>
      </c>
      <c r="H497">
        <v>99.8</v>
      </c>
      <c r="I497">
        <v>63.1</v>
      </c>
    </row>
    <row r="498" spans="1:9">
      <c r="A498" t="s">
        <v>1338</v>
      </c>
      <c r="B498" t="s">
        <v>217</v>
      </c>
      <c r="C498">
        <v>211452</v>
      </c>
      <c r="D498">
        <v>101.6</v>
      </c>
      <c r="E498">
        <v>102</v>
      </c>
      <c r="F498">
        <v>104.6</v>
      </c>
      <c r="G498">
        <v>112.6</v>
      </c>
      <c r="H498">
        <v>103</v>
      </c>
      <c r="I498" t="s">
        <v>1486</v>
      </c>
    </row>
    <row r="499" spans="1:9">
      <c r="A499" t="s">
        <v>1338</v>
      </c>
      <c r="B499" t="s">
        <v>281</v>
      </c>
      <c r="C499" t="s">
        <v>1502</v>
      </c>
      <c r="D499">
        <v>83.5</v>
      </c>
      <c r="E499">
        <v>99.2</v>
      </c>
      <c r="F499">
        <v>786.9</v>
      </c>
      <c r="G499">
        <v>95.4</v>
      </c>
      <c r="H499">
        <v>102.7</v>
      </c>
      <c r="I499">
        <v>150.6</v>
      </c>
    </row>
    <row r="500" spans="1:9">
      <c r="A500" t="s">
        <v>1338</v>
      </c>
      <c r="B500" t="s">
        <v>324</v>
      </c>
      <c r="C500">
        <v>90514</v>
      </c>
      <c r="D500">
        <v>93.9</v>
      </c>
      <c r="E500">
        <v>100.7</v>
      </c>
      <c r="F500" t="s">
        <v>1524</v>
      </c>
      <c r="G500">
        <v>103.5</v>
      </c>
      <c r="H500">
        <v>115.2</v>
      </c>
      <c r="I500" t="s">
        <v>352</v>
      </c>
    </row>
    <row r="501" spans="1:9">
      <c r="A501" t="s">
        <v>1338</v>
      </c>
      <c r="B501" t="s">
        <v>371</v>
      </c>
      <c r="C501" t="s">
        <v>381</v>
      </c>
      <c r="E501">
        <v>99.9</v>
      </c>
      <c r="F501">
        <v>99.9</v>
      </c>
      <c r="H501">
        <v>94.3</v>
      </c>
      <c r="I501">
        <v>94.3</v>
      </c>
    </row>
    <row r="502" spans="1:9">
      <c r="A502" t="s">
        <v>1338</v>
      </c>
      <c r="B502" t="s">
        <v>73</v>
      </c>
      <c r="C502">
        <v>419303</v>
      </c>
      <c r="D502">
        <v>105.2</v>
      </c>
      <c r="E502">
        <v>97.1</v>
      </c>
      <c r="F502">
        <v>953</v>
      </c>
      <c r="G502">
        <v>107.5</v>
      </c>
      <c r="H502">
        <v>98.3</v>
      </c>
      <c r="I502" t="s">
        <v>257</v>
      </c>
    </row>
    <row r="503" spans="1:9">
      <c r="A503" t="s">
        <v>1338</v>
      </c>
      <c r="B503" t="s">
        <v>218</v>
      </c>
      <c r="C503">
        <v>89418</v>
      </c>
      <c r="D503">
        <v>100.9</v>
      </c>
      <c r="E503">
        <v>97.6</v>
      </c>
      <c r="F503" t="s">
        <v>1487</v>
      </c>
      <c r="G503">
        <v>106.6</v>
      </c>
      <c r="H503">
        <v>98.3</v>
      </c>
      <c r="I503" t="s">
        <v>1259</v>
      </c>
    </row>
    <row r="504" spans="1:9">
      <c r="A504" t="s">
        <v>1338</v>
      </c>
      <c r="B504" t="s">
        <v>282</v>
      </c>
      <c r="C504" t="s">
        <v>1503</v>
      </c>
      <c r="D504">
        <v>89.1</v>
      </c>
      <c r="E504">
        <v>96.9</v>
      </c>
      <c r="F504">
        <v>242.8</v>
      </c>
      <c r="G504">
        <v>94.7</v>
      </c>
      <c r="H504">
        <v>96.3</v>
      </c>
      <c r="I504">
        <v>97.5</v>
      </c>
    </row>
    <row r="505" spans="1:9">
      <c r="A505" t="s">
        <v>1338</v>
      </c>
      <c r="B505" t="s">
        <v>325</v>
      </c>
      <c r="C505">
        <v>460598</v>
      </c>
      <c r="D505">
        <v>105.8</v>
      </c>
      <c r="E505">
        <v>85</v>
      </c>
      <c r="F505" t="s">
        <v>1514</v>
      </c>
      <c r="G505">
        <v>125.1</v>
      </c>
      <c r="H505">
        <v>84</v>
      </c>
      <c r="I505" t="s">
        <v>1525</v>
      </c>
    </row>
    <row r="506" spans="1:9">
      <c r="A506" t="s">
        <v>3231</v>
      </c>
      <c r="B506" t="s">
        <v>69</v>
      </c>
      <c r="C506">
        <v>16399679</v>
      </c>
      <c r="D506">
        <v>99.3</v>
      </c>
      <c r="E506">
        <v>100.3</v>
      </c>
      <c r="F506">
        <v>145</v>
      </c>
      <c r="G506">
        <v>100.6</v>
      </c>
      <c r="H506">
        <v>101.1</v>
      </c>
      <c r="I506">
        <v>142.69999999999999</v>
      </c>
    </row>
    <row r="507" spans="1:9">
      <c r="A507" t="s">
        <v>3231</v>
      </c>
      <c r="B507" t="s">
        <v>214</v>
      </c>
      <c r="C507">
        <v>24205026</v>
      </c>
      <c r="D507">
        <v>100.3</v>
      </c>
      <c r="E507">
        <v>96.6</v>
      </c>
      <c r="F507">
        <v>714.4</v>
      </c>
      <c r="G507">
        <v>100.4</v>
      </c>
      <c r="H507">
        <v>96.8</v>
      </c>
      <c r="I507">
        <v>443.4</v>
      </c>
    </row>
    <row r="508" spans="1:9">
      <c r="A508" t="s">
        <v>3231</v>
      </c>
      <c r="B508" t="s">
        <v>278</v>
      </c>
      <c r="C508" t="s">
        <v>2087</v>
      </c>
      <c r="D508">
        <v>99.4</v>
      </c>
      <c r="E508">
        <v>103.4</v>
      </c>
      <c r="F508">
        <v>137.80000000000001</v>
      </c>
      <c r="G508">
        <v>103.8</v>
      </c>
      <c r="H508">
        <v>107.6</v>
      </c>
      <c r="I508">
        <v>141.1</v>
      </c>
    </row>
    <row r="509" spans="1:9">
      <c r="A509" t="s">
        <v>3231</v>
      </c>
      <c r="B509" t="s">
        <v>321</v>
      </c>
      <c r="C509" t="s">
        <v>2249</v>
      </c>
      <c r="D509">
        <v>85</v>
      </c>
      <c r="E509">
        <v>101.1</v>
      </c>
      <c r="F509" t="s">
        <v>2251</v>
      </c>
      <c r="G509">
        <v>94</v>
      </c>
      <c r="H509">
        <v>98.1</v>
      </c>
      <c r="I509">
        <v>179.3</v>
      </c>
    </row>
    <row r="510" spans="1:9">
      <c r="A510" t="s">
        <v>3231</v>
      </c>
      <c r="B510" t="s">
        <v>368</v>
      </c>
      <c r="C510" t="s">
        <v>3071</v>
      </c>
      <c r="D510">
        <v>100.5</v>
      </c>
      <c r="E510">
        <v>103</v>
      </c>
      <c r="F510">
        <v>140.80000000000001</v>
      </c>
      <c r="G510">
        <v>100.9</v>
      </c>
      <c r="H510">
        <v>104.5</v>
      </c>
      <c r="I510">
        <v>245.6</v>
      </c>
    </row>
    <row r="511" spans="1:9">
      <c r="A511" t="s">
        <v>3231</v>
      </c>
      <c r="B511" t="s">
        <v>70</v>
      </c>
      <c r="C511">
        <v>6678746</v>
      </c>
      <c r="D511">
        <v>101.7</v>
      </c>
      <c r="E511">
        <v>102.9</v>
      </c>
      <c r="F511">
        <v>110.2</v>
      </c>
      <c r="G511">
        <v>100.5</v>
      </c>
      <c r="H511">
        <v>104.5</v>
      </c>
      <c r="I511">
        <v>27.5</v>
      </c>
    </row>
    <row r="512" spans="1:9">
      <c r="A512" t="s">
        <v>3231</v>
      </c>
      <c r="B512" t="s">
        <v>215</v>
      </c>
      <c r="C512">
        <v>10515754</v>
      </c>
      <c r="D512">
        <v>101.7</v>
      </c>
      <c r="E512">
        <v>97.7</v>
      </c>
      <c r="F512">
        <v>555.20000000000005</v>
      </c>
      <c r="G512">
        <v>100.9</v>
      </c>
      <c r="H512">
        <v>99.9</v>
      </c>
      <c r="I512">
        <v>132</v>
      </c>
    </row>
    <row r="513" spans="1:9">
      <c r="A513" t="s">
        <v>3231</v>
      </c>
      <c r="B513" t="s">
        <v>279</v>
      </c>
      <c r="D513">
        <v>109.7</v>
      </c>
      <c r="E513">
        <v>109.7</v>
      </c>
      <c r="G513">
        <v>110.1</v>
      </c>
      <c r="H513">
        <v>110.1</v>
      </c>
    </row>
    <row r="514" spans="1:9">
      <c r="A514" t="s">
        <v>3231</v>
      </c>
      <c r="B514" t="s">
        <v>322</v>
      </c>
      <c r="C514" t="s">
        <v>2253</v>
      </c>
      <c r="D514">
        <v>106.8</v>
      </c>
      <c r="E514">
        <v>104.9</v>
      </c>
      <c r="F514">
        <v>31.7</v>
      </c>
      <c r="G514">
        <v>106.2</v>
      </c>
      <c r="H514">
        <v>107.6</v>
      </c>
      <c r="I514" t="s">
        <v>2256</v>
      </c>
    </row>
    <row r="515" spans="1:9">
      <c r="A515" t="s">
        <v>3231</v>
      </c>
      <c r="B515" t="s">
        <v>369</v>
      </c>
      <c r="C515" t="s">
        <v>2353</v>
      </c>
      <c r="D515">
        <v>111.7</v>
      </c>
      <c r="E515">
        <v>43.5</v>
      </c>
      <c r="F515">
        <v>35.700000000000003</v>
      </c>
      <c r="G515">
        <v>105.5</v>
      </c>
      <c r="H515">
        <v>40.9</v>
      </c>
      <c r="I515">
        <v>34.5</v>
      </c>
    </row>
    <row r="516" spans="1:9">
      <c r="A516" t="s">
        <v>3231</v>
      </c>
      <c r="B516" t="s">
        <v>71</v>
      </c>
      <c r="C516" t="s">
        <v>1758</v>
      </c>
      <c r="D516">
        <v>95.7</v>
      </c>
      <c r="E516">
        <v>101.5</v>
      </c>
      <c r="F516" t="s">
        <v>2999</v>
      </c>
      <c r="G516">
        <v>101.4</v>
      </c>
      <c r="H516">
        <v>102.5</v>
      </c>
      <c r="I516">
        <v>112.2</v>
      </c>
    </row>
    <row r="517" spans="1:9">
      <c r="A517" t="s">
        <v>3231</v>
      </c>
      <c r="B517" t="s">
        <v>216</v>
      </c>
      <c r="C517">
        <v>2506460</v>
      </c>
      <c r="D517">
        <v>102.5</v>
      </c>
      <c r="E517">
        <v>101.1</v>
      </c>
      <c r="F517">
        <v>317.3</v>
      </c>
      <c r="G517">
        <v>108.5</v>
      </c>
      <c r="H517">
        <v>98</v>
      </c>
      <c r="I517" t="s">
        <v>1944</v>
      </c>
    </row>
    <row r="518" spans="1:9">
      <c r="A518" t="s">
        <v>3231</v>
      </c>
      <c r="B518" t="s">
        <v>280</v>
      </c>
      <c r="C518" t="s">
        <v>3052</v>
      </c>
      <c r="D518">
        <v>102.1</v>
      </c>
      <c r="E518">
        <v>104.2</v>
      </c>
      <c r="F518" t="s">
        <v>3054</v>
      </c>
      <c r="G518">
        <v>100.7</v>
      </c>
      <c r="H518">
        <v>104.4</v>
      </c>
      <c r="I518" t="s">
        <v>1889</v>
      </c>
    </row>
    <row r="519" spans="1:9">
      <c r="A519" t="s">
        <v>3231</v>
      </c>
      <c r="B519" t="s">
        <v>323</v>
      </c>
      <c r="C519">
        <v>482806</v>
      </c>
      <c r="D519">
        <v>109.3</v>
      </c>
      <c r="E519">
        <v>107.6</v>
      </c>
      <c r="F519" t="s">
        <v>3202</v>
      </c>
      <c r="G519">
        <v>101.5</v>
      </c>
      <c r="H519">
        <v>110.4</v>
      </c>
      <c r="I519">
        <v>13</v>
      </c>
    </row>
    <row r="520" spans="1:9">
      <c r="A520" t="s">
        <v>3231</v>
      </c>
      <c r="B520" t="s">
        <v>370</v>
      </c>
      <c r="C520" t="s">
        <v>2358</v>
      </c>
      <c r="D520">
        <v>117.5</v>
      </c>
      <c r="E520">
        <v>97.9</v>
      </c>
      <c r="F520">
        <v>48.9</v>
      </c>
      <c r="G520">
        <v>113.9</v>
      </c>
      <c r="H520">
        <v>99.8</v>
      </c>
      <c r="I520">
        <v>57.4</v>
      </c>
    </row>
    <row r="521" spans="1:9">
      <c r="A521" t="s">
        <v>3231</v>
      </c>
      <c r="B521" t="s">
        <v>72</v>
      </c>
      <c r="C521" t="s">
        <v>1762</v>
      </c>
      <c r="D521">
        <v>95.9</v>
      </c>
      <c r="E521">
        <v>100</v>
      </c>
      <c r="F521" t="s">
        <v>1765</v>
      </c>
      <c r="G521">
        <v>98.6</v>
      </c>
      <c r="H521">
        <v>97.9</v>
      </c>
      <c r="I521">
        <v>83.3</v>
      </c>
    </row>
    <row r="522" spans="1:9">
      <c r="A522" t="s">
        <v>3231</v>
      </c>
      <c r="B522" t="s">
        <v>217</v>
      </c>
      <c r="C522">
        <v>1555470</v>
      </c>
      <c r="D522">
        <v>101.5</v>
      </c>
      <c r="E522">
        <v>100.8</v>
      </c>
      <c r="F522">
        <v>135.6</v>
      </c>
      <c r="G522">
        <v>109.1</v>
      </c>
      <c r="H522">
        <v>106.4</v>
      </c>
      <c r="I522">
        <v>295.2</v>
      </c>
    </row>
    <row r="523" spans="1:9">
      <c r="A523" t="s">
        <v>3231</v>
      </c>
      <c r="B523" t="s">
        <v>281</v>
      </c>
      <c r="C523" t="s">
        <v>2089</v>
      </c>
      <c r="D523">
        <v>84.7</v>
      </c>
      <c r="E523">
        <v>102.9</v>
      </c>
      <c r="F523" t="s">
        <v>352</v>
      </c>
      <c r="G523">
        <v>97.3</v>
      </c>
      <c r="H523">
        <v>105</v>
      </c>
      <c r="I523">
        <v>171.6</v>
      </c>
    </row>
    <row r="524" spans="1:9">
      <c r="A524" t="s">
        <v>3231</v>
      </c>
      <c r="B524" t="s">
        <v>324</v>
      </c>
      <c r="C524">
        <v>59606</v>
      </c>
      <c r="D524">
        <v>78.900000000000006</v>
      </c>
      <c r="E524">
        <v>93</v>
      </c>
      <c r="F524">
        <v>1.2</v>
      </c>
      <c r="G524">
        <v>86.9</v>
      </c>
      <c r="H524">
        <v>106.4</v>
      </c>
      <c r="I524">
        <v>1.1000000000000001</v>
      </c>
    </row>
    <row r="525" spans="1:9">
      <c r="A525" t="s">
        <v>3231</v>
      </c>
      <c r="B525" t="s">
        <v>371</v>
      </c>
      <c r="C525" t="s">
        <v>2325</v>
      </c>
      <c r="E525">
        <v>99.9</v>
      </c>
      <c r="F525">
        <v>99.9</v>
      </c>
      <c r="H525">
        <v>94.3</v>
      </c>
      <c r="I525">
        <v>94.3</v>
      </c>
    </row>
    <row r="526" spans="1:9">
      <c r="A526" t="s">
        <v>3231</v>
      </c>
      <c r="B526" t="s">
        <v>73</v>
      </c>
      <c r="C526">
        <v>3294360</v>
      </c>
      <c r="D526">
        <v>107.4</v>
      </c>
      <c r="E526">
        <v>104.9</v>
      </c>
      <c r="F526">
        <v>272.7</v>
      </c>
      <c r="G526">
        <v>105.9</v>
      </c>
      <c r="H526">
        <v>109.1</v>
      </c>
      <c r="I526">
        <v>81.599999999999994</v>
      </c>
    </row>
    <row r="527" spans="1:9">
      <c r="A527" t="s">
        <v>3231</v>
      </c>
      <c r="B527" t="s">
        <v>218</v>
      </c>
      <c r="C527">
        <v>9357693</v>
      </c>
      <c r="D527">
        <v>97.8</v>
      </c>
      <c r="E527">
        <v>95.6</v>
      </c>
      <c r="F527" t="s">
        <v>257</v>
      </c>
      <c r="G527">
        <v>101.5</v>
      </c>
      <c r="H527">
        <v>95.3</v>
      </c>
      <c r="I527" t="s">
        <v>1946</v>
      </c>
    </row>
    <row r="528" spans="1:9">
      <c r="A528" t="s">
        <v>3231</v>
      </c>
      <c r="B528" t="s">
        <v>282</v>
      </c>
      <c r="C528">
        <v>922611</v>
      </c>
      <c r="D528">
        <v>94.8</v>
      </c>
      <c r="E528">
        <v>99.4</v>
      </c>
      <c r="F528">
        <v>10.9</v>
      </c>
      <c r="G528">
        <v>99.3</v>
      </c>
      <c r="H528">
        <v>99.8</v>
      </c>
      <c r="I528">
        <v>68.3</v>
      </c>
    </row>
    <row r="529" spans="1:9">
      <c r="A529" t="s">
        <v>3231</v>
      </c>
      <c r="B529" t="s">
        <v>325</v>
      </c>
      <c r="C529" t="s">
        <v>3063</v>
      </c>
      <c r="D529">
        <v>95.2</v>
      </c>
      <c r="E529">
        <v>98.4</v>
      </c>
      <c r="F529" t="s">
        <v>257</v>
      </c>
      <c r="G529">
        <v>95.7</v>
      </c>
      <c r="H529">
        <v>94.5</v>
      </c>
      <c r="I529">
        <v>75.3</v>
      </c>
    </row>
    <row r="530" spans="1:9">
      <c r="A530" t="s">
        <v>1539</v>
      </c>
      <c r="B530" t="s">
        <v>69</v>
      </c>
      <c r="C530">
        <v>24201564</v>
      </c>
      <c r="D530">
        <v>101.9</v>
      </c>
      <c r="E530">
        <v>101.3</v>
      </c>
      <c r="F530">
        <v>313.39999999999998</v>
      </c>
      <c r="G530">
        <v>102.9</v>
      </c>
      <c r="H530">
        <v>102.2</v>
      </c>
      <c r="I530">
        <v>152.1</v>
      </c>
    </row>
    <row r="531" spans="1:9">
      <c r="A531" t="s">
        <v>1539</v>
      </c>
      <c r="B531" t="s">
        <v>214</v>
      </c>
      <c r="C531">
        <v>7951249</v>
      </c>
      <c r="D531">
        <v>110.6</v>
      </c>
      <c r="E531">
        <v>99</v>
      </c>
      <c r="F531">
        <v>804.8</v>
      </c>
      <c r="G531">
        <v>102.1</v>
      </c>
      <c r="H531">
        <v>99.6</v>
      </c>
      <c r="I531">
        <v>152.6</v>
      </c>
    </row>
    <row r="532" spans="1:9">
      <c r="A532" t="s">
        <v>1539</v>
      </c>
      <c r="B532" t="s">
        <v>278</v>
      </c>
      <c r="C532">
        <v>545755</v>
      </c>
      <c r="D532">
        <v>101.8</v>
      </c>
      <c r="E532">
        <v>94.7</v>
      </c>
      <c r="F532" t="s">
        <v>352</v>
      </c>
      <c r="G532">
        <v>117.1</v>
      </c>
      <c r="H532">
        <v>181.4</v>
      </c>
      <c r="I532">
        <v>28.4</v>
      </c>
    </row>
    <row r="533" spans="1:9">
      <c r="A533" t="s">
        <v>1539</v>
      </c>
      <c r="B533" t="s">
        <v>321</v>
      </c>
      <c r="C533" t="s">
        <v>2916</v>
      </c>
      <c r="D533">
        <v>75</v>
      </c>
      <c r="E533">
        <v>105.7</v>
      </c>
      <c r="F533" t="s">
        <v>2919</v>
      </c>
      <c r="G533">
        <v>89.8</v>
      </c>
      <c r="H533">
        <v>107.7</v>
      </c>
      <c r="I533">
        <v>286.8</v>
      </c>
    </row>
    <row r="534" spans="1:9">
      <c r="A534" t="s">
        <v>1539</v>
      </c>
      <c r="B534" t="s">
        <v>368</v>
      </c>
      <c r="C534" t="s">
        <v>3176</v>
      </c>
      <c r="D534">
        <v>99.1</v>
      </c>
      <c r="E534">
        <v>109.1</v>
      </c>
      <c r="F534">
        <v>262.7</v>
      </c>
      <c r="G534">
        <v>103.2</v>
      </c>
      <c r="H534">
        <v>107.1</v>
      </c>
      <c r="I534">
        <v>140.69999999999999</v>
      </c>
    </row>
    <row r="535" spans="1:9">
      <c r="A535" t="s">
        <v>1539</v>
      </c>
      <c r="B535" t="s">
        <v>70</v>
      </c>
      <c r="C535">
        <v>6301837</v>
      </c>
      <c r="D535">
        <v>103.3</v>
      </c>
      <c r="E535">
        <v>101.4</v>
      </c>
      <c r="F535">
        <v>293</v>
      </c>
      <c r="G535">
        <v>98.5</v>
      </c>
      <c r="H535">
        <v>103.5</v>
      </c>
      <c r="I535">
        <v>86.7</v>
      </c>
    </row>
    <row r="536" spans="1:9">
      <c r="A536" t="s">
        <v>1539</v>
      </c>
      <c r="B536" t="s">
        <v>215</v>
      </c>
      <c r="C536" t="s">
        <v>3123</v>
      </c>
      <c r="D536">
        <v>97.3</v>
      </c>
      <c r="E536">
        <v>108.5</v>
      </c>
      <c r="F536" t="s">
        <v>3126</v>
      </c>
      <c r="G536">
        <v>98.5</v>
      </c>
      <c r="H536">
        <v>112.1</v>
      </c>
      <c r="I536" t="s">
        <v>3127</v>
      </c>
    </row>
    <row r="537" spans="1:9">
      <c r="A537" t="s">
        <v>1539</v>
      </c>
      <c r="B537" t="s">
        <v>279</v>
      </c>
      <c r="D537">
        <v>101.8</v>
      </c>
      <c r="E537">
        <v>101.8</v>
      </c>
      <c r="G537">
        <v>102.7</v>
      </c>
      <c r="H537">
        <v>102.7</v>
      </c>
    </row>
    <row r="538" spans="1:9">
      <c r="A538" t="s">
        <v>1539</v>
      </c>
      <c r="B538" t="s">
        <v>322</v>
      </c>
      <c r="C538">
        <v>97598</v>
      </c>
      <c r="D538">
        <v>106.8</v>
      </c>
      <c r="E538">
        <v>103.1</v>
      </c>
      <c r="F538" t="s">
        <v>2923</v>
      </c>
      <c r="G538">
        <v>102.4</v>
      </c>
      <c r="H538">
        <v>108.3</v>
      </c>
      <c r="I538">
        <v>50.8</v>
      </c>
    </row>
    <row r="539" spans="1:9">
      <c r="A539" t="s">
        <v>1539</v>
      </c>
      <c r="B539" t="s">
        <v>369</v>
      </c>
      <c r="C539" t="s">
        <v>2973</v>
      </c>
      <c r="E539">
        <v>73.7</v>
      </c>
      <c r="F539">
        <v>73.900000000000006</v>
      </c>
      <c r="H539">
        <v>20.6</v>
      </c>
      <c r="I539">
        <v>20.100000000000001</v>
      </c>
    </row>
    <row r="540" spans="1:9">
      <c r="A540" t="s">
        <v>1539</v>
      </c>
      <c r="B540" t="s">
        <v>71</v>
      </c>
      <c r="C540" t="s">
        <v>2530</v>
      </c>
      <c r="D540">
        <v>62.3</v>
      </c>
      <c r="E540">
        <v>95</v>
      </c>
      <c r="F540" t="s">
        <v>3095</v>
      </c>
      <c r="G540">
        <v>68.2</v>
      </c>
      <c r="H540">
        <v>94.2</v>
      </c>
      <c r="I540">
        <v>588.9</v>
      </c>
    </row>
    <row r="541" spans="1:9">
      <c r="A541" t="s">
        <v>1539</v>
      </c>
      <c r="B541" t="s">
        <v>216</v>
      </c>
      <c r="C541">
        <v>850032</v>
      </c>
      <c r="D541">
        <v>112.2</v>
      </c>
      <c r="E541">
        <v>104.9</v>
      </c>
      <c r="F541">
        <v>759</v>
      </c>
      <c r="G541">
        <v>121.5</v>
      </c>
      <c r="H541">
        <v>99.1</v>
      </c>
      <c r="I541" t="s">
        <v>2668</v>
      </c>
    </row>
    <row r="542" spans="1:9">
      <c r="A542" t="s">
        <v>1539</v>
      </c>
      <c r="B542" t="s">
        <v>280</v>
      </c>
      <c r="C542">
        <v>4316739</v>
      </c>
      <c r="D542">
        <v>114.8</v>
      </c>
      <c r="E542">
        <v>100.3</v>
      </c>
      <c r="F542" t="s">
        <v>352</v>
      </c>
      <c r="G542">
        <v>113.8</v>
      </c>
      <c r="H542">
        <v>113.6</v>
      </c>
      <c r="I542">
        <v>93.3</v>
      </c>
    </row>
    <row r="543" spans="1:9">
      <c r="A543" t="s">
        <v>1539</v>
      </c>
      <c r="B543" t="s">
        <v>323</v>
      </c>
      <c r="C543">
        <v>1057201</v>
      </c>
      <c r="D543">
        <v>115.1</v>
      </c>
      <c r="E543">
        <v>99.7</v>
      </c>
      <c r="F543" t="s">
        <v>257</v>
      </c>
      <c r="G543">
        <v>93.8</v>
      </c>
      <c r="H543">
        <v>98.8</v>
      </c>
      <c r="I543">
        <v>103</v>
      </c>
    </row>
    <row r="544" spans="1:9">
      <c r="A544" t="s">
        <v>1539</v>
      </c>
      <c r="B544" t="s">
        <v>370</v>
      </c>
      <c r="C544" t="s">
        <v>2958</v>
      </c>
      <c r="D544">
        <v>156.6</v>
      </c>
      <c r="E544">
        <v>97.7</v>
      </c>
      <c r="F544">
        <v>56.3</v>
      </c>
      <c r="G544">
        <v>101.4</v>
      </c>
      <c r="H544">
        <v>99.8</v>
      </c>
      <c r="I544">
        <v>96.8</v>
      </c>
    </row>
    <row r="545" spans="1:9">
      <c r="A545" t="s">
        <v>1539</v>
      </c>
      <c r="B545" t="s">
        <v>72</v>
      </c>
      <c r="C545">
        <v>302894</v>
      </c>
      <c r="D545">
        <v>101</v>
      </c>
      <c r="E545">
        <v>100.1</v>
      </c>
      <c r="F545" t="s">
        <v>257</v>
      </c>
      <c r="G545">
        <v>123.3</v>
      </c>
      <c r="H545">
        <v>102.2</v>
      </c>
      <c r="I545" t="s">
        <v>2534</v>
      </c>
    </row>
    <row r="546" spans="1:9">
      <c r="A546" t="s">
        <v>1539</v>
      </c>
      <c r="B546" t="s">
        <v>217</v>
      </c>
      <c r="C546">
        <v>544598</v>
      </c>
      <c r="D546">
        <v>110.2</v>
      </c>
      <c r="E546">
        <v>103.3</v>
      </c>
      <c r="F546">
        <v>262.8</v>
      </c>
      <c r="G546">
        <v>118.8</v>
      </c>
      <c r="H546">
        <v>105</v>
      </c>
      <c r="I546" t="s">
        <v>257</v>
      </c>
    </row>
    <row r="547" spans="1:9">
      <c r="A547" t="s">
        <v>1539</v>
      </c>
      <c r="B547" t="s">
        <v>281</v>
      </c>
      <c r="C547">
        <v>338348</v>
      </c>
      <c r="D547">
        <v>95.9</v>
      </c>
      <c r="E547">
        <v>96.9</v>
      </c>
      <c r="F547">
        <v>208.9</v>
      </c>
      <c r="G547">
        <v>117.8</v>
      </c>
      <c r="H547">
        <v>100.3</v>
      </c>
      <c r="I547" t="s">
        <v>2786</v>
      </c>
    </row>
    <row r="548" spans="1:9">
      <c r="A548" t="s">
        <v>1539</v>
      </c>
      <c r="B548" t="s">
        <v>324</v>
      </c>
      <c r="C548">
        <v>600160</v>
      </c>
      <c r="D548">
        <v>81.8</v>
      </c>
      <c r="E548">
        <v>88.8</v>
      </c>
      <c r="F548">
        <v>92.8</v>
      </c>
      <c r="G548">
        <v>91.9</v>
      </c>
      <c r="H548">
        <v>83.3</v>
      </c>
      <c r="I548">
        <v>221.4</v>
      </c>
    </row>
    <row r="549" spans="1:9">
      <c r="A549" t="s">
        <v>1539</v>
      </c>
      <c r="B549" t="s">
        <v>371</v>
      </c>
      <c r="C549" t="s">
        <v>2960</v>
      </c>
      <c r="E549">
        <v>100</v>
      </c>
      <c r="F549">
        <v>100</v>
      </c>
      <c r="H549">
        <v>94.3</v>
      </c>
      <c r="I549">
        <v>94.3</v>
      </c>
    </row>
    <row r="550" spans="1:9">
      <c r="A550" t="s">
        <v>1539</v>
      </c>
      <c r="B550" t="s">
        <v>73</v>
      </c>
      <c r="C550">
        <v>763066</v>
      </c>
      <c r="D550">
        <v>109</v>
      </c>
      <c r="E550">
        <v>100.1</v>
      </c>
      <c r="F550" t="s">
        <v>257</v>
      </c>
      <c r="G550">
        <v>108.2</v>
      </c>
      <c r="H550">
        <v>111</v>
      </c>
      <c r="I550">
        <v>139</v>
      </c>
    </row>
    <row r="551" spans="1:9">
      <c r="A551" t="s">
        <v>1539</v>
      </c>
      <c r="B551" t="s">
        <v>218</v>
      </c>
      <c r="C551">
        <v>2649954</v>
      </c>
      <c r="D551">
        <v>84.8</v>
      </c>
      <c r="E551">
        <v>112.9</v>
      </c>
      <c r="F551">
        <v>71.900000000000006</v>
      </c>
      <c r="G551">
        <v>96</v>
      </c>
      <c r="H551">
        <v>109</v>
      </c>
      <c r="I551">
        <v>118.3</v>
      </c>
    </row>
    <row r="552" spans="1:9">
      <c r="A552" t="s">
        <v>1539</v>
      </c>
      <c r="B552" t="s">
        <v>282</v>
      </c>
      <c r="C552">
        <v>3177483</v>
      </c>
      <c r="D552">
        <v>102</v>
      </c>
      <c r="E552">
        <v>96.2</v>
      </c>
      <c r="F552">
        <v>406.3</v>
      </c>
      <c r="G552">
        <v>101.9</v>
      </c>
      <c r="H552">
        <v>96.7</v>
      </c>
      <c r="I552">
        <v>172.8</v>
      </c>
    </row>
    <row r="553" spans="1:9">
      <c r="A553" t="s">
        <v>1539</v>
      </c>
      <c r="B553" t="s">
        <v>325</v>
      </c>
      <c r="C553">
        <v>793997</v>
      </c>
      <c r="D553">
        <v>102.9</v>
      </c>
      <c r="E553">
        <v>83.1</v>
      </c>
      <c r="F553" t="s">
        <v>257</v>
      </c>
      <c r="G553">
        <v>125.9</v>
      </c>
      <c r="H553">
        <v>74.3</v>
      </c>
      <c r="I553" t="s">
        <v>3168</v>
      </c>
    </row>
  </sheetData>
  <autoFilter ref="A1:I313" xr:uid="{6FDA3218-C7DE-48CB-BBF1-CAF97AFC413E}"/>
  <phoneticPr fontId="10"/>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B80D4-6CAD-44D7-BB8C-28C044DB723F}">
  <sheetPr codeName="Sheet42">
    <pageSetUpPr fitToPage="1"/>
  </sheetPr>
  <dimension ref="A1:AP62"/>
  <sheetViews>
    <sheetView topLeftCell="H48" workbookViewId="0">
      <selection activeCell="AJ62" sqref="AJ62"/>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1" width="5.125" style="95" customWidth="1"/>
    <col min="292" max="292" width="7.375" style="95" bestFit="1" customWidth="1"/>
    <col min="293" max="293" width="9" style="95"/>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7" width="5.125" style="95" customWidth="1"/>
    <col min="548" max="548" width="7.375" style="95" bestFit="1" customWidth="1"/>
    <col min="549" max="549" width="9" style="95"/>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3" width="5.125" style="95" customWidth="1"/>
    <col min="804" max="804" width="7.375" style="95" bestFit="1" customWidth="1"/>
    <col min="805" max="805" width="9" style="95"/>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9" width="5.125" style="95" customWidth="1"/>
    <col min="1060" max="1060" width="7.375" style="95" bestFit="1" customWidth="1"/>
    <col min="1061" max="1061" width="9" style="95"/>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5" width="5.125" style="95" customWidth="1"/>
    <col min="1316" max="1316" width="7.375" style="95" bestFit="1" customWidth="1"/>
    <col min="1317" max="1317" width="9" style="95"/>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1" width="5.125" style="95" customWidth="1"/>
    <col min="1572" max="1572" width="7.375" style="95" bestFit="1" customWidth="1"/>
    <col min="1573" max="1573" width="9" style="95"/>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7" width="5.125" style="95" customWidth="1"/>
    <col min="1828" max="1828" width="7.375" style="95" bestFit="1" customWidth="1"/>
    <col min="1829" max="1829" width="9" style="95"/>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3" width="5.125" style="95" customWidth="1"/>
    <col min="2084" max="2084" width="7.375" style="95" bestFit="1" customWidth="1"/>
    <col min="2085" max="2085" width="9" style="95"/>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9" width="5.125" style="95" customWidth="1"/>
    <col min="2340" max="2340" width="7.375" style="95" bestFit="1" customWidth="1"/>
    <col min="2341" max="2341" width="9" style="95"/>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5" width="5.125" style="95" customWidth="1"/>
    <col min="2596" max="2596" width="7.375" style="95" bestFit="1" customWidth="1"/>
    <col min="2597" max="2597" width="9" style="95"/>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1" width="5.125" style="95" customWidth="1"/>
    <col min="2852" max="2852" width="7.375" style="95" bestFit="1" customWidth="1"/>
    <col min="2853" max="2853" width="9" style="95"/>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7" width="5.125" style="95" customWidth="1"/>
    <col min="3108" max="3108" width="7.375" style="95" bestFit="1" customWidth="1"/>
    <col min="3109" max="3109" width="9" style="95"/>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3" width="5.125" style="95" customWidth="1"/>
    <col min="3364" max="3364" width="7.375" style="95" bestFit="1" customWidth="1"/>
    <col min="3365" max="3365" width="9" style="95"/>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9" width="5.125" style="95" customWidth="1"/>
    <col min="3620" max="3620" width="7.375" style="95" bestFit="1" customWidth="1"/>
    <col min="3621" max="3621" width="9" style="95"/>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5" width="5.125" style="95" customWidth="1"/>
    <col min="3876" max="3876" width="7.375" style="95" bestFit="1" customWidth="1"/>
    <col min="3877" max="3877" width="9" style="95"/>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1" width="5.125" style="95" customWidth="1"/>
    <col min="4132" max="4132" width="7.375" style="95" bestFit="1" customWidth="1"/>
    <col min="4133" max="4133" width="9" style="95"/>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7" width="5.125" style="95" customWidth="1"/>
    <col min="4388" max="4388" width="7.375" style="95" bestFit="1" customWidth="1"/>
    <col min="4389" max="4389" width="9" style="95"/>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3" width="5.125" style="95" customWidth="1"/>
    <col min="4644" max="4644" width="7.375" style="95" bestFit="1" customWidth="1"/>
    <col min="4645" max="4645" width="9" style="95"/>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9" width="5.125" style="95" customWidth="1"/>
    <col min="4900" max="4900" width="7.375" style="95" bestFit="1" customWidth="1"/>
    <col min="4901" max="4901" width="9" style="95"/>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5" width="5.125" style="95" customWidth="1"/>
    <col min="5156" max="5156" width="7.375" style="95" bestFit="1" customWidth="1"/>
    <col min="5157" max="5157" width="9" style="95"/>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1" width="5.125" style="95" customWidth="1"/>
    <col min="5412" max="5412" width="7.375" style="95" bestFit="1" customWidth="1"/>
    <col min="5413" max="5413" width="9" style="95"/>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7" width="5.125" style="95" customWidth="1"/>
    <col min="5668" max="5668" width="7.375" style="95" bestFit="1" customWidth="1"/>
    <col min="5669" max="5669" width="9" style="95"/>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3" width="5.125" style="95" customWidth="1"/>
    <col min="5924" max="5924" width="7.375" style="95" bestFit="1" customWidth="1"/>
    <col min="5925" max="5925" width="9" style="95"/>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9" width="5.125" style="95" customWidth="1"/>
    <col min="6180" max="6180" width="7.375" style="95" bestFit="1" customWidth="1"/>
    <col min="6181" max="6181" width="9" style="95"/>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5" width="5.125" style="95" customWidth="1"/>
    <col min="6436" max="6436" width="7.375" style="95" bestFit="1" customWidth="1"/>
    <col min="6437" max="6437" width="9" style="95"/>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1" width="5.125" style="95" customWidth="1"/>
    <col min="6692" max="6692" width="7.375" style="95" bestFit="1" customWidth="1"/>
    <col min="6693" max="6693" width="9" style="95"/>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7" width="5.125" style="95" customWidth="1"/>
    <col min="6948" max="6948" width="7.375" style="95" bestFit="1" customWidth="1"/>
    <col min="6949" max="6949" width="9" style="95"/>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3" width="5.125" style="95" customWidth="1"/>
    <col min="7204" max="7204" width="7.375" style="95" bestFit="1" customWidth="1"/>
    <col min="7205" max="7205" width="9" style="95"/>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9" width="5.125" style="95" customWidth="1"/>
    <col min="7460" max="7460" width="7.375" style="95" bestFit="1" customWidth="1"/>
    <col min="7461" max="7461" width="9" style="95"/>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5" width="5.125" style="95" customWidth="1"/>
    <col min="7716" max="7716" width="7.375" style="95" bestFit="1" customWidth="1"/>
    <col min="7717" max="7717" width="9" style="95"/>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1" width="5.125" style="95" customWidth="1"/>
    <col min="7972" max="7972" width="7.375" style="95" bestFit="1" customWidth="1"/>
    <col min="7973" max="7973" width="9" style="95"/>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7" width="5.125" style="95" customWidth="1"/>
    <col min="8228" max="8228" width="7.375" style="95" bestFit="1" customWidth="1"/>
    <col min="8229" max="8229" width="9" style="95"/>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3" width="5.125" style="95" customWidth="1"/>
    <col min="8484" max="8484" width="7.375" style="95" bestFit="1" customWidth="1"/>
    <col min="8485" max="8485" width="9" style="95"/>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9" width="5.125" style="95" customWidth="1"/>
    <col min="8740" max="8740" width="7.375" style="95" bestFit="1" customWidth="1"/>
    <col min="8741" max="8741" width="9" style="95"/>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5" width="5.125" style="95" customWidth="1"/>
    <col min="8996" max="8996" width="7.375" style="95" bestFit="1" customWidth="1"/>
    <col min="8997" max="8997" width="9" style="95"/>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1" width="5.125" style="95" customWidth="1"/>
    <col min="9252" max="9252" width="7.375" style="95" bestFit="1" customWidth="1"/>
    <col min="9253" max="9253" width="9" style="95"/>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7" width="5.125" style="95" customWidth="1"/>
    <col min="9508" max="9508" width="7.375" style="95" bestFit="1" customWidth="1"/>
    <col min="9509" max="9509" width="9" style="95"/>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3" width="5.125" style="95" customWidth="1"/>
    <col min="9764" max="9764" width="7.375" style="95" bestFit="1" customWidth="1"/>
    <col min="9765" max="9765" width="9" style="95"/>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9" width="5.125" style="95" customWidth="1"/>
    <col min="10020" max="10020" width="7.375" style="95" bestFit="1" customWidth="1"/>
    <col min="10021" max="10021" width="9" style="95"/>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5" width="5.125" style="95" customWidth="1"/>
    <col min="10276" max="10276" width="7.375" style="95" bestFit="1" customWidth="1"/>
    <col min="10277" max="10277" width="9" style="95"/>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1" width="5.125" style="95" customWidth="1"/>
    <col min="10532" max="10532" width="7.375" style="95" bestFit="1" customWidth="1"/>
    <col min="10533" max="10533" width="9" style="95"/>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7" width="5.125" style="95" customWidth="1"/>
    <col min="10788" max="10788" width="7.375" style="95" bestFit="1" customWidth="1"/>
    <col min="10789" max="10789" width="9" style="95"/>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3" width="5.125" style="95" customWidth="1"/>
    <col min="11044" max="11044" width="7.375" style="95" bestFit="1" customWidth="1"/>
    <col min="11045" max="11045" width="9" style="95"/>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9" width="5.125" style="95" customWidth="1"/>
    <col min="11300" max="11300" width="7.375" style="95" bestFit="1" customWidth="1"/>
    <col min="11301" max="11301" width="9" style="95"/>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5" width="5.125" style="95" customWidth="1"/>
    <col min="11556" max="11556" width="7.375" style="95" bestFit="1" customWidth="1"/>
    <col min="11557" max="11557" width="9" style="95"/>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1" width="5.125" style="95" customWidth="1"/>
    <col min="11812" max="11812" width="7.375" style="95" bestFit="1" customWidth="1"/>
    <col min="11813" max="11813" width="9" style="95"/>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7" width="5.125" style="95" customWidth="1"/>
    <col min="12068" max="12068" width="7.375" style="95" bestFit="1" customWidth="1"/>
    <col min="12069" max="12069" width="9" style="95"/>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3" width="5.125" style="95" customWidth="1"/>
    <col min="12324" max="12324" width="7.375" style="95" bestFit="1" customWidth="1"/>
    <col min="12325" max="12325" width="9" style="95"/>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9" width="5.125" style="95" customWidth="1"/>
    <col min="12580" max="12580" width="7.375" style="95" bestFit="1" customWidth="1"/>
    <col min="12581" max="12581" width="9" style="95"/>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5" width="5.125" style="95" customWidth="1"/>
    <col min="12836" max="12836" width="7.375" style="95" bestFit="1" customWidth="1"/>
    <col min="12837" max="12837" width="9" style="95"/>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1" width="5.125" style="95" customWidth="1"/>
    <col min="13092" max="13092" width="7.375" style="95" bestFit="1" customWidth="1"/>
    <col min="13093" max="13093" width="9" style="95"/>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7" width="5.125" style="95" customWidth="1"/>
    <col min="13348" max="13348" width="7.375" style="95" bestFit="1" customWidth="1"/>
    <col min="13349" max="13349" width="9" style="95"/>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3" width="5.125" style="95" customWidth="1"/>
    <col min="13604" max="13604" width="7.375" style="95" bestFit="1" customWidth="1"/>
    <col min="13605" max="13605" width="9" style="95"/>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9" width="5.125" style="95" customWidth="1"/>
    <col min="13860" max="13860" width="7.375" style="95" bestFit="1" customWidth="1"/>
    <col min="13861" max="13861" width="9" style="95"/>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5" width="5.125" style="95" customWidth="1"/>
    <col min="14116" max="14116" width="7.375" style="95" bestFit="1" customWidth="1"/>
    <col min="14117" max="14117" width="9" style="95"/>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1" width="5.125" style="95" customWidth="1"/>
    <col min="14372" max="14372" width="7.375" style="95" bestFit="1" customWidth="1"/>
    <col min="14373" max="14373" width="9" style="95"/>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7" width="5.125" style="95" customWidth="1"/>
    <col min="14628" max="14628" width="7.375" style="95" bestFit="1" customWidth="1"/>
    <col min="14629" max="14629" width="9" style="95"/>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3" width="5.125" style="95" customWidth="1"/>
    <col min="14884" max="14884" width="7.375" style="95" bestFit="1" customWidth="1"/>
    <col min="14885" max="14885" width="9" style="95"/>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9" width="5.125" style="95" customWidth="1"/>
    <col min="15140" max="15140" width="7.375" style="95" bestFit="1" customWidth="1"/>
    <col min="15141" max="15141" width="9" style="95"/>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5" width="5.125" style="95" customWidth="1"/>
    <col min="15396" max="15396" width="7.375" style="95" bestFit="1" customWidth="1"/>
    <col min="15397" max="15397" width="9" style="95"/>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1" width="5.125" style="95" customWidth="1"/>
    <col min="15652" max="15652" width="7.375" style="95" bestFit="1" customWidth="1"/>
    <col min="15653" max="15653" width="9" style="95"/>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7" width="5.125" style="95" customWidth="1"/>
    <col min="15908" max="15908" width="7.375" style="95" bestFit="1" customWidth="1"/>
    <col min="15909" max="15909" width="9" style="95"/>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3" width="5.125" style="95" customWidth="1"/>
    <col min="16164" max="16164" width="7.375" style="95" bestFit="1" customWidth="1"/>
    <col min="16165" max="16165" width="9" style="95"/>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2025</v>
      </c>
      <c r="F1" s="93" t="s">
        <v>479</v>
      </c>
      <c r="G1" s="93">
        <v>3</v>
      </c>
      <c r="H1" s="94" t="s">
        <v>480</v>
      </c>
    </row>
    <row r="2" spans="1:42" ht="18" customHeight="1">
      <c r="A2" s="96"/>
      <c r="B2" s="95" t="s">
        <v>1544</v>
      </c>
    </row>
    <row r="3" spans="1:42" ht="18.75" customHeight="1">
      <c r="A3" s="516" t="s">
        <v>481</v>
      </c>
      <c r="B3" s="97"/>
      <c r="C3" s="518" t="s">
        <v>482</v>
      </c>
      <c r="D3" s="518" t="s">
        <v>483</v>
      </c>
      <c r="E3" s="98">
        <f>DATE(E1,G1,1)</f>
        <v>45717</v>
      </c>
      <c r="F3" s="99">
        <f t="shared" ref="F3:AG3" si="0">E3+1</f>
        <v>45718</v>
      </c>
      <c r="G3" s="99">
        <f t="shared" si="0"/>
        <v>45719</v>
      </c>
      <c r="H3" s="100">
        <f t="shared" si="0"/>
        <v>45720</v>
      </c>
      <c r="I3" s="99">
        <f t="shared" si="0"/>
        <v>45721</v>
      </c>
      <c r="J3" s="99">
        <f t="shared" si="0"/>
        <v>45722</v>
      </c>
      <c r="K3" s="99">
        <f t="shared" si="0"/>
        <v>45723</v>
      </c>
      <c r="L3" s="99">
        <f t="shared" si="0"/>
        <v>45724</v>
      </c>
      <c r="M3" s="99">
        <f t="shared" si="0"/>
        <v>45725</v>
      </c>
      <c r="N3" s="99">
        <f t="shared" si="0"/>
        <v>45726</v>
      </c>
      <c r="O3" s="99">
        <f t="shared" si="0"/>
        <v>45727</v>
      </c>
      <c r="P3" s="99">
        <f t="shared" si="0"/>
        <v>45728</v>
      </c>
      <c r="Q3" s="99">
        <f t="shared" si="0"/>
        <v>45729</v>
      </c>
      <c r="R3" s="99">
        <f t="shared" si="0"/>
        <v>45730</v>
      </c>
      <c r="S3" s="99">
        <f t="shared" si="0"/>
        <v>45731</v>
      </c>
      <c r="T3" s="99">
        <f t="shared" si="0"/>
        <v>45732</v>
      </c>
      <c r="U3" s="99">
        <f t="shared" si="0"/>
        <v>45733</v>
      </c>
      <c r="V3" s="99">
        <f t="shared" si="0"/>
        <v>45734</v>
      </c>
      <c r="W3" s="99">
        <f t="shared" si="0"/>
        <v>45735</v>
      </c>
      <c r="X3" s="100">
        <f t="shared" si="0"/>
        <v>45736</v>
      </c>
      <c r="Y3" s="99">
        <f t="shared" si="0"/>
        <v>45737</v>
      </c>
      <c r="Z3" s="99">
        <f t="shared" si="0"/>
        <v>45738</v>
      </c>
      <c r="AA3" s="99">
        <f t="shared" si="0"/>
        <v>45739</v>
      </c>
      <c r="AB3" s="99">
        <f t="shared" si="0"/>
        <v>45740</v>
      </c>
      <c r="AC3" s="99">
        <f t="shared" si="0"/>
        <v>45741</v>
      </c>
      <c r="AD3" s="99">
        <f t="shared" si="0"/>
        <v>45742</v>
      </c>
      <c r="AE3" s="99">
        <f t="shared" si="0"/>
        <v>45743</v>
      </c>
      <c r="AF3" s="99">
        <f t="shared" si="0"/>
        <v>45744</v>
      </c>
      <c r="AG3" s="99">
        <f t="shared" si="0"/>
        <v>45745</v>
      </c>
      <c r="AH3" s="99">
        <v>30</v>
      </c>
      <c r="AI3" s="99">
        <v>31</v>
      </c>
      <c r="AJ3" s="518" t="s">
        <v>484</v>
      </c>
      <c r="AK3" s="520" t="s">
        <v>485</v>
      </c>
      <c r="AL3" s="521"/>
      <c r="AM3" s="520" t="s">
        <v>486</v>
      </c>
      <c r="AN3" s="521"/>
      <c r="AO3" s="534" t="s">
        <v>487</v>
      </c>
      <c r="AP3" s="521"/>
    </row>
    <row r="4" spans="1:42" ht="18.75" customHeight="1">
      <c r="A4" s="517"/>
      <c r="B4" s="101"/>
      <c r="C4" s="519"/>
      <c r="D4" s="519"/>
      <c r="E4" s="102">
        <f>E3</f>
        <v>45717</v>
      </c>
      <c r="F4" s="103">
        <f>F3</f>
        <v>45718</v>
      </c>
      <c r="G4" s="103">
        <f t="shared" ref="G4:AG4" si="1">G3</f>
        <v>45719</v>
      </c>
      <c r="H4" s="103">
        <f t="shared" si="1"/>
        <v>45720</v>
      </c>
      <c r="I4" s="103">
        <f t="shared" si="1"/>
        <v>45721</v>
      </c>
      <c r="J4" s="103">
        <f t="shared" si="1"/>
        <v>45722</v>
      </c>
      <c r="K4" s="103">
        <f t="shared" si="1"/>
        <v>45723</v>
      </c>
      <c r="L4" s="103">
        <f t="shared" si="1"/>
        <v>45724</v>
      </c>
      <c r="M4" s="103">
        <f t="shared" si="1"/>
        <v>45725</v>
      </c>
      <c r="N4" s="103">
        <f t="shared" si="1"/>
        <v>45726</v>
      </c>
      <c r="O4" s="103">
        <f t="shared" si="1"/>
        <v>45727</v>
      </c>
      <c r="P4" s="103">
        <f t="shared" si="1"/>
        <v>45728</v>
      </c>
      <c r="Q4" s="103">
        <f t="shared" si="1"/>
        <v>45729</v>
      </c>
      <c r="R4" s="103">
        <f t="shared" si="1"/>
        <v>45730</v>
      </c>
      <c r="S4" s="103">
        <f t="shared" si="1"/>
        <v>45731</v>
      </c>
      <c r="T4" s="103">
        <f t="shared" si="1"/>
        <v>45732</v>
      </c>
      <c r="U4" s="103">
        <f t="shared" si="1"/>
        <v>45733</v>
      </c>
      <c r="V4" s="103">
        <f t="shared" si="1"/>
        <v>45734</v>
      </c>
      <c r="W4" s="103">
        <f t="shared" si="1"/>
        <v>45735</v>
      </c>
      <c r="X4" s="103">
        <f t="shared" si="1"/>
        <v>45736</v>
      </c>
      <c r="Y4" s="103">
        <f t="shared" si="1"/>
        <v>45737</v>
      </c>
      <c r="Z4" s="103">
        <f t="shared" si="1"/>
        <v>45738</v>
      </c>
      <c r="AA4" s="103">
        <f t="shared" si="1"/>
        <v>45739</v>
      </c>
      <c r="AB4" s="103">
        <f t="shared" si="1"/>
        <v>45740</v>
      </c>
      <c r="AC4" s="103">
        <f t="shared" si="1"/>
        <v>45741</v>
      </c>
      <c r="AD4" s="103">
        <f t="shared" si="1"/>
        <v>45742</v>
      </c>
      <c r="AE4" s="103">
        <f t="shared" si="1"/>
        <v>45743</v>
      </c>
      <c r="AF4" s="103">
        <f t="shared" si="1"/>
        <v>45744</v>
      </c>
      <c r="AG4" s="103">
        <f t="shared" si="1"/>
        <v>45745</v>
      </c>
      <c r="AH4" s="470" t="s">
        <v>1545</v>
      </c>
      <c r="AI4" s="470" t="s">
        <v>1546</v>
      </c>
      <c r="AJ4" s="519"/>
      <c r="AK4" s="522"/>
      <c r="AL4" s="523"/>
      <c r="AM4" s="522"/>
      <c r="AN4" s="523"/>
      <c r="AO4" s="535"/>
      <c r="AP4" s="523"/>
    </row>
    <row r="5" spans="1:42" ht="20.100000000000001" customHeight="1">
      <c r="A5" s="529" t="s">
        <v>557</v>
      </c>
      <c r="B5" s="104" t="s">
        <v>488</v>
      </c>
      <c r="C5" s="105">
        <v>110</v>
      </c>
      <c r="D5" s="105">
        <v>105</v>
      </c>
      <c r="E5" s="106">
        <v>107</v>
      </c>
      <c r="F5" s="107">
        <v>107</v>
      </c>
      <c r="G5" s="107">
        <v>107</v>
      </c>
      <c r="H5" s="108">
        <v>107</v>
      </c>
      <c r="I5" s="107">
        <v>108</v>
      </c>
      <c r="J5" s="107">
        <v>108</v>
      </c>
      <c r="K5" s="107">
        <v>109</v>
      </c>
      <c r="L5" s="107">
        <v>108</v>
      </c>
      <c r="M5" s="107">
        <v>108</v>
      </c>
      <c r="N5" s="107">
        <v>107</v>
      </c>
      <c r="O5" s="108">
        <v>107</v>
      </c>
      <c r="P5" s="107">
        <v>107</v>
      </c>
      <c r="Q5" s="107">
        <v>108</v>
      </c>
      <c r="R5" s="107">
        <v>106</v>
      </c>
      <c r="S5" s="107">
        <v>106</v>
      </c>
      <c r="T5" s="107">
        <v>106</v>
      </c>
      <c r="U5" s="107">
        <v>106</v>
      </c>
      <c r="V5" s="107">
        <v>106</v>
      </c>
      <c r="W5" s="107">
        <v>106</v>
      </c>
      <c r="X5" s="107">
        <v>105</v>
      </c>
      <c r="Y5" s="107">
        <v>105</v>
      </c>
      <c r="Z5" s="107">
        <v>104</v>
      </c>
      <c r="AA5" s="107">
        <v>104</v>
      </c>
      <c r="AB5" s="107">
        <v>104</v>
      </c>
      <c r="AC5" s="107">
        <v>101</v>
      </c>
      <c r="AD5" s="107">
        <v>102</v>
      </c>
      <c r="AE5" s="107">
        <v>102</v>
      </c>
      <c r="AF5" s="107">
        <v>101</v>
      </c>
      <c r="AG5" s="107">
        <v>99</v>
      </c>
      <c r="AH5" s="107">
        <v>99</v>
      </c>
      <c r="AI5" s="107">
        <v>98</v>
      </c>
      <c r="AJ5" s="109">
        <f t="shared" ref="AJ5:AJ14" si="2">SUM(E5:AI5)</f>
        <v>3258</v>
      </c>
      <c r="AK5" s="110">
        <f t="shared" ref="AK5:AK12" si="3">AJ5/COUNTA(E5:AI5)</f>
        <v>105.09677419354838</v>
      </c>
      <c r="AL5" s="537">
        <f>SUM(AK5:AK6)</f>
        <v>116.29032258064515</v>
      </c>
      <c r="AM5" s="111">
        <f>AK5/C5</f>
        <v>0.95542521994134899</v>
      </c>
      <c r="AN5" s="532">
        <f>AL5/(C5+C6)</f>
        <v>0.96908602150537626</v>
      </c>
      <c r="AO5" s="112">
        <f>AK5/D5</f>
        <v>1.0009216589861751</v>
      </c>
      <c r="AP5" s="524">
        <f>AL5/(D5+D6)</f>
        <v>1.0025027808676306</v>
      </c>
    </row>
    <row r="6" spans="1:42" ht="20.100000000000001" customHeight="1">
      <c r="A6" s="530"/>
      <c r="B6" s="115" t="s">
        <v>489</v>
      </c>
      <c r="C6" s="116">
        <v>10</v>
      </c>
      <c r="D6" s="116">
        <v>11</v>
      </c>
      <c r="E6" s="349">
        <v>9</v>
      </c>
      <c r="F6" s="117">
        <v>10</v>
      </c>
      <c r="G6" s="117">
        <v>11</v>
      </c>
      <c r="H6" s="118">
        <v>11</v>
      </c>
      <c r="I6" s="117">
        <v>12</v>
      </c>
      <c r="J6" s="117">
        <v>12</v>
      </c>
      <c r="K6" s="117">
        <v>12</v>
      </c>
      <c r="L6" s="117">
        <v>11</v>
      </c>
      <c r="M6" s="117">
        <v>11</v>
      </c>
      <c r="N6" s="117">
        <v>12</v>
      </c>
      <c r="O6" s="118">
        <v>11</v>
      </c>
      <c r="P6" s="117">
        <v>11</v>
      </c>
      <c r="Q6" s="117">
        <v>11</v>
      </c>
      <c r="R6" s="117">
        <v>11</v>
      </c>
      <c r="S6" s="117">
        <v>11</v>
      </c>
      <c r="T6" s="117">
        <v>11</v>
      </c>
      <c r="U6" s="117">
        <v>11</v>
      </c>
      <c r="V6" s="117">
        <v>11</v>
      </c>
      <c r="W6" s="117">
        <v>13</v>
      </c>
      <c r="X6" s="117">
        <v>10</v>
      </c>
      <c r="Y6" s="117">
        <v>12</v>
      </c>
      <c r="Z6" s="117">
        <v>11</v>
      </c>
      <c r="AA6" s="117">
        <v>11</v>
      </c>
      <c r="AB6" s="117">
        <v>14</v>
      </c>
      <c r="AC6" s="117">
        <v>10</v>
      </c>
      <c r="AD6" s="117">
        <v>10</v>
      </c>
      <c r="AE6" s="117">
        <v>11</v>
      </c>
      <c r="AF6" s="117">
        <v>10</v>
      </c>
      <c r="AG6" s="117">
        <v>13</v>
      </c>
      <c r="AH6" s="117">
        <v>12</v>
      </c>
      <c r="AI6" s="117">
        <v>11</v>
      </c>
      <c r="AJ6" s="119">
        <f t="shared" si="2"/>
        <v>347</v>
      </c>
      <c r="AK6" s="120">
        <f t="shared" si="3"/>
        <v>11.193548387096774</v>
      </c>
      <c r="AL6" s="538"/>
      <c r="AM6" s="122">
        <f>AK6/C6</f>
        <v>1.1193548387096774</v>
      </c>
      <c r="AN6" s="525"/>
      <c r="AO6" s="123">
        <f>AK6/D6</f>
        <v>1.0175953079178885</v>
      </c>
      <c r="AP6" s="524"/>
    </row>
    <row r="7" spans="1:42" ht="20.100000000000001" customHeight="1">
      <c r="A7" s="536"/>
      <c r="B7" s="124" t="s">
        <v>490</v>
      </c>
      <c r="C7" s="125"/>
      <c r="D7" s="126"/>
      <c r="E7" s="127">
        <v>2</v>
      </c>
      <c r="F7" s="128">
        <v>2</v>
      </c>
      <c r="G7" s="128">
        <v>2</v>
      </c>
      <c r="H7" s="129">
        <v>2</v>
      </c>
      <c r="I7" s="128">
        <v>1</v>
      </c>
      <c r="J7" s="128">
        <v>1</v>
      </c>
      <c r="K7" s="128">
        <v>1</v>
      </c>
      <c r="L7" s="128">
        <v>2</v>
      </c>
      <c r="M7" s="128">
        <v>2</v>
      </c>
      <c r="N7" s="128">
        <v>3</v>
      </c>
      <c r="O7" s="129">
        <v>3</v>
      </c>
      <c r="P7" s="128">
        <v>3</v>
      </c>
      <c r="Q7" s="128">
        <v>2</v>
      </c>
      <c r="R7" s="128">
        <v>4</v>
      </c>
      <c r="S7" s="128">
        <v>4</v>
      </c>
      <c r="T7" s="128">
        <v>4</v>
      </c>
      <c r="U7" s="128">
        <v>4</v>
      </c>
      <c r="V7" s="128">
        <v>4</v>
      </c>
      <c r="W7" s="128">
        <v>4</v>
      </c>
      <c r="X7" s="129">
        <v>5</v>
      </c>
      <c r="Y7" s="128">
        <v>5</v>
      </c>
      <c r="Z7" s="128">
        <v>6</v>
      </c>
      <c r="AA7" s="128">
        <v>6</v>
      </c>
      <c r="AB7" s="128">
        <v>6</v>
      </c>
      <c r="AC7" s="128">
        <v>9</v>
      </c>
      <c r="AD7" s="128">
        <v>8</v>
      </c>
      <c r="AE7" s="128">
        <v>8</v>
      </c>
      <c r="AF7" s="128">
        <v>9</v>
      </c>
      <c r="AG7" s="128">
        <v>11</v>
      </c>
      <c r="AH7" s="128">
        <v>11</v>
      </c>
      <c r="AI7" s="128">
        <v>12</v>
      </c>
      <c r="AJ7" s="130">
        <f t="shared" si="2"/>
        <v>146</v>
      </c>
      <c r="AK7" s="131">
        <f t="shared" si="3"/>
        <v>4.709677419354839</v>
      </c>
      <c r="AL7" s="539"/>
      <c r="AM7" s="133"/>
      <c r="AN7" s="296"/>
      <c r="AO7" s="133"/>
      <c r="AP7" s="134"/>
    </row>
    <row r="8" spans="1:42" ht="20.100000000000001" customHeight="1">
      <c r="A8" s="530" t="s">
        <v>558</v>
      </c>
      <c r="B8" s="115" t="s">
        <v>491</v>
      </c>
      <c r="C8" s="135">
        <v>15</v>
      </c>
      <c r="D8" s="157">
        <v>11</v>
      </c>
      <c r="E8" s="136">
        <v>13</v>
      </c>
      <c r="F8" s="137"/>
      <c r="G8" s="137">
        <v>9</v>
      </c>
      <c r="H8" s="138">
        <v>12</v>
      </c>
      <c r="I8" s="137">
        <v>10</v>
      </c>
      <c r="J8" s="107">
        <v>7</v>
      </c>
      <c r="K8" s="107">
        <v>7</v>
      </c>
      <c r="L8" s="107">
        <v>13</v>
      </c>
      <c r="M8" s="107"/>
      <c r="N8" s="107">
        <v>9</v>
      </c>
      <c r="O8" s="108">
        <v>10</v>
      </c>
      <c r="P8" s="107">
        <v>8</v>
      </c>
      <c r="Q8" s="107">
        <v>6</v>
      </c>
      <c r="R8" s="107">
        <v>6</v>
      </c>
      <c r="S8" s="107">
        <v>13</v>
      </c>
      <c r="T8" s="107"/>
      <c r="U8" s="107">
        <v>10</v>
      </c>
      <c r="V8" s="107">
        <v>10</v>
      </c>
      <c r="W8" s="107">
        <v>11</v>
      </c>
      <c r="X8" s="108">
        <v>9</v>
      </c>
      <c r="Y8" s="107">
        <v>8</v>
      </c>
      <c r="Z8" s="137">
        <v>12</v>
      </c>
      <c r="AA8" s="137"/>
      <c r="AB8" s="137">
        <v>10</v>
      </c>
      <c r="AC8" s="137">
        <v>12</v>
      </c>
      <c r="AD8" s="137">
        <v>11</v>
      </c>
      <c r="AE8" s="137">
        <v>8</v>
      </c>
      <c r="AF8" s="137">
        <v>8</v>
      </c>
      <c r="AG8" s="137">
        <v>12</v>
      </c>
      <c r="AH8" s="137"/>
      <c r="AI8" s="137">
        <v>10</v>
      </c>
      <c r="AJ8" s="139">
        <f t="shared" si="2"/>
        <v>254</v>
      </c>
      <c r="AK8" s="140">
        <f t="shared" si="3"/>
        <v>9.7692307692307701</v>
      </c>
      <c r="AL8" s="547">
        <f>SUM(AK8:AK9)</f>
        <v>11.346153846153847</v>
      </c>
      <c r="AM8" s="141">
        <f>AK8/C8</f>
        <v>0.6512820512820513</v>
      </c>
      <c r="AN8" s="524">
        <f>AL8/(C8+C9)</f>
        <v>0.7564102564102565</v>
      </c>
      <c r="AO8" s="142">
        <f>AK8/D8</f>
        <v>0.88811188811188824</v>
      </c>
      <c r="AP8" s="524">
        <f>AL8/(D8+D9)</f>
        <v>0.90769230769230769</v>
      </c>
    </row>
    <row r="9" spans="1:42" ht="20.100000000000001" customHeight="1">
      <c r="A9" s="530"/>
      <c r="B9" s="115" t="s">
        <v>492</v>
      </c>
      <c r="C9" s="143"/>
      <c r="D9" s="159">
        <v>1.5</v>
      </c>
      <c r="E9" s="144">
        <v>0</v>
      </c>
      <c r="F9" s="145"/>
      <c r="G9" s="145">
        <v>2</v>
      </c>
      <c r="H9" s="146">
        <v>1</v>
      </c>
      <c r="I9" s="145">
        <v>1</v>
      </c>
      <c r="J9" s="117">
        <v>1</v>
      </c>
      <c r="K9" s="117">
        <v>5</v>
      </c>
      <c r="L9" s="117">
        <v>0</v>
      </c>
      <c r="M9" s="117"/>
      <c r="N9" s="117">
        <v>2</v>
      </c>
      <c r="O9" s="118">
        <v>0</v>
      </c>
      <c r="P9" s="117">
        <v>1</v>
      </c>
      <c r="Q9" s="117">
        <v>2</v>
      </c>
      <c r="R9" s="117">
        <v>5</v>
      </c>
      <c r="S9" s="117">
        <v>0</v>
      </c>
      <c r="T9" s="117"/>
      <c r="U9" s="117">
        <v>2</v>
      </c>
      <c r="V9" s="117">
        <v>0</v>
      </c>
      <c r="W9" s="117">
        <v>1</v>
      </c>
      <c r="X9" s="118">
        <v>1</v>
      </c>
      <c r="Y9" s="117">
        <v>5</v>
      </c>
      <c r="Z9" s="145">
        <v>0</v>
      </c>
      <c r="AA9" s="145"/>
      <c r="AB9" s="145">
        <v>1</v>
      </c>
      <c r="AC9" s="145">
        <v>1</v>
      </c>
      <c r="AD9" s="145">
        <v>1</v>
      </c>
      <c r="AE9" s="145">
        <v>2</v>
      </c>
      <c r="AF9" s="145">
        <v>4</v>
      </c>
      <c r="AG9" s="145">
        <v>1</v>
      </c>
      <c r="AH9" s="145"/>
      <c r="AI9" s="145">
        <v>2</v>
      </c>
      <c r="AJ9" s="147">
        <f t="shared" si="2"/>
        <v>41</v>
      </c>
      <c r="AK9" s="148">
        <f t="shared" si="3"/>
        <v>1.5769230769230769</v>
      </c>
      <c r="AL9" s="525"/>
      <c r="AM9" s="527"/>
      <c r="AN9" s="525"/>
      <c r="AO9" s="150">
        <f>AK9/D9</f>
        <v>1.0512820512820513</v>
      </c>
      <c r="AP9" s="525"/>
    </row>
    <row r="10" spans="1:42" ht="20.100000000000001" customHeight="1">
      <c r="A10" s="536"/>
      <c r="B10" s="151" t="s">
        <v>493</v>
      </c>
      <c r="C10" s="152"/>
      <c r="D10" s="152"/>
      <c r="E10" s="127">
        <v>1</v>
      </c>
      <c r="F10" s="128"/>
      <c r="G10" s="128">
        <v>0</v>
      </c>
      <c r="H10" s="129">
        <v>0</v>
      </c>
      <c r="I10" s="128">
        <v>0</v>
      </c>
      <c r="J10" s="128">
        <v>0</v>
      </c>
      <c r="K10" s="128">
        <v>0</v>
      </c>
      <c r="L10" s="128">
        <v>0</v>
      </c>
      <c r="M10" s="128"/>
      <c r="N10" s="128">
        <v>0</v>
      </c>
      <c r="O10" s="129">
        <v>0</v>
      </c>
      <c r="P10" s="128">
        <v>2</v>
      </c>
      <c r="Q10" s="128">
        <v>0</v>
      </c>
      <c r="R10" s="128">
        <v>0</v>
      </c>
      <c r="S10" s="128">
        <v>0</v>
      </c>
      <c r="T10" s="128"/>
      <c r="U10" s="128">
        <v>0</v>
      </c>
      <c r="V10" s="128">
        <v>1</v>
      </c>
      <c r="W10" s="128">
        <v>0</v>
      </c>
      <c r="X10" s="129">
        <v>0</v>
      </c>
      <c r="Y10" s="128">
        <v>0</v>
      </c>
      <c r="Z10" s="128">
        <v>0</v>
      </c>
      <c r="AA10" s="128"/>
      <c r="AB10" s="128">
        <v>0</v>
      </c>
      <c r="AC10" s="128">
        <v>0</v>
      </c>
      <c r="AD10" s="128">
        <v>0</v>
      </c>
      <c r="AE10" s="128">
        <v>0</v>
      </c>
      <c r="AF10" s="128">
        <v>0</v>
      </c>
      <c r="AG10" s="128">
        <v>1</v>
      </c>
      <c r="AH10" s="128"/>
      <c r="AI10" s="128">
        <v>0</v>
      </c>
      <c r="AJ10" s="153">
        <f t="shared" si="2"/>
        <v>5</v>
      </c>
      <c r="AK10" s="140">
        <f t="shared" si="3"/>
        <v>0.19230769230769232</v>
      </c>
      <c r="AL10" s="526"/>
      <c r="AM10" s="528"/>
      <c r="AN10" s="526"/>
      <c r="AO10" s="156"/>
      <c r="AP10" s="526"/>
    </row>
    <row r="11" spans="1:42" ht="20.100000000000001" customHeight="1">
      <c r="A11" s="529" t="s">
        <v>494</v>
      </c>
      <c r="B11" s="104" t="s">
        <v>491</v>
      </c>
      <c r="C11" s="157">
        <v>45</v>
      </c>
      <c r="D11" s="157">
        <v>26</v>
      </c>
      <c r="E11" s="106">
        <v>24</v>
      </c>
      <c r="F11" s="106"/>
      <c r="G11" s="107">
        <v>25</v>
      </c>
      <c r="H11" s="108">
        <v>29</v>
      </c>
      <c r="I11" s="107">
        <v>21</v>
      </c>
      <c r="J11" s="107">
        <v>27</v>
      </c>
      <c r="K11" s="107">
        <v>25</v>
      </c>
      <c r="L11" s="107">
        <v>23</v>
      </c>
      <c r="M11" s="107"/>
      <c r="N11" s="107">
        <v>25</v>
      </c>
      <c r="O11" s="108">
        <v>28</v>
      </c>
      <c r="P11" s="107">
        <v>19</v>
      </c>
      <c r="Q11" s="107">
        <v>28</v>
      </c>
      <c r="R11" s="107">
        <v>20</v>
      </c>
      <c r="S11" s="107">
        <v>21</v>
      </c>
      <c r="T11" s="107"/>
      <c r="U11" s="107">
        <v>12</v>
      </c>
      <c r="V11" s="107">
        <v>18</v>
      </c>
      <c r="W11" s="107">
        <v>8</v>
      </c>
      <c r="X11" s="108">
        <v>16</v>
      </c>
      <c r="Y11" s="107">
        <v>13</v>
      </c>
      <c r="Z11" s="107">
        <v>16</v>
      </c>
      <c r="AA11" s="107"/>
      <c r="AB11" s="107">
        <v>22</v>
      </c>
      <c r="AC11" s="107">
        <v>24</v>
      </c>
      <c r="AD11" s="107">
        <v>20</v>
      </c>
      <c r="AE11" s="107">
        <v>26</v>
      </c>
      <c r="AF11" s="107">
        <v>19</v>
      </c>
      <c r="AG11" s="107">
        <v>22</v>
      </c>
      <c r="AH11" s="107"/>
      <c r="AI11" s="107">
        <v>28</v>
      </c>
      <c r="AJ11" s="109">
        <f t="shared" si="2"/>
        <v>559</v>
      </c>
      <c r="AK11" s="110">
        <f t="shared" si="3"/>
        <v>21.5</v>
      </c>
      <c r="AL11" s="531">
        <f>SUM(AK11:AK13)</f>
        <v>25.884615384615387</v>
      </c>
      <c r="AM11" s="111">
        <f>AK11/C11</f>
        <v>0.4777777777777778</v>
      </c>
      <c r="AN11" s="532">
        <f>AL11/(C11+C12)</f>
        <v>0.57521367521367528</v>
      </c>
      <c r="AO11" s="112">
        <f>AK11/D11</f>
        <v>0.82692307692307687</v>
      </c>
      <c r="AP11" s="532">
        <f>AL11/(D11+D12)</f>
        <v>0.78438228438228441</v>
      </c>
    </row>
    <row r="12" spans="1:42" ht="20.100000000000001" customHeight="1">
      <c r="A12" s="530"/>
      <c r="B12" s="158" t="s">
        <v>492</v>
      </c>
      <c r="C12" s="159"/>
      <c r="D12" s="159">
        <v>7</v>
      </c>
      <c r="E12" s="160">
        <v>3</v>
      </c>
      <c r="F12" s="160"/>
      <c r="G12" s="117">
        <v>5</v>
      </c>
      <c r="H12" s="118">
        <v>7</v>
      </c>
      <c r="I12" s="117">
        <v>7</v>
      </c>
      <c r="J12" s="117">
        <v>2</v>
      </c>
      <c r="K12" s="117">
        <v>9</v>
      </c>
      <c r="L12" s="117">
        <v>3</v>
      </c>
      <c r="M12" s="117"/>
      <c r="N12" s="117">
        <v>5</v>
      </c>
      <c r="O12" s="118">
        <v>7</v>
      </c>
      <c r="P12" s="117">
        <v>7</v>
      </c>
      <c r="Q12" s="117">
        <v>2</v>
      </c>
      <c r="R12" s="117">
        <v>10</v>
      </c>
      <c r="S12" s="117">
        <v>3</v>
      </c>
      <c r="T12" s="117"/>
      <c r="U12" s="117">
        <v>3</v>
      </c>
      <c r="V12" s="117">
        <v>2</v>
      </c>
      <c r="W12" s="117">
        <v>2</v>
      </c>
      <c r="X12" s="118">
        <v>0</v>
      </c>
      <c r="Y12" s="117">
        <v>5</v>
      </c>
      <c r="Z12" s="117">
        <v>1</v>
      </c>
      <c r="AA12" s="161"/>
      <c r="AB12" s="161">
        <v>4</v>
      </c>
      <c r="AC12" s="117">
        <v>4</v>
      </c>
      <c r="AD12" s="117">
        <v>5</v>
      </c>
      <c r="AE12" s="117">
        <v>3</v>
      </c>
      <c r="AF12" s="117">
        <v>8</v>
      </c>
      <c r="AG12" s="117">
        <v>2</v>
      </c>
      <c r="AH12" s="117"/>
      <c r="AI12" s="117">
        <v>5</v>
      </c>
      <c r="AJ12" s="119">
        <f t="shared" si="2"/>
        <v>114</v>
      </c>
      <c r="AK12" s="120">
        <f t="shared" si="3"/>
        <v>4.384615384615385</v>
      </c>
      <c r="AL12" s="525"/>
      <c r="AM12" s="533"/>
      <c r="AN12" s="525"/>
      <c r="AO12" s="162">
        <f>AK12/D12</f>
        <v>0.62637362637362648</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3</v>
      </c>
      <c r="F14" s="164"/>
      <c r="G14" s="165">
        <v>2</v>
      </c>
      <c r="H14" s="165">
        <v>2</v>
      </c>
      <c r="I14" s="165">
        <v>0</v>
      </c>
      <c r="J14" s="165">
        <v>0</v>
      </c>
      <c r="K14" s="165">
        <v>1</v>
      </c>
      <c r="L14" s="165">
        <v>1</v>
      </c>
      <c r="M14" s="165"/>
      <c r="N14" s="165">
        <v>3</v>
      </c>
      <c r="O14" s="165">
        <v>0</v>
      </c>
      <c r="P14" s="165">
        <v>0</v>
      </c>
      <c r="Q14" s="165">
        <v>1</v>
      </c>
      <c r="R14" s="165">
        <v>3</v>
      </c>
      <c r="S14" s="165">
        <v>4</v>
      </c>
      <c r="T14" s="165"/>
      <c r="U14" s="165">
        <v>0</v>
      </c>
      <c r="V14" s="165">
        <v>1</v>
      </c>
      <c r="W14" s="165">
        <v>0</v>
      </c>
      <c r="X14" s="165">
        <v>0</v>
      </c>
      <c r="Y14" s="165">
        <v>0</v>
      </c>
      <c r="Z14" s="165">
        <v>1</v>
      </c>
      <c r="AA14" s="165"/>
      <c r="AB14" s="165">
        <v>0</v>
      </c>
      <c r="AC14" s="165">
        <v>2</v>
      </c>
      <c r="AD14" s="165">
        <v>0</v>
      </c>
      <c r="AE14" s="165">
        <v>1</v>
      </c>
      <c r="AF14" s="165">
        <v>0</v>
      </c>
      <c r="AG14" s="165">
        <v>1</v>
      </c>
      <c r="AH14" s="165"/>
      <c r="AI14" s="165">
        <v>3</v>
      </c>
      <c r="AJ14" s="166">
        <f t="shared" si="2"/>
        <v>29</v>
      </c>
      <c r="AK14" s="167">
        <f t="shared" ref="AK14:AK61" si="4">AJ14/COUNTA(E14:AI14)</f>
        <v>1.1153846153846154</v>
      </c>
      <c r="AL14" s="526"/>
      <c r="AM14" s="528"/>
      <c r="AN14" s="526"/>
      <c r="AO14" s="528"/>
      <c r="AP14" s="526"/>
    </row>
    <row r="15" spans="1:42" ht="20.100000000000001" customHeight="1">
      <c r="A15" s="529" t="s">
        <v>496</v>
      </c>
      <c r="B15" s="104" t="s">
        <v>497</v>
      </c>
      <c r="C15" s="168">
        <v>272</v>
      </c>
      <c r="D15" s="168">
        <v>230</v>
      </c>
      <c r="E15" s="169">
        <v>216</v>
      </c>
      <c r="F15" s="169">
        <v>216</v>
      </c>
      <c r="G15" s="169">
        <v>216</v>
      </c>
      <c r="H15" s="169">
        <v>216</v>
      </c>
      <c r="I15" s="169">
        <v>216</v>
      </c>
      <c r="J15" s="169">
        <v>216</v>
      </c>
      <c r="K15" s="169">
        <v>216</v>
      </c>
      <c r="L15" s="169">
        <v>216</v>
      </c>
      <c r="M15" s="169">
        <v>216</v>
      </c>
      <c r="N15" s="169">
        <v>216</v>
      </c>
      <c r="O15" s="169">
        <v>216</v>
      </c>
      <c r="P15" s="169">
        <v>216</v>
      </c>
      <c r="Q15" s="169">
        <v>216</v>
      </c>
      <c r="R15" s="169">
        <v>216</v>
      </c>
      <c r="S15" s="169">
        <v>216</v>
      </c>
      <c r="T15" s="169">
        <v>216</v>
      </c>
      <c r="U15" s="169">
        <v>216</v>
      </c>
      <c r="V15" s="169">
        <v>216</v>
      </c>
      <c r="W15" s="169">
        <v>216</v>
      </c>
      <c r="X15" s="169">
        <v>216</v>
      </c>
      <c r="Y15" s="169">
        <v>216</v>
      </c>
      <c r="Z15" s="169">
        <v>216</v>
      </c>
      <c r="AA15" s="169">
        <v>216</v>
      </c>
      <c r="AB15" s="169">
        <v>216</v>
      </c>
      <c r="AC15" s="169">
        <v>216</v>
      </c>
      <c r="AD15" s="169">
        <v>216</v>
      </c>
      <c r="AE15" s="169">
        <v>216</v>
      </c>
      <c r="AF15" s="169">
        <v>216</v>
      </c>
      <c r="AG15" s="169">
        <v>216</v>
      </c>
      <c r="AH15" s="169">
        <v>216</v>
      </c>
      <c r="AI15" s="169">
        <v>216</v>
      </c>
      <c r="AJ15" s="109">
        <f>SUM(E15:AI15)</f>
        <v>6696</v>
      </c>
      <c r="AK15" s="110">
        <f t="shared" si="4"/>
        <v>216</v>
      </c>
      <c r="AL15" s="543"/>
      <c r="AM15" s="545"/>
      <c r="AN15" s="532"/>
      <c r="AO15" s="112"/>
      <c r="AP15" s="532"/>
    </row>
    <row r="16" spans="1:42" ht="20.100000000000001" customHeight="1">
      <c r="A16" s="536"/>
      <c r="B16" s="124" t="s">
        <v>498</v>
      </c>
      <c r="C16" s="170">
        <v>99</v>
      </c>
      <c r="D16" s="171">
        <v>150</v>
      </c>
      <c r="E16" s="172">
        <v>147</v>
      </c>
      <c r="F16" s="172">
        <v>147</v>
      </c>
      <c r="G16" s="172">
        <v>147</v>
      </c>
      <c r="H16" s="172">
        <v>147</v>
      </c>
      <c r="I16" s="172">
        <v>147</v>
      </c>
      <c r="J16" s="172">
        <v>147</v>
      </c>
      <c r="K16" s="172">
        <v>147</v>
      </c>
      <c r="L16" s="172">
        <v>147</v>
      </c>
      <c r="M16" s="172">
        <v>147</v>
      </c>
      <c r="N16" s="172">
        <v>147</v>
      </c>
      <c r="O16" s="172">
        <v>147</v>
      </c>
      <c r="P16" s="172">
        <v>147</v>
      </c>
      <c r="Q16" s="172">
        <v>147</v>
      </c>
      <c r="R16" s="172">
        <v>147</v>
      </c>
      <c r="S16" s="172">
        <v>147</v>
      </c>
      <c r="T16" s="172">
        <v>147</v>
      </c>
      <c r="U16" s="172">
        <v>147</v>
      </c>
      <c r="V16" s="172">
        <v>147</v>
      </c>
      <c r="W16" s="172">
        <v>147</v>
      </c>
      <c r="X16" s="172">
        <v>147</v>
      </c>
      <c r="Y16" s="172">
        <v>147</v>
      </c>
      <c r="Z16" s="172">
        <v>147</v>
      </c>
      <c r="AA16" s="172">
        <v>147</v>
      </c>
      <c r="AB16" s="172">
        <v>147</v>
      </c>
      <c r="AC16" s="172">
        <v>147</v>
      </c>
      <c r="AD16" s="172">
        <v>147</v>
      </c>
      <c r="AE16" s="172">
        <v>147</v>
      </c>
      <c r="AF16" s="172">
        <v>147</v>
      </c>
      <c r="AG16" s="172">
        <v>147</v>
      </c>
      <c r="AH16" s="172">
        <v>147</v>
      </c>
      <c r="AI16" s="172">
        <v>147</v>
      </c>
      <c r="AJ16" s="130">
        <f t="shared" ref="AJ16:AJ26" si="5">SUM(E16:AI16)</f>
        <v>4557</v>
      </c>
      <c r="AK16" s="173">
        <f t="shared" si="4"/>
        <v>147</v>
      </c>
      <c r="AL16" s="544"/>
      <c r="AM16" s="546"/>
      <c r="AN16" s="526"/>
      <c r="AO16" s="174"/>
      <c r="AP16" s="526"/>
    </row>
    <row r="17" spans="1:42" ht="20.100000000000001" customHeight="1">
      <c r="A17" s="530" t="s">
        <v>2977</v>
      </c>
      <c r="B17" s="115" t="s">
        <v>488</v>
      </c>
      <c r="C17" s="175">
        <v>80</v>
      </c>
      <c r="D17" s="105">
        <v>72.099999999999994</v>
      </c>
      <c r="E17" s="176">
        <v>71</v>
      </c>
      <c r="F17" s="176">
        <v>71</v>
      </c>
      <c r="G17" s="176">
        <v>71</v>
      </c>
      <c r="H17" s="176">
        <v>71</v>
      </c>
      <c r="I17" s="176">
        <v>70</v>
      </c>
      <c r="J17" s="176">
        <v>71</v>
      </c>
      <c r="K17" s="176">
        <v>70</v>
      </c>
      <c r="L17" s="176">
        <v>70</v>
      </c>
      <c r="M17" s="176">
        <v>70</v>
      </c>
      <c r="N17" s="176">
        <v>70</v>
      </c>
      <c r="O17" s="176">
        <v>70</v>
      </c>
      <c r="P17" s="176">
        <v>70</v>
      </c>
      <c r="Q17" s="176">
        <v>71</v>
      </c>
      <c r="R17" s="176">
        <v>71</v>
      </c>
      <c r="S17" s="176">
        <v>71</v>
      </c>
      <c r="T17" s="176">
        <v>71</v>
      </c>
      <c r="U17" s="176">
        <v>72</v>
      </c>
      <c r="V17" s="176">
        <v>71</v>
      </c>
      <c r="W17" s="176">
        <v>72</v>
      </c>
      <c r="X17" s="176">
        <v>72</v>
      </c>
      <c r="Y17" s="176">
        <v>73</v>
      </c>
      <c r="Z17" s="128">
        <v>73</v>
      </c>
      <c r="AA17" s="176">
        <v>73</v>
      </c>
      <c r="AB17" s="176">
        <v>73</v>
      </c>
      <c r="AC17" s="176">
        <v>72</v>
      </c>
      <c r="AD17" s="176">
        <v>72</v>
      </c>
      <c r="AE17" s="176">
        <v>72</v>
      </c>
      <c r="AF17" s="176">
        <v>72</v>
      </c>
      <c r="AG17" s="176">
        <v>70</v>
      </c>
      <c r="AH17" s="176">
        <v>70</v>
      </c>
      <c r="AI17" s="176">
        <v>70</v>
      </c>
      <c r="AJ17" s="177">
        <f>SUM(E17:AI17)</f>
        <v>2206</v>
      </c>
      <c r="AK17" s="178">
        <f>AJ17/COUNTA(E17:AI17)</f>
        <v>71.161290322580641</v>
      </c>
      <c r="AL17" s="531">
        <f>SUM(AK17:AK18)</f>
        <v>75.516129032258064</v>
      </c>
      <c r="AM17" s="179">
        <f>AK17/C17</f>
        <v>0.88951612903225796</v>
      </c>
      <c r="AN17" s="532">
        <f>AL17/(C17+C18)</f>
        <v>0.94395161290322582</v>
      </c>
      <c r="AO17" s="112">
        <f>AK17/D17</f>
        <v>0.98698044830208942</v>
      </c>
      <c r="AP17" s="532">
        <f>AL17/(D17+D18)</f>
        <v>0.99232758255266851</v>
      </c>
    </row>
    <row r="18" spans="1:42" ht="20.100000000000001" customHeight="1">
      <c r="A18" s="530"/>
      <c r="B18" s="115" t="s">
        <v>489</v>
      </c>
      <c r="C18" s="135"/>
      <c r="D18" s="116">
        <v>4</v>
      </c>
      <c r="E18" s="180">
        <v>3</v>
      </c>
      <c r="F18" s="180">
        <v>3</v>
      </c>
      <c r="G18" s="180">
        <v>2</v>
      </c>
      <c r="H18" s="180">
        <v>3</v>
      </c>
      <c r="I18" s="180">
        <v>3</v>
      </c>
      <c r="J18" s="180">
        <v>3</v>
      </c>
      <c r="K18" s="180">
        <v>4</v>
      </c>
      <c r="L18" s="180">
        <v>5</v>
      </c>
      <c r="M18" s="180">
        <v>4</v>
      </c>
      <c r="N18" s="176">
        <v>5</v>
      </c>
      <c r="O18" s="176">
        <v>2</v>
      </c>
      <c r="P18" s="176">
        <v>4</v>
      </c>
      <c r="Q18" s="176">
        <v>6</v>
      </c>
      <c r="R18" s="176">
        <v>7</v>
      </c>
      <c r="S18" s="176">
        <v>5</v>
      </c>
      <c r="T18" s="176">
        <v>4</v>
      </c>
      <c r="U18" s="176">
        <v>4</v>
      </c>
      <c r="V18" s="176">
        <v>3</v>
      </c>
      <c r="W18" s="176">
        <v>3</v>
      </c>
      <c r="X18" s="180">
        <v>5</v>
      </c>
      <c r="Y18" s="176">
        <v>7</v>
      </c>
      <c r="Z18" s="176">
        <v>5</v>
      </c>
      <c r="AA18" s="176">
        <v>5</v>
      </c>
      <c r="AB18" s="176">
        <v>6</v>
      </c>
      <c r="AC18" s="176">
        <v>5</v>
      </c>
      <c r="AD18" s="176">
        <v>6</v>
      </c>
      <c r="AE18" s="176">
        <v>5</v>
      </c>
      <c r="AF18" s="176">
        <v>4</v>
      </c>
      <c r="AG18" s="176">
        <v>4</v>
      </c>
      <c r="AH18" s="176">
        <v>4</v>
      </c>
      <c r="AI18" s="176">
        <v>6</v>
      </c>
      <c r="AJ18" s="153">
        <f t="shared" si="5"/>
        <v>135</v>
      </c>
      <c r="AK18" s="178">
        <f t="shared" si="4"/>
        <v>4.354838709677419</v>
      </c>
      <c r="AL18" s="548"/>
      <c r="AM18" s="181"/>
      <c r="AN18" s="549"/>
      <c r="AO18" s="182">
        <f>AK18/D18</f>
        <v>1.0887096774193548</v>
      </c>
      <c r="AP18" s="549"/>
    </row>
    <row r="19" spans="1:42" ht="19.5" customHeight="1">
      <c r="A19" s="536"/>
      <c r="B19" s="124" t="s">
        <v>490</v>
      </c>
      <c r="C19" s="163"/>
      <c r="D19" s="163"/>
      <c r="E19" s="180">
        <v>1</v>
      </c>
      <c r="F19" s="180"/>
      <c r="G19" s="180"/>
      <c r="H19" s="180">
        <v>1</v>
      </c>
      <c r="I19" s="180"/>
      <c r="J19" s="180">
        <v>1</v>
      </c>
      <c r="K19" s="180"/>
      <c r="L19" s="180"/>
      <c r="M19" s="180"/>
      <c r="N19" s="128"/>
      <c r="O19" s="128"/>
      <c r="P19" s="128"/>
      <c r="Q19" s="128"/>
      <c r="R19" s="128"/>
      <c r="S19" s="128"/>
      <c r="T19" s="128"/>
      <c r="U19" s="128"/>
      <c r="V19" s="128"/>
      <c r="W19" s="128"/>
      <c r="X19" s="128"/>
      <c r="Y19" s="128"/>
      <c r="Z19" s="128">
        <v>1</v>
      </c>
      <c r="AA19" s="176"/>
      <c r="AB19" s="176">
        <v>1</v>
      </c>
      <c r="AC19" s="176"/>
      <c r="AD19" s="176"/>
      <c r="AE19" s="176"/>
      <c r="AF19" s="176"/>
      <c r="AG19" s="176"/>
      <c r="AH19" s="176">
        <v>1</v>
      </c>
      <c r="AI19" s="176"/>
      <c r="AJ19" s="183">
        <f t="shared" si="5"/>
        <v>6</v>
      </c>
      <c r="AK19" s="140">
        <f t="shared" si="4"/>
        <v>1</v>
      </c>
      <c r="AL19" s="121"/>
      <c r="AM19" s="184"/>
      <c r="AN19" s="149"/>
      <c r="AO19" s="185"/>
      <c r="AP19" s="113"/>
    </row>
    <row r="20" spans="1:42" ht="20.100000000000001" customHeight="1">
      <c r="A20" s="529" t="s">
        <v>500</v>
      </c>
      <c r="B20" s="104" t="s">
        <v>491</v>
      </c>
      <c r="C20" s="157">
        <v>75</v>
      </c>
      <c r="D20" s="157">
        <v>49</v>
      </c>
      <c r="E20" s="107">
        <v>47</v>
      </c>
      <c r="F20" s="107"/>
      <c r="G20" s="107">
        <v>52</v>
      </c>
      <c r="H20" s="107">
        <v>48</v>
      </c>
      <c r="I20" s="107">
        <v>53</v>
      </c>
      <c r="J20" s="107">
        <v>47</v>
      </c>
      <c r="K20" s="107">
        <v>51</v>
      </c>
      <c r="L20" s="107">
        <v>44</v>
      </c>
      <c r="M20" s="107"/>
      <c r="N20" s="107">
        <v>52</v>
      </c>
      <c r="O20" s="107">
        <v>50</v>
      </c>
      <c r="P20" s="107">
        <v>50</v>
      </c>
      <c r="Q20" s="107">
        <v>44</v>
      </c>
      <c r="R20" s="107">
        <v>43</v>
      </c>
      <c r="S20" s="107">
        <v>48</v>
      </c>
      <c r="T20" s="107"/>
      <c r="U20" s="107">
        <v>48</v>
      </c>
      <c r="V20" s="107">
        <v>50</v>
      </c>
      <c r="W20" s="107">
        <v>50</v>
      </c>
      <c r="X20" s="107">
        <v>42</v>
      </c>
      <c r="Y20" s="107">
        <v>48</v>
      </c>
      <c r="Z20" s="107">
        <v>48</v>
      </c>
      <c r="AA20" s="107"/>
      <c r="AB20" s="107">
        <v>48</v>
      </c>
      <c r="AC20" s="107">
        <v>50</v>
      </c>
      <c r="AD20" s="107">
        <v>54</v>
      </c>
      <c r="AE20" s="107">
        <v>43</v>
      </c>
      <c r="AF20" s="107">
        <v>50</v>
      </c>
      <c r="AG20" s="107">
        <v>52</v>
      </c>
      <c r="AH20" s="107"/>
      <c r="AI20" s="107">
        <v>51</v>
      </c>
      <c r="AJ20" s="109">
        <f t="shared" si="5"/>
        <v>1263</v>
      </c>
      <c r="AK20" s="110">
        <f t="shared" si="4"/>
        <v>48.57692307692308</v>
      </c>
      <c r="AL20" s="531">
        <f>SUM(AK20:AK21)</f>
        <v>60.884615384615387</v>
      </c>
      <c r="AM20" s="111">
        <f>AK20/C20</f>
        <v>0.64769230769230779</v>
      </c>
      <c r="AN20" s="532">
        <f>AL20/(C20+C21)</f>
        <v>0.81179487179487186</v>
      </c>
      <c r="AO20" s="112">
        <f>AK20/D20</f>
        <v>0.9913657770800629</v>
      </c>
      <c r="AP20" s="532">
        <f>AL20/(D20+D21)</f>
        <v>1.0147435897435897</v>
      </c>
    </row>
    <row r="21" spans="1:42" ht="20.100000000000001" customHeight="1">
      <c r="A21" s="530"/>
      <c r="B21" s="115" t="s">
        <v>492</v>
      </c>
      <c r="C21" s="159"/>
      <c r="D21" s="159">
        <v>11</v>
      </c>
      <c r="E21" s="117">
        <v>10</v>
      </c>
      <c r="F21" s="117"/>
      <c r="G21" s="117">
        <v>10</v>
      </c>
      <c r="H21" s="117">
        <v>12</v>
      </c>
      <c r="I21" s="117">
        <v>13</v>
      </c>
      <c r="J21" s="117">
        <v>12</v>
      </c>
      <c r="K21" s="117">
        <v>17</v>
      </c>
      <c r="L21" s="117">
        <v>11</v>
      </c>
      <c r="M21" s="117"/>
      <c r="N21" s="117">
        <v>9</v>
      </c>
      <c r="O21" s="117">
        <v>12</v>
      </c>
      <c r="P21" s="117">
        <v>14</v>
      </c>
      <c r="Q21" s="117">
        <v>12</v>
      </c>
      <c r="R21" s="117">
        <v>17</v>
      </c>
      <c r="S21" s="117">
        <v>9</v>
      </c>
      <c r="T21" s="117"/>
      <c r="U21" s="117">
        <v>10</v>
      </c>
      <c r="V21" s="117">
        <v>12</v>
      </c>
      <c r="W21" s="117">
        <v>13</v>
      </c>
      <c r="X21" s="117">
        <v>13</v>
      </c>
      <c r="Y21" s="117">
        <v>16</v>
      </c>
      <c r="Z21" s="117">
        <v>11</v>
      </c>
      <c r="AA21" s="117"/>
      <c r="AB21" s="117">
        <v>11</v>
      </c>
      <c r="AC21" s="117">
        <v>12</v>
      </c>
      <c r="AD21" s="117">
        <v>14</v>
      </c>
      <c r="AE21" s="117">
        <v>12</v>
      </c>
      <c r="AF21" s="117">
        <v>15</v>
      </c>
      <c r="AG21" s="117">
        <v>11</v>
      </c>
      <c r="AH21" s="117"/>
      <c r="AI21" s="117">
        <v>12</v>
      </c>
      <c r="AJ21" s="119">
        <f t="shared" si="5"/>
        <v>320</v>
      </c>
      <c r="AK21" s="120">
        <f t="shared" si="4"/>
        <v>12.307692307692308</v>
      </c>
      <c r="AL21" s="547"/>
      <c r="AM21" s="540"/>
      <c r="AN21" s="525"/>
      <c r="AO21" s="162">
        <f>AK21/D21</f>
        <v>1.118881118881119</v>
      </c>
      <c r="AP21" s="524"/>
    </row>
    <row r="22" spans="1:42" ht="20.100000000000001" customHeight="1">
      <c r="A22" s="536"/>
      <c r="B22" s="151" t="s">
        <v>493</v>
      </c>
      <c r="C22" s="163"/>
      <c r="D22" s="163"/>
      <c r="E22" s="186">
        <v>5</v>
      </c>
      <c r="F22" s="186"/>
      <c r="G22" s="186">
        <v>1</v>
      </c>
      <c r="H22" s="186">
        <v>1</v>
      </c>
      <c r="I22" s="186">
        <v>2</v>
      </c>
      <c r="J22" s="186">
        <v>1</v>
      </c>
      <c r="K22" s="186">
        <v>0</v>
      </c>
      <c r="L22" s="186">
        <v>3</v>
      </c>
      <c r="M22" s="186"/>
      <c r="N22" s="186">
        <v>2</v>
      </c>
      <c r="O22" s="186">
        <v>3</v>
      </c>
      <c r="P22" s="186">
        <v>4</v>
      </c>
      <c r="Q22" s="186">
        <v>1</v>
      </c>
      <c r="R22" s="186">
        <v>2</v>
      </c>
      <c r="S22" s="186">
        <v>2</v>
      </c>
      <c r="T22" s="186"/>
      <c r="U22" s="186">
        <v>5</v>
      </c>
      <c r="V22" s="186">
        <v>3</v>
      </c>
      <c r="W22" s="186">
        <v>3</v>
      </c>
      <c r="X22" s="186">
        <v>3</v>
      </c>
      <c r="Y22" s="186">
        <v>1</v>
      </c>
      <c r="Z22" s="186">
        <v>2</v>
      </c>
      <c r="AA22" s="186"/>
      <c r="AB22" s="186">
        <v>3</v>
      </c>
      <c r="AC22" s="186">
        <v>0</v>
      </c>
      <c r="AD22" s="186">
        <v>1</v>
      </c>
      <c r="AE22" s="186">
        <v>1</v>
      </c>
      <c r="AF22" s="186">
        <v>2</v>
      </c>
      <c r="AG22" s="186">
        <v>2</v>
      </c>
      <c r="AH22" s="186"/>
      <c r="AI22" s="186">
        <v>5</v>
      </c>
      <c r="AJ22" s="187">
        <f t="shared" si="5"/>
        <v>58</v>
      </c>
      <c r="AK22" s="188">
        <f t="shared" si="4"/>
        <v>2.2307692307692308</v>
      </c>
      <c r="AL22" s="526"/>
      <c r="AM22" s="528"/>
      <c r="AN22" s="526"/>
      <c r="AO22" s="156"/>
      <c r="AP22" s="526"/>
    </row>
    <row r="23" spans="1:42" ht="20.100000000000001" customHeight="1">
      <c r="A23" s="529" t="s">
        <v>501</v>
      </c>
      <c r="B23" s="104" t="s">
        <v>491</v>
      </c>
      <c r="C23" s="157">
        <v>35</v>
      </c>
      <c r="D23" s="105">
        <v>24</v>
      </c>
      <c r="E23" s="107">
        <v>24</v>
      </c>
      <c r="F23" s="107"/>
      <c r="G23" s="107">
        <v>24</v>
      </c>
      <c r="H23" s="107">
        <v>24</v>
      </c>
      <c r="I23" s="107">
        <v>19</v>
      </c>
      <c r="J23" s="107">
        <v>22</v>
      </c>
      <c r="K23" s="107">
        <v>23</v>
      </c>
      <c r="L23" s="107">
        <v>26</v>
      </c>
      <c r="M23" s="107"/>
      <c r="N23" s="107">
        <v>26</v>
      </c>
      <c r="O23" s="107">
        <v>25</v>
      </c>
      <c r="P23" s="107">
        <v>21</v>
      </c>
      <c r="Q23" s="107">
        <v>22</v>
      </c>
      <c r="R23" s="107">
        <v>21</v>
      </c>
      <c r="S23" s="107">
        <v>22</v>
      </c>
      <c r="T23" s="107"/>
      <c r="U23" s="107">
        <v>22</v>
      </c>
      <c r="V23" s="107">
        <v>24</v>
      </c>
      <c r="W23" s="107">
        <v>22</v>
      </c>
      <c r="X23" s="107">
        <v>21</v>
      </c>
      <c r="Y23" s="107">
        <v>18</v>
      </c>
      <c r="Z23" s="107">
        <v>25</v>
      </c>
      <c r="AA23" s="107"/>
      <c r="AB23" s="107">
        <v>22</v>
      </c>
      <c r="AC23" s="107">
        <v>25</v>
      </c>
      <c r="AD23" s="107">
        <v>24</v>
      </c>
      <c r="AE23" s="107">
        <v>22</v>
      </c>
      <c r="AF23" s="107">
        <v>21</v>
      </c>
      <c r="AG23" s="107">
        <v>26</v>
      </c>
      <c r="AH23" s="107"/>
      <c r="AI23" s="107">
        <v>26</v>
      </c>
      <c r="AJ23" s="109">
        <f t="shared" si="5"/>
        <v>597</v>
      </c>
      <c r="AK23" s="110">
        <f t="shared" si="4"/>
        <v>22.96153846153846</v>
      </c>
      <c r="AL23" s="531">
        <f>SUM(AK23:AK24)</f>
        <v>25.841538461538459</v>
      </c>
      <c r="AM23" s="111">
        <f>AK23/C23</f>
        <v>0.65604395604395604</v>
      </c>
      <c r="AN23" s="532">
        <f>AL23/(C23+C24)</f>
        <v>0.73832967032967023</v>
      </c>
      <c r="AO23" s="112">
        <f>AK23/D23</f>
        <v>0.95673076923076916</v>
      </c>
      <c r="AP23" s="532">
        <f>AL23/(D23+D24)</f>
        <v>0.89108753315649858</v>
      </c>
    </row>
    <row r="24" spans="1:42" ht="20.100000000000001" customHeight="1">
      <c r="A24" s="530"/>
      <c r="B24" s="115" t="s">
        <v>492</v>
      </c>
      <c r="C24" s="159"/>
      <c r="D24" s="189">
        <v>5</v>
      </c>
      <c r="E24" s="117"/>
      <c r="F24" s="117"/>
      <c r="G24" s="117">
        <v>2</v>
      </c>
      <c r="H24" s="117">
        <v>3</v>
      </c>
      <c r="I24" s="117">
        <v>3</v>
      </c>
      <c r="J24" s="117">
        <v>1</v>
      </c>
      <c r="K24" s="117">
        <v>6</v>
      </c>
      <c r="L24" s="117">
        <v>0</v>
      </c>
      <c r="M24" s="117"/>
      <c r="N24" s="117">
        <v>4</v>
      </c>
      <c r="O24" s="117">
        <v>4</v>
      </c>
      <c r="P24" s="117">
        <v>3</v>
      </c>
      <c r="Q24" s="117">
        <v>1</v>
      </c>
      <c r="R24" s="117">
        <v>6</v>
      </c>
      <c r="S24" s="117">
        <v>0</v>
      </c>
      <c r="T24" s="117"/>
      <c r="U24" s="117">
        <v>4</v>
      </c>
      <c r="V24" s="117">
        <v>4</v>
      </c>
      <c r="W24" s="117">
        <v>3</v>
      </c>
      <c r="X24" s="117">
        <v>2</v>
      </c>
      <c r="Y24" s="117">
        <v>7</v>
      </c>
      <c r="Z24" s="117">
        <v>0</v>
      </c>
      <c r="AA24" s="117"/>
      <c r="AB24" s="117">
        <v>3</v>
      </c>
      <c r="AC24" s="117">
        <v>4</v>
      </c>
      <c r="AD24" s="117">
        <v>3</v>
      </c>
      <c r="AE24" s="117">
        <v>1</v>
      </c>
      <c r="AF24" s="117">
        <v>4</v>
      </c>
      <c r="AG24" s="117">
        <v>0</v>
      </c>
      <c r="AH24" s="117"/>
      <c r="AI24" s="117">
        <v>4</v>
      </c>
      <c r="AJ24" s="119">
        <f t="shared" si="5"/>
        <v>72</v>
      </c>
      <c r="AK24" s="120">
        <f t="shared" si="4"/>
        <v>2.88</v>
      </c>
      <c r="AL24" s="547"/>
      <c r="AM24" s="551"/>
      <c r="AN24" s="525"/>
      <c r="AO24" s="162">
        <f>AK24/D24</f>
        <v>0.57599999999999996</v>
      </c>
      <c r="AP24" s="524"/>
    </row>
    <row r="25" spans="1:42" ht="20.100000000000001" customHeight="1">
      <c r="A25" s="536"/>
      <c r="B25" s="190" t="s">
        <v>493</v>
      </c>
      <c r="C25" s="163"/>
      <c r="D25" s="467"/>
      <c r="E25" s="206">
        <v>4</v>
      </c>
      <c r="F25" s="471"/>
      <c r="G25" s="206">
        <v>3</v>
      </c>
      <c r="H25" s="206">
        <v>3</v>
      </c>
      <c r="I25" s="206">
        <v>1</v>
      </c>
      <c r="J25" s="206">
        <v>1</v>
      </c>
      <c r="K25" s="206"/>
      <c r="L25" s="206">
        <v>2</v>
      </c>
      <c r="M25" s="206"/>
      <c r="N25" s="206">
        <v>1</v>
      </c>
      <c r="O25" s="206">
        <v>0</v>
      </c>
      <c r="P25" s="206">
        <v>1</v>
      </c>
      <c r="Q25" s="206">
        <v>2</v>
      </c>
      <c r="R25" s="206">
        <v>1</v>
      </c>
      <c r="S25" s="206">
        <v>2</v>
      </c>
      <c r="T25" s="206"/>
      <c r="U25" s="206">
        <v>2</v>
      </c>
      <c r="V25" s="206">
        <v>2</v>
      </c>
      <c r="W25" s="206">
        <v>0</v>
      </c>
      <c r="X25" s="206">
        <v>3</v>
      </c>
      <c r="Y25" s="206">
        <v>3</v>
      </c>
      <c r="Z25" s="206">
        <v>0</v>
      </c>
      <c r="AA25" s="206"/>
      <c r="AB25" s="206">
        <v>2</v>
      </c>
      <c r="AC25" s="206">
        <v>0</v>
      </c>
      <c r="AD25" s="206"/>
      <c r="AE25" s="206">
        <v>1</v>
      </c>
      <c r="AF25" s="206">
        <v>3</v>
      </c>
      <c r="AG25" s="206">
        <v>1</v>
      </c>
      <c r="AH25" s="206"/>
      <c r="AI25" s="206">
        <v>1</v>
      </c>
      <c r="AJ25" s="153">
        <f t="shared" si="5"/>
        <v>39</v>
      </c>
      <c r="AK25" s="140">
        <f t="shared" si="4"/>
        <v>1.625</v>
      </c>
      <c r="AL25" s="526"/>
      <c r="AM25" s="552"/>
      <c r="AN25" s="526"/>
      <c r="AO25" s="156"/>
      <c r="AP25" s="550"/>
    </row>
    <row r="26" spans="1:42" ht="20.100000000000001" customHeight="1">
      <c r="A26" s="529" t="s">
        <v>502</v>
      </c>
      <c r="B26" s="104" t="s">
        <v>497</v>
      </c>
      <c r="C26" s="168">
        <v>189</v>
      </c>
      <c r="D26" s="168">
        <v>204</v>
      </c>
      <c r="E26" s="192">
        <v>187</v>
      </c>
      <c r="F26" s="192">
        <v>187</v>
      </c>
      <c r="G26" s="192">
        <v>187</v>
      </c>
      <c r="H26" s="192">
        <v>187</v>
      </c>
      <c r="I26" s="192">
        <v>187</v>
      </c>
      <c r="J26" s="192">
        <v>187</v>
      </c>
      <c r="K26" s="192">
        <v>187</v>
      </c>
      <c r="L26" s="192">
        <v>187</v>
      </c>
      <c r="M26" s="192">
        <v>187</v>
      </c>
      <c r="N26" s="192">
        <v>187</v>
      </c>
      <c r="O26" s="192">
        <v>187</v>
      </c>
      <c r="P26" s="192">
        <v>187</v>
      </c>
      <c r="Q26" s="192">
        <v>187</v>
      </c>
      <c r="R26" s="192">
        <v>187</v>
      </c>
      <c r="S26" s="192">
        <v>187</v>
      </c>
      <c r="T26" s="192">
        <v>187</v>
      </c>
      <c r="U26" s="192">
        <v>188</v>
      </c>
      <c r="V26" s="192">
        <v>188</v>
      </c>
      <c r="W26" s="192">
        <v>188</v>
      </c>
      <c r="X26" s="192">
        <v>188</v>
      </c>
      <c r="Y26" s="192">
        <v>188</v>
      </c>
      <c r="Z26" s="192">
        <v>188</v>
      </c>
      <c r="AA26" s="192">
        <v>188</v>
      </c>
      <c r="AB26" s="192">
        <v>188</v>
      </c>
      <c r="AC26" s="192">
        <v>188</v>
      </c>
      <c r="AD26" s="192">
        <v>190</v>
      </c>
      <c r="AE26" s="192">
        <v>190</v>
      </c>
      <c r="AF26" s="192">
        <v>190</v>
      </c>
      <c r="AG26" s="192">
        <v>190</v>
      </c>
      <c r="AH26" s="192">
        <v>190</v>
      </c>
      <c r="AI26" s="192">
        <v>190</v>
      </c>
      <c r="AJ26" s="109">
        <f t="shared" si="5"/>
        <v>5824</v>
      </c>
      <c r="AK26" s="110">
        <f t="shared" si="4"/>
        <v>187.87096774193549</v>
      </c>
      <c r="AL26" s="543"/>
      <c r="AM26" s="545"/>
      <c r="AN26" s="532"/>
      <c r="AO26" s="112"/>
      <c r="AP26" s="532"/>
    </row>
    <row r="27" spans="1:42" ht="20.100000000000001" customHeight="1">
      <c r="A27" s="536"/>
      <c r="B27" s="124" t="s">
        <v>498</v>
      </c>
      <c r="C27" s="170">
        <v>100</v>
      </c>
      <c r="D27" s="170">
        <v>120</v>
      </c>
      <c r="E27" s="193">
        <v>116</v>
      </c>
      <c r="F27" s="193">
        <v>116</v>
      </c>
      <c r="G27" s="193">
        <v>116</v>
      </c>
      <c r="H27" s="193">
        <v>116</v>
      </c>
      <c r="I27" s="193">
        <v>116</v>
      </c>
      <c r="J27" s="193">
        <v>116</v>
      </c>
      <c r="K27" s="193">
        <v>116</v>
      </c>
      <c r="L27" s="193">
        <v>116</v>
      </c>
      <c r="M27" s="193">
        <v>116</v>
      </c>
      <c r="N27" s="193">
        <v>116</v>
      </c>
      <c r="O27" s="193">
        <v>116</v>
      </c>
      <c r="P27" s="193">
        <v>116</v>
      </c>
      <c r="Q27" s="193">
        <v>116</v>
      </c>
      <c r="R27" s="193">
        <v>116</v>
      </c>
      <c r="S27" s="193">
        <v>116</v>
      </c>
      <c r="T27" s="193">
        <v>119</v>
      </c>
      <c r="U27" s="193">
        <v>119</v>
      </c>
      <c r="V27" s="193">
        <v>119</v>
      </c>
      <c r="W27" s="193">
        <v>119</v>
      </c>
      <c r="X27" s="193">
        <v>119</v>
      </c>
      <c r="Y27" s="193">
        <v>119</v>
      </c>
      <c r="Z27" s="193">
        <v>119</v>
      </c>
      <c r="AA27" s="193">
        <v>119</v>
      </c>
      <c r="AB27" s="193">
        <v>119</v>
      </c>
      <c r="AC27" s="193">
        <v>119</v>
      </c>
      <c r="AD27" s="193">
        <v>119</v>
      </c>
      <c r="AE27" s="193">
        <v>119</v>
      </c>
      <c r="AF27" s="193">
        <v>119</v>
      </c>
      <c r="AG27" s="193">
        <v>119</v>
      </c>
      <c r="AH27" s="193">
        <v>119</v>
      </c>
      <c r="AI27" s="193">
        <v>119</v>
      </c>
      <c r="AJ27" s="130">
        <f>SUM(F27:AI27)</f>
        <v>3528</v>
      </c>
      <c r="AK27" s="173">
        <f t="shared" si="4"/>
        <v>113.80645161290323</v>
      </c>
      <c r="AL27" s="544"/>
      <c r="AM27" s="546"/>
      <c r="AN27" s="526"/>
      <c r="AO27" s="174"/>
      <c r="AP27" s="526"/>
    </row>
    <row r="28" spans="1:42" ht="20.100000000000001" customHeight="1">
      <c r="A28" s="529" t="s">
        <v>503</v>
      </c>
      <c r="B28" s="104" t="s">
        <v>491</v>
      </c>
      <c r="C28" s="157">
        <v>50</v>
      </c>
      <c r="D28" s="194">
        <v>12</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94">
        <v>9</v>
      </c>
      <c r="AJ28" s="109">
        <f t="shared" ref="AJ28:AJ60" si="6">SUM(E28:AI28)</f>
        <v>279</v>
      </c>
      <c r="AK28" s="110">
        <f t="shared" si="4"/>
        <v>9</v>
      </c>
      <c r="AL28" s="531">
        <f>SUM(AK28:AK29)</f>
        <v>49.451612903225808</v>
      </c>
      <c r="AM28" s="195">
        <f>AK28/C28</f>
        <v>0.18</v>
      </c>
      <c r="AN28" s="532">
        <f>AL28/(C28+C29)</f>
        <v>0.98903225806451611</v>
      </c>
      <c r="AO28" s="196">
        <f>AK28/D28</f>
        <v>0.75</v>
      </c>
      <c r="AP28" s="524">
        <f>AL28/(D28+D29)</f>
        <v>1.019620884602594</v>
      </c>
    </row>
    <row r="29" spans="1:42" ht="20.100000000000001" customHeight="1">
      <c r="A29" s="530"/>
      <c r="B29" s="115" t="s">
        <v>504</v>
      </c>
      <c r="C29" s="159"/>
      <c r="D29" s="197">
        <v>36.5</v>
      </c>
      <c r="E29" s="197">
        <v>41</v>
      </c>
      <c r="F29" s="197">
        <v>41</v>
      </c>
      <c r="G29" s="197">
        <v>41</v>
      </c>
      <c r="H29" s="197">
        <v>41</v>
      </c>
      <c r="I29" s="197">
        <v>41</v>
      </c>
      <c r="J29" s="197">
        <v>41</v>
      </c>
      <c r="K29" s="197">
        <v>41</v>
      </c>
      <c r="L29" s="197">
        <v>41</v>
      </c>
      <c r="M29" s="197">
        <v>41</v>
      </c>
      <c r="N29" s="197">
        <v>41</v>
      </c>
      <c r="O29" s="197">
        <v>41</v>
      </c>
      <c r="P29" s="197">
        <v>41</v>
      </c>
      <c r="Q29" s="197">
        <v>41</v>
      </c>
      <c r="R29" s="197">
        <v>40</v>
      </c>
      <c r="S29" s="197">
        <v>40</v>
      </c>
      <c r="T29" s="197">
        <v>40</v>
      </c>
      <c r="U29" s="197">
        <v>40</v>
      </c>
      <c r="V29" s="197">
        <v>40</v>
      </c>
      <c r="W29" s="197">
        <v>40</v>
      </c>
      <c r="X29" s="197">
        <v>40</v>
      </c>
      <c r="Y29" s="197">
        <v>40</v>
      </c>
      <c r="Z29" s="197">
        <v>40</v>
      </c>
      <c r="AA29" s="197">
        <v>40</v>
      </c>
      <c r="AB29" s="197">
        <v>40</v>
      </c>
      <c r="AC29" s="197">
        <v>41</v>
      </c>
      <c r="AD29" s="197">
        <v>40</v>
      </c>
      <c r="AE29" s="197">
        <v>40</v>
      </c>
      <c r="AF29" s="197">
        <v>40</v>
      </c>
      <c r="AG29" s="197">
        <v>40</v>
      </c>
      <c r="AH29" s="197">
        <v>40</v>
      </c>
      <c r="AI29" s="197">
        <v>40</v>
      </c>
      <c r="AJ29" s="177">
        <f t="shared" si="6"/>
        <v>1254</v>
      </c>
      <c r="AK29" s="178">
        <f t="shared" si="4"/>
        <v>40.451612903225808</v>
      </c>
      <c r="AL29" s="548"/>
      <c r="AM29" s="181"/>
      <c r="AN29" s="555"/>
      <c r="AO29" s="182">
        <f>AK29/D29</f>
        <v>1.108263367211666</v>
      </c>
      <c r="AP29" s="549"/>
    </row>
    <row r="30" spans="1:42" ht="20.100000000000001" customHeight="1">
      <c r="A30" s="536"/>
      <c r="B30" s="124" t="s">
        <v>490</v>
      </c>
      <c r="C30" s="135"/>
      <c r="D30" s="198"/>
      <c r="E30" s="198">
        <v>0</v>
      </c>
      <c r="F30" s="198">
        <v>0</v>
      </c>
      <c r="G30" s="198">
        <v>0</v>
      </c>
      <c r="H30" s="198">
        <v>0</v>
      </c>
      <c r="I30" s="198">
        <v>0</v>
      </c>
      <c r="J30" s="198">
        <v>0</v>
      </c>
      <c r="K30" s="198">
        <v>0</v>
      </c>
      <c r="L30" s="198">
        <v>0</v>
      </c>
      <c r="M30" s="198">
        <v>0</v>
      </c>
      <c r="N30" s="198">
        <v>0</v>
      </c>
      <c r="O30" s="198">
        <v>0</v>
      </c>
      <c r="P30" s="198">
        <v>0</v>
      </c>
      <c r="Q30" s="198">
        <v>1</v>
      </c>
      <c r="R30" s="198">
        <v>1</v>
      </c>
      <c r="S30" s="198">
        <v>1</v>
      </c>
      <c r="T30" s="198">
        <v>1</v>
      </c>
      <c r="U30" s="198">
        <v>1</v>
      </c>
      <c r="V30" s="198">
        <v>1</v>
      </c>
      <c r="W30" s="198">
        <v>1</v>
      </c>
      <c r="X30" s="198">
        <v>1</v>
      </c>
      <c r="Y30" s="198">
        <v>1</v>
      </c>
      <c r="Z30" s="198">
        <v>1</v>
      </c>
      <c r="AA30" s="198">
        <v>1</v>
      </c>
      <c r="AB30" s="198">
        <v>2</v>
      </c>
      <c r="AC30" s="198">
        <v>2</v>
      </c>
      <c r="AD30" s="198">
        <v>1</v>
      </c>
      <c r="AE30" s="198">
        <v>1</v>
      </c>
      <c r="AF30" s="198">
        <v>1</v>
      </c>
      <c r="AG30" s="198">
        <v>1</v>
      </c>
      <c r="AH30" s="198">
        <v>1</v>
      </c>
      <c r="AI30" s="198">
        <v>1</v>
      </c>
      <c r="AJ30" s="153">
        <f t="shared" si="6"/>
        <v>21</v>
      </c>
      <c r="AK30" s="140">
        <f t="shared" si="4"/>
        <v>0.67741935483870963</v>
      </c>
      <c r="AL30" s="121"/>
      <c r="AM30" s="200"/>
      <c r="AN30" s="297"/>
      <c r="AO30" s="156"/>
      <c r="AP30" s="201"/>
    </row>
    <row r="31" spans="1:42" ht="20.100000000000001" customHeight="1">
      <c r="A31" s="529" t="s">
        <v>505</v>
      </c>
      <c r="B31" s="104" t="s">
        <v>497</v>
      </c>
      <c r="C31" s="157"/>
      <c r="D31" s="194">
        <v>34</v>
      </c>
      <c r="E31" s="106">
        <v>15</v>
      </c>
      <c r="F31" s="107">
        <v>24</v>
      </c>
      <c r="G31" s="107">
        <v>30</v>
      </c>
      <c r="H31" s="108">
        <v>27</v>
      </c>
      <c r="I31" s="107">
        <v>28</v>
      </c>
      <c r="J31" s="107">
        <v>29</v>
      </c>
      <c r="K31" s="107">
        <v>31</v>
      </c>
      <c r="L31" s="107">
        <v>16</v>
      </c>
      <c r="M31" s="107">
        <v>23</v>
      </c>
      <c r="N31" s="107">
        <v>30</v>
      </c>
      <c r="O31" s="108">
        <v>26</v>
      </c>
      <c r="P31" s="107">
        <v>27</v>
      </c>
      <c r="Q31" s="107">
        <v>25</v>
      </c>
      <c r="R31" s="176">
        <v>29</v>
      </c>
      <c r="S31" s="107">
        <v>17</v>
      </c>
      <c r="T31" s="107">
        <v>25</v>
      </c>
      <c r="U31" s="107">
        <v>29</v>
      </c>
      <c r="V31" s="107">
        <v>29</v>
      </c>
      <c r="W31" s="107">
        <v>32</v>
      </c>
      <c r="X31" s="108">
        <v>28</v>
      </c>
      <c r="Y31" s="107">
        <v>28</v>
      </c>
      <c r="Z31" s="107">
        <v>27</v>
      </c>
      <c r="AA31" s="107">
        <v>27</v>
      </c>
      <c r="AB31" s="107">
        <v>32</v>
      </c>
      <c r="AC31" s="107">
        <v>27</v>
      </c>
      <c r="AD31" s="107">
        <v>31</v>
      </c>
      <c r="AE31" s="107">
        <v>28</v>
      </c>
      <c r="AF31" s="107">
        <v>32</v>
      </c>
      <c r="AG31" s="107">
        <v>17</v>
      </c>
      <c r="AH31" s="107">
        <v>24</v>
      </c>
      <c r="AI31" s="107">
        <v>33</v>
      </c>
      <c r="AJ31" s="109">
        <f t="shared" si="6"/>
        <v>826</v>
      </c>
      <c r="AK31" s="110">
        <f t="shared" si="4"/>
        <v>26.64516129032258</v>
      </c>
      <c r="AL31" s="531">
        <f>SUM(AK31:AK33)</f>
        <v>37.032258064516128</v>
      </c>
      <c r="AM31" s="557"/>
      <c r="AN31" s="560"/>
      <c r="AO31" s="202">
        <f t="shared" ref="AO31:AO37" si="7">AK31/D31</f>
        <v>0.78368121442125238</v>
      </c>
      <c r="AP31" s="563">
        <f>AL31/(D31+D32+D33)</f>
        <v>0.77962648556876057</v>
      </c>
    </row>
    <row r="32" spans="1:42" ht="20.100000000000001" customHeight="1">
      <c r="A32" s="530"/>
      <c r="B32" s="115" t="s">
        <v>492</v>
      </c>
      <c r="C32" s="159"/>
      <c r="D32" s="197">
        <v>6</v>
      </c>
      <c r="E32" s="160">
        <v>1</v>
      </c>
      <c r="F32" s="117">
        <v>0</v>
      </c>
      <c r="G32" s="117">
        <v>7</v>
      </c>
      <c r="H32" s="118">
        <v>7</v>
      </c>
      <c r="I32" s="117">
        <v>5</v>
      </c>
      <c r="J32" s="117">
        <v>11</v>
      </c>
      <c r="K32" s="117">
        <v>7</v>
      </c>
      <c r="L32" s="117">
        <v>2</v>
      </c>
      <c r="M32" s="117">
        <v>0</v>
      </c>
      <c r="N32" s="117">
        <v>7</v>
      </c>
      <c r="O32" s="118">
        <v>8</v>
      </c>
      <c r="P32" s="117">
        <v>6</v>
      </c>
      <c r="Q32" s="117">
        <v>10</v>
      </c>
      <c r="R32" s="117">
        <v>7</v>
      </c>
      <c r="S32" s="117">
        <v>2</v>
      </c>
      <c r="T32" s="117">
        <v>0</v>
      </c>
      <c r="U32" s="117">
        <v>7</v>
      </c>
      <c r="V32" s="117">
        <v>8</v>
      </c>
      <c r="W32" s="117">
        <v>7</v>
      </c>
      <c r="X32" s="118">
        <v>10</v>
      </c>
      <c r="Y32" s="117">
        <v>5</v>
      </c>
      <c r="Z32" s="117">
        <v>2</v>
      </c>
      <c r="AA32" s="117">
        <v>0</v>
      </c>
      <c r="AB32" s="117">
        <v>6</v>
      </c>
      <c r="AC32" s="117">
        <v>8</v>
      </c>
      <c r="AD32" s="117">
        <v>7</v>
      </c>
      <c r="AE32" s="117">
        <v>9</v>
      </c>
      <c r="AF32" s="117">
        <v>4</v>
      </c>
      <c r="AG32" s="117">
        <v>2</v>
      </c>
      <c r="AH32" s="117">
        <v>0</v>
      </c>
      <c r="AI32" s="117">
        <v>0</v>
      </c>
      <c r="AJ32" s="119">
        <f t="shared" si="6"/>
        <v>155</v>
      </c>
      <c r="AK32" s="120">
        <f t="shared" si="4"/>
        <v>5</v>
      </c>
      <c r="AL32" s="525"/>
      <c r="AM32" s="558"/>
      <c r="AN32" s="561"/>
      <c r="AO32" s="203">
        <f t="shared" si="7"/>
        <v>0.83333333333333337</v>
      </c>
      <c r="AP32" s="564"/>
    </row>
    <row r="33" spans="1:42" ht="20.100000000000001" customHeight="1">
      <c r="A33" s="536"/>
      <c r="B33" s="124" t="s">
        <v>506</v>
      </c>
      <c r="C33" s="204"/>
      <c r="D33" s="205">
        <v>7.5</v>
      </c>
      <c r="E33" s="193">
        <v>6</v>
      </c>
      <c r="F33" s="206">
        <v>1</v>
      </c>
      <c r="G33" s="206">
        <v>6</v>
      </c>
      <c r="H33" s="207">
        <v>7</v>
      </c>
      <c r="I33" s="206">
        <v>5</v>
      </c>
      <c r="J33" s="206">
        <v>9</v>
      </c>
      <c r="K33" s="206">
        <v>6</v>
      </c>
      <c r="L33" s="206">
        <v>4</v>
      </c>
      <c r="M33" s="206">
        <v>1</v>
      </c>
      <c r="N33" s="206">
        <v>6</v>
      </c>
      <c r="O33" s="207">
        <v>6</v>
      </c>
      <c r="P33" s="206">
        <v>5</v>
      </c>
      <c r="Q33" s="206">
        <v>9</v>
      </c>
      <c r="R33" s="206">
        <v>7</v>
      </c>
      <c r="S33" s="206">
        <v>3</v>
      </c>
      <c r="T33" s="206">
        <v>1</v>
      </c>
      <c r="U33" s="206">
        <v>5</v>
      </c>
      <c r="V33" s="206">
        <v>5</v>
      </c>
      <c r="W33" s="206">
        <v>5</v>
      </c>
      <c r="X33" s="207">
        <v>6</v>
      </c>
      <c r="Y33" s="206">
        <v>7</v>
      </c>
      <c r="Z33" s="206">
        <v>6</v>
      </c>
      <c r="AA33" s="206">
        <v>2</v>
      </c>
      <c r="AB33" s="206">
        <v>6</v>
      </c>
      <c r="AC33" s="206">
        <v>7</v>
      </c>
      <c r="AD33" s="206">
        <v>8</v>
      </c>
      <c r="AE33" s="206">
        <v>9</v>
      </c>
      <c r="AF33" s="206">
        <v>7</v>
      </c>
      <c r="AG33" s="206">
        <v>5</v>
      </c>
      <c r="AH33" s="206">
        <v>1</v>
      </c>
      <c r="AI33" s="206">
        <v>6</v>
      </c>
      <c r="AJ33" s="130">
        <f t="shared" si="6"/>
        <v>167</v>
      </c>
      <c r="AK33" s="173">
        <f t="shared" si="4"/>
        <v>5.387096774193548</v>
      </c>
      <c r="AL33" s="526"/>
      <c r="AM33" s="559"/>
      <c r="AN33" s="562"/>
      <c r="AO33" s="208">
        <f t="shared" si="7"/>
        <v>0.7182795698924731</v>
      </c>
      <c r="AP33" s="565"/>
    </row>
    <row r="34" spans="1:42" ht="20.100000000000001" customHeight="1">
      <c r="A34" s="553" t="s">
        <v>507</v>
      </c>
      <c r="B34" s="554"/>
      <c r="C34" s="163"/>
      <c r="D34" s="204"/>
      <c r="E34" s="193">
        <v>0</v>
      </c>
      <c r="F34" s="206">
        <v>0</v>
      </c>
      <c r="G34" s="206">
        <v>7</v>
      </c>
      <c r="H34" s="207">
        <v>6</v>
      </c>
      <c r="I34" s="206">
        <v>2</v>
      </c>
      <c r="J34" s="206">
        <v>11</v>
      </c>
      <c r="K34" s="206">
        <v>7</v>
      </c>
      <c r="L34" s="206">
        <v>2</v>
      </c>
      <c r="M34" s="206">
        <v>0</v>
      </c>
      <c r="N34" s="206">
        <v>4</v>
      </c>
      <c r="O34" s="207">
        <v>1</v>
      </c>
      <c r="P34" s="206">
        <v>1</v>
      </c>
      <c r="Q34" s="206">
        <v>6</v>
      </c>
      <c r="R34" s="206">
        <v>2</v>
      </c>
      <c r="S34" s="206">
        <v>0</v>
      </c>
      <c r="T34" s="206">
        <v>0</v>
      </c>
      <c r="U34" s="206">
        <v>2</v>
      </c>
      <c r="V34" s="206">
        <v>7</v>
      </c>
      <c r="W34" s="206">
        <v>4</v>
      </c>
      <c r="X34" s="207">
        <v>0</v>
      </c>
      <c r="Y34" s="206">
        <v>3</v>
      </c>
      <c r="Z34" s="206">
        <v>0</v>
      </c>
      <c r="AA34" s="206">
        <v>0</v>
      </c>
      <c r="AB34" s="206">
        <v>4</v>
      </c>
      <c r="AC34" s="206">
        <v>0</v>
      </c>
      <c r="AD34" s="206">
        <v>4</v>
      </c>
      <c r="AE34" s="206">
        <v>7</v>
      </c>
      <c r="AF34" s="206">
        <v>7</v>
      </c>
      <c r="AG34" s="206">
        <v>0</v>
      </c>
      <c r="AH34" s="206">
        <v>0</v>
      </c>
      <c r="AI34" s="206">
        <v>5</v>
      </c>
      <c r="AJ34" s="209">
        <f t="shared" si="6"/>
        <v>92</v>
      </c>
      <c r="AK34" s="210">
        <f t="shared" si="4"/>
        <v>2.967741935483871</v>
      </c>
      <c r="AL34" s="211"/>
      <c r="AM34" s="212"/>
      <c r="AN34" s="298"/>
      <c r="AO34" s="212" t="e">
        <f t="shared" si="7"/>
        <v>#DIV/0!</v>
      </c>
      <c r="AP34" s="211"/>
    </row>
    <row r="35" spans="1:42" ht="20.100000000000001" customHeight="1">
      <c r="A35" s="529" t="s">
        <v>508</v>
      </c>
      <c r="B35" s="104" t="s">
        <v>491</v>
      </c>
      <c r="C35" s="157">
        <v>80</v>
      </c>
      <c r="D35" s="157">
        <v>41</v>
      </c>
      <c r="E35" s="106">
        <v>40</v>
      </c>
      <c r="F35" s="194">
        <v>40</v>
      </c>
      <c r="G35" s="194">
        <v>39</v>
      </c>
      <c r="H35" s="194">
        <v>39</v>
      </c>
      <c r="I35" s="194">
        <v>39</v>
      </c>
      <c r="J35" s="194">
        <v>39</v>
      </c>
      <c r="K35" s="194">
        <v>39</v>
      </c>
      <c r="L35" s="194">
        <v>40</v>
      </c>
      <c r="M35" s="107">
        <v>40</v>
      </c>
      <c r="N35" s="107">
        <v>40</v>
      </c>
      <c r="O35" s="107">
        <v>40</v>
      </c>
      <c r="P35" s="107">
        <v>40</v>
      </c>
      <c r="Q35" s="107">
        <v>40</v>
      </c>
      <c r="R35" s="107">
        <v>40</v>
      </c>
      <c r="S35" s="107">
        <v>39</v>
      </c>
      <c r="T35" s="107">
        <v>39</v>
      </c>
      <c r="U35" s="107">
        <v>39</v>
      </c>
      <c r="V35" s="107">
        <v>40</v>
      </c>
      <c r="W35" s="107">
        <v>40</v>
      </c>
      <c r="X35" s="108">
        <v>40</v>
      </c>
      <c r="Y35" s="107">
        <v>40</v>
      </c>
      <c r="Z35" s="107">
        <v>41</v>
      </c>
      <c r="AA35" s="107">
        <v>41</v>
      </c>
      <c r="AB35" s="107">
        <v>41</v>
      </c>
      <c r="AC35" s="107">
        <v>41</v>
      </c>
      <c r="AD35" s="107">
        <v>40</v>
      </c>
      <c r="AE35" s="107">
        <v>40</v>
      </c>
      <c r="AF35" s="107">
        <v>39</v>
      </c>
      <c r="AG35" s="107">
        <v>39</v>
      </c>
      <c r="AH35" s="107">
        <v>39</v>
      </c>
      <c r="AI35" s="107">
        <v>39</v>
      </c>
      <c r="AJ35" s="109">
        <f t="shared" si="6"/>
        <v>1232</v>
      </c>
      <c r="AK35" s="110">
        <f t="shared" si="4"/>
        <v>39.741935483870968</v>
      </c>
      <c r="AL35" s="531">
        <f>SUM(AK35:AK37)</f>
        <v>76.451612903225808</v>
      </c>
      <c r="AM35" s="111">
        <f>AK35/C35</f>
        <v>0.49677419354838709</v>
      </c>
      <c r="AN35" s="532">
        <f>AL35/(C35+C36+C37)</f>
        <v>0.95564516129032262</v>
      </c>
      <c r="AO35" s="112">
        <f t="shared" si="7"/>
        <v>0.96931549960660901</v>
      </c>
      <c r="AP35" s="532">
        <f>AL35/(D35+D36+D37)</f>
        <v>0.99287808965228319</v>
      </c>
    </row>
    <row r="36" spans="1:42" ht="20.100000000000001" customHeight="1">
      <c r="A36" s="530"/>
      <c r="B36" s="115" t="s">
        <v>504</v>
      </c>
      <c r="C36" s="159"/>
      <c r="D36" s="159">
        <v>36</v>
      </c>
      <c r="E36" s="160">
        <v>37</v>
      </c>
      <c r="F36" s="197">
        <v>37</v>
      </c>
      <c r="G36" s="197">
        <v>38</v>
      </c>
      <c r="H36" s="197">
        <v>38</v>
      </c>
      <c r="I36" s="197">
        <v>38</v>
      </c>
      <c r="J36" s="197">
        <v>38</v>
      </c>
      <c r="K36" s="197">
        <v>38</v>
      </c>
      <c r="L36" s="197">
        <v>37</v>
      </c>
      <c r="M36" s="117">
        <v>37</v>
      </c>
      <c r="N36" s="117">
        <v>37</v>
      </c>
      <c r="O36" s="117">
        <v>37</v>
      </c>
      <c r="P36" s="117">
        <v>37</v>
      </c>
      <c r="Q36" s="117">
        <v>37</v>
      </c>
      <c r="R36" s="117">
        <v>37</v>
      </c>
      <c r="S36" s="117">
        <v>37</v>
      </c>
      <c r="T36" s="117">
        <v>37</v>
      </c>
      <c r="U36" s="117">
        <v>37</v>
      </c>
      <c r="V36" s="117">
        <v>36</v>
      </c>
      <c r="W36" s="117">
        <v>36</v>
      </c>
      <c r="X36" s="118">
        <v>36</v>
      </c>
      <c r="Y36" s="117">
        <v>36</v>
      </c>
      <c r="Z36" s="117">
        <v>35</v>
      </c>
      <c r="AA36" s="117">
        <v>35</v>
      </c>
      <c r="AB36" s="117">
        <v>35</v>
      </c>
      <c r="AC36" s="117">
        <v>35</v>
      </c>
      <c r="AD36" s="117">
        <v>36</v>
      </c>
      <c r="AE36" s="117">
        <v>36</v>
      </c>
      <c r="AF36" s="117">
        <v>37</v>
      </c>
      <c r="AG36" s="117">
        <v>37</v>
      </c>
      <c r="AH36" s="117">
        <v>37</v>
      </c>
      <c r="AI36" s="117">
        <v>37</v>
      </c>
      <c r="AJ36" s="119">
        <f t="shared" si="6"/>
        <v>1138</v>
      </c>
      <c r="AK36" s="120">
        <f t="shared" si="4"/>
        <v>36.70967741935484</v>
      </c>
      <c r="AL36" s="547"/>
      <c r="AM36" s="540"/>
      <c r="AN36" s="525"/>
      <c r="AO36" s="182">
        <f t="shared" si="7"/>
        <v>1.0197132616487457</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3</v>
      </c>
      <c r="F38" s="213">
        <v>3</v>
      </c>
      <c r="G38" s="213">
        <v>3</v>
      </c>
      <c r="H38" s="213">
        <v>3</v>
      </c>
      <c r="I38" s="213">
        <v>2</v>
      </c>
      <c r="J38" s="213">
        <v>2</v>
      </c>
      <c r="K38" s="213">
        <v>3</v>
      </c>
      <c r="L38" s="213">
        <v>3</v>
      </c>
      <c r="M38" s="213">
        <v>3</v>
      </c>
      <c r="N38" s="213">
        <v>3</v>
      </c>
      <c r="O38" s="213">
        <v>3</v>
      </c>
      <c r="P38" s="213">
        <v>3</v>
      </c>
      <c r="Q38" s="213">
        <v>3</v>
      </c>
      <c r="R38" s="213">
        <v>3</v>
      </c>
      <c r="S38" s="213">
        <v>2</v>
      </c>
      <c r="T38" s="213">
        <v>2</v>
      </c>
      <c r="U38" s="213">
        <v>4</v>
      </c>
      <c r="V38" s="213">
        <v>4</v>
      </c>
      <c r="W38" s="206">
        <v>4</v>
      </c>
      <c r="X38" s="207">
        <v>4</v>
      </c>
      <c r="Y38" s="206">
        <v>5</v>
      </c>
      <c r="Z38" s="206">
        <v>5</v>
      </c>
      <c r="AA38" s="206">
        <v>5</v>
      </c>
      <c r="AB38" s="206">
        <v>5</v>
      </c>
      <c r="AC38" s="206">
        <v>5</v>
      </c>
      <c r="AD38" s="206">
        <v>4</v>
      </c>
      <c r="AE38" s="206">
        <v>4</v>
      </c>
      <c r="AF38" s="206">
        <v>3</v>
      </c>
      <c r="AG38" s="206">
        <v>3</v>
      </c>
      <c r="AH38" s="206">
        <v>3</v>
      </c>
      <c r="AI38" s="206">
        <v>3</v>
      </c>
      <c r="AJ38" s="214">
        <f t="shared" si="6"/>
        <v>105</v>
      </c>
      <c r="AK38" s="173">
        <f t="shared" si="4"/>
        <v>3.3870967741935485</v>
      </c>
      <c r="AL38" s="132"/>
      <c r="AM38" s="215"/>
      <c r="AN38" s="154"/>
      <c r="AO38" s="156"/>
      <c r="AP38" s="191"/>
    </row>
    <row r="39" spans="1:42" ht="20.100000000000001" customHeight="1">
      <c r="A39" s="530" t="s">
        <v>510</v>
      </c>
      <c r="B39" s="115" t="s">
        <v>491</v>
      </c>
      <c r="C39" s="135">
        <v>15</v>
      </c>
      <c r="D39" s="135">
        <v>11.5</v>
      </c>
      <c r="E39" s="127">
        <v>11</v>
      </c>
      <c r="F39" s="199"/>
      <c r="G39" s="199">
        <v>9</v>
      </c>
      <c r="H39" s="199">
        <v>7</v>
      </c>
      <c r="I39" s="199">
        <v>7</v>
      </c>
      <c r="J39" s="199">
        <v>7</v>
      </c>
      <c r="K39" s="199">
        <v>5</v>
      </c>
      <c r="L39" s="199">
        <v>10</v>
      </c>
      <c r="M39" s="199"/>
      <c r="N39" s="199">
        <v>9</v>
      </c>
      <c r="O39" s="199">
        <v>8</v>
      </c>
      <c r="P39" s="199">
        <v>8</v>
      </c>
      <c r="Q39" s="199">
        <v>8</v>
      </c>
      <c r="R39" s="199">
        <v>6</v>
      </c>
      <c r="S39" s="199">
        <v>10</v>
      </c>
      <c r="T39" s="199"/>
      <c r="U39" s="128">
        <v>9</v>
      </c>
      <c r="V39" s="128">
        <v>9</v>
      </c>
      <c r="W39" s="128">
        <v>8</v>
      </c>
      <c r="X39" s="129">
        <v>8</v>
      </c>
      <c r="Y39" s="128">
        <v>5</v>
      </c>
      <c r="Z39" s="128">
        <v>10</v>
      </c>
      <c r="AA39" s="128"/>
      <c r="AB39" s="128">
        <v>9</v>
      </c>
      <c r="AC39" s="128">
        <v>9</v>
      </c>
      <c r="AD39" s="128">
        <v>9</v>
      </c>
      <c r="AE39" s="128">
        <v>7</v>
      </c>
      <c r="AF39" s="128">
        <v>5</v>
      </c>
      <c r="AG39" s="128">
        <v>9</v>
      </c>
      <c r="AH39" s="128"/>
      <c r="AI39" s="128">
        <v>8</v>
      </c>
      <c r="AJ39" s="216">
        <f t="shared" si="6"/>
        <v>210</v>
      </c>
      <c r="AK39" s="217">
        <f t="shared" si="4"/>
        <v>8.0769230769230766</v>
      </c>
      <c r="AL39" s="566">
        <f>SUM(AK39:AK40)</f>
        <v>9.5769230769230766</v>
      </c>
      <c r="AM39" s="218">
        <f>AK39/C39</f>
        <v>0.53846153846153844</v>
      </c>
      <c r="AN39" s="569">
        <f>AL39/(C39+C40)</f>
        <v>0.63846153846153841</v>
      </c>
      <c r="AO39" s="218">
        <f>AK39/D39</f>
        <v>0.7023411371237458</v>
      </c>
      <c r="AP39" s="524">
        <f>AL39/(D39+D40)</f>
        <v>0.79807692307692302</v>
      </c>
    </row>
    <row r="40" spans="1:42" ht="20.100000000000001" customHeight="1">
      <c r="A40" s="530"/>
      <c r="B40" s="115" t="s">
        <v>492</v>
      </c>
      <c r="C40" s="159"/>
      <c r="D40" s="159">
        <v>0.5</v>
      </c>
      <c r="E40" s="160">
        <v>1</v>
      </c>
      <c r="F40" s="197"/>
      <c r="G40" s="197">
        <v>2</v>
      </c>
      <c r="H40" s="197">
        <v>1</v>
      </c>
      <c r="I40" s="197">
        <v>3</v>
      </c>
      <c r="J40" s="197">
        <v>1</v>
      </c>
      <c r="K40" s="197">
        <v>2</v>
      </c>
      <c r="L40" s="197">
        <v>1</v>
      </c>
      <c r="M40" s="197"/>
      <c r="N40" s="197">
        <v>2</v>
      </c>
      <c r="O40" s="197">
        <v>1</v>
      </c>
      <c r="P40" s="197">
        <v>3</v>
      </c>
      <c r="Q40" s="197">
        <v>1</v>
      </c>
      <c r="R40" s="197">
        <v>3</v>
      </c>
      <c r="S40" s="197">
        <v>1</v>
      </c>
      <c r="T40" s="197"/>
      <c r="U40" s="117">
        <v>1</v>
      </c>
      <c r="V40" s="117">
        <v>1</v>
      </c>
      <c r="W40" s="117">
        <v>3</v>
      </c>
      <c r="X40" s="118">
        <v>1</v>
      </c>
      <c r="Y40" s="117">
        <v>1</v>
      </c>
      <c r="Z40" s="117">
        <v>1</v>
      </c>
      <c r="AA40" s="117"/>
      <c r="AB40" s="117">
        <v>2</v>
      </c>
      <c r="AC40" s="117">
        <v>1</v>
      </c>
      <c r="AD40" s="117">
        <v>2</v>
      </c>
      <c r="AE40" s="117">
        <v>1</v>
      </c>
      <c r="AF40" s="117">
        <v>2</v>
      </c>
      <c r="AG40" s="117">
        <v>0</v>
      </c>
      <c r="AH40" s="117"/>
      <c r="AI40" s="117">
        <v>1</v>
      </c>
      <c r="AJ40" s="219">
        <f t="shared" si="6"/>
        <v>39</v>
      </c>
      <c r="AK40" s="220">
        <f t="shared" si="4"/>
        <v>1.5</v>
      </c>
      <c r="AL40" s="567"/>
      <c r="AM40" s="572"/>
      <c r="AN40" s="570"/>
      <c r="AO40" s="218">
        <f>AK40/D40</f>
        <v>3</v>
      </c>
      <c r="AP40" s="525"/>
    </row>
    <row r="41" spans="1:42" ht="20.100000000000001" customHeight="1">
      <c r="A41" s="536"/>
      <c r="B41" s="158" t="s">
        <v>493</v>
      </c>
      <c r="C41" s="135"/>
      <c r="D41" s="135"/>
      <c r="E41" s="127">
        <v>0</v>
      </c>
      <c r="F41" s="199"/>
      <c r="G41" s="199">
        <v>0</v>
      </c>
      <c r="H41" s="199">
        <v>0</v>
      </c>
      <c r="I41" s="199">
        <v>1</v>
      </c>
      <c r="J41" s="199">
        <v>0</v>
      </c>
      <c r="K41" s="199">
        <v>0</v>
      </c>
      <c r="L41" s="199">
        <v>0</v>
      </c>
      <c r="M41" s="199"/>
      <c r="N41" s="199">
        <v>0</v>
      </c>
      <c r="O41" s="199">
        <v>0</v>
      </c>
      <c r="P41" s="199">
        <v>0</v>
      </c>
      <c r="Q41" s="199">
        <v>0</v>
      </c>
      <c r="R41" s="199">
        <v>0</v>
      </c>
      <c r="S41" s="199">
        <v>0</v>
      </c>
      <c r="T41" s="199"/>
      <c r="U41" s="199">
        <v>1</v>
      </c>
      <c r="V41" s="199">
        <v>0</v>
      </c>
      <c r="W41" s="199">
        <v>0</v>
      </c>
      <c r="X41" s="128">
        <v>0</v>
      </c>
      <c r="Y41" s="199">
        <v>0</v>
      </c>
      <c r="Z41" s="199">
        <v>0</v>
      </c>
      <c r="AA41" s="199"/>
      <c r="AB41" s="199">
        <v>0</v>
      </c>
      <c r="AC41" s="128">
        <v>0</v>
      </c>
      <c r="AD41" s="128">
        <v>1</v>
      </c>
      <c r="AE41" s="128">
        <v>0</v>
      </c>
      <c r="AF41" s="128">
        <v>0</v>
      </c>
      <c r="AG41" s="128">
        <v>0</v>
      </c>
      <c r="AH41" s="128"/>
      <c r="AI41" s="128">
        <v>0</v>
      </c>
      <c r="AJ41" s="214">
        <f t="shared" si="6"/>
        <v>3</v>
      </c>
      <c r="AK41" s="221">
        <f t="shared" si="4"/>
        <v>0.11538461538461539</v>
      </c>
      <c r="AL41" s="568"/>
      <c r="AM41" s="573"/>
      <c r="AN41" s="571"/>
      <c r="AO41" s="222"/>
      <c r="AP41" s="526"/>
    </row>
    <row r="42" spans="1:42" ht="20.100000000000001" customHeight="1">
      <c r="A42" s="529" t="s">
        <v>511</v>
      </c>
      <c r="B42" s="104" t="s">
        <v>491</v>
      </c>
      <c r="C42" s="223">
        <v>29</v>
      </c>
      <c r="D42" s="157">
        <v>28</v>
      </c>
      <c r="E42" s="106">
        <v>25</v>
      </c>
      <c r="F42" s="194">
        <v>25</v>
      </c>
      <c r="G42" s="194">
        <v>25</v>
      </c>
      <c r="H42" s="194">
        <v>25</v>
      </c>
      <c r="I42" s="194">
        <v>25</v>
      </c>
      <c r="J42" s="194">
        <v>25</v>
      </c>
      <c r="K42" s="194">
        <v>25</v>
      </c>
      <c r="L42" s="194">
        <v>25</v>
      </c>
      <c r="M42" s="194">
        <v>25</v>
      </c>
      <c r="N42" s="194">
        <v>25</v>
      </c>
      <c r="O42" s="194">
        <v>25</v>
      </c>
      <c r="P42" s="194">
        <v>25</v>
      </c>
      <c r="Q42" s="194">
        <v>25</v>
      </c>
      <c r="R42" s="194">
        <v>25</v>
      </c>
      <c r="S42" s="194">
        <v>25</v>
      </c>
      <c r="T42" s="194">
        <v>25</v>
      </c>
      <c r="U42" s="194">
        <v>25</v>
      </c>
      <c r="V42" s="194">
        <v>26</v>
      </c>
      <c r="W42" s="194">
        <v>27</v>
      </c>
      <c r="X42" s="194">
        <v>27</v>
      </c>
      <c r="Y42" s="194">
        <v>27</v>
      </c>
      <c r="Z42" s="194">
        <v>27</v>
      </c>
      <c r="AA42" s="194">
        <v>27</v>
      </c>
      <c r="AB42" s="194">
        <v>28</v>
      </c>
      <c r="AC42" s="107">
        <v>28</v>
      </c>
      <c r="AD42" s="107">
        <v>28</v>
      </c>
      <c r="AE42" s="107">
        <v>28</v>
      </c>
      <c r="AF42" s="107">
        <v>28</v>
      </c>
      <c r="AG42" s="107">
        <v>28</v>
      </c>
      <c r="AH42" s="107">
        <v>28</v>
      </c>
      <c r="AI42" s="107">
        <v>28</v>
      </c>
      <c r="AJ42" s="109">
        <f t="shared" si="6"/>
        <v>810</v>
      </c>
      <c r="AK42" s="110">
        <f t="shared" si="4"/>
        <v>26.129032258064516</v>
      </c>
      <c r="AL42" s="531">
        <f>SUM(AK42:AK43)</f>
        <v>35.483870967741936</v>
      </c>
      <c r="AM42" s="111">
        <f>AK42/C42</f>
        <v>0.90100111234705227</v>
      </c>
      <c r="AN42" s="532">
        <f>AL42/(C42+C43)</f>
        <v>0.90984284532671633</v>
      </c>
      <c r="AO42" s="112">
        <f>AK42/D42</f>
        <v>0.93317972350230416</v>
      </c>
      <c r="AP42" s="532">
        <f>AL42/(D42+D43)</f>
        <v>0.95386749913284763</v>
      </c>
    </row>
    <row r="43" spans="1:42" ht="20.100000000000001" customHeight="1">
      <c r="A43" s="530"/>
      <c r="B43" s="115" t="s">
        <v>509</v>
      </c>
      <c r="C43" s="159">
        <v>10</v>
      </c>
      <c r="D43" s="224">
        <v>9.1999999999999993</v>
      </c>
      <c r="E43" s="225">
        <v>10</v>
      </c>
      <c r="F43" s="226">
        <v>9</v>
      </c>
      <c r="G43" s="226">
        <v>11</v>
      </c>
      <c r="H43" s="226">
        <v>7</v>
      </c>
      <c r="I43" s="197">
        <v>11</v>
      </c>
      <c r="J43" s="117">
        <v>10</v>
      </c>
      <c r="K43" s="117">
        <v>8</v>
      </c>
      <c r="L43" s="117">
        <v>6</v>
      </c>
      <c r="M43" s="117">
        <v>7</v>
      </c>
      <c r="N43" s="117">
        <v>10</v>
      </c>
      <c r="O43" s="117">
        <v>10</v>
      </c>
      <c r="P43" s="117">
        <v>10</v>
      </c>
      <c r="Q43" s="117">
        <v>10</v>
      </c>
      <c r="R43" s="117">
        <v>10</v>
      </c>
      <c r="S43" s="118">
        <v>10</v>
      </c>
      <c r="T43" s="118">
        <v>9</v>
      </c>
      <c r="U43" s="118">
        <v>11</v>
      </c>
      <c r="V43" s="118">
        <v>9</v>
      </c>
      <c r="W43" s="117">
        <v>12</v>
      </c>
      <c r="X43" s="117">
        <v>12</v>
      </c>
      <c r="Y43" s="117">
        <v>11</v>
      </c>
      <c r="Z43" s="117">
        <v>8</v>
      </c>
      <c r="AA43" s="117">
        <v>7</v>
      </c>
      <c r="AB43" s="117">
        <v>10</v>
      </c>
      <c r="AC43" s="117">
        <v>10</v>
      </c>
      <c r="AD43" s="117">
        <v>9</v>
      </c>
      <c r="AE43" s="117">
        <v>10</v>
      </c>
      <c r="AF43" s="117">
        <v>10</v>
      </c>
      <c r="AG43" s="117">
        <v>7</v>
      </c>
      <c r="AH43" s="117">
        <v>7</v>
      </c>
      <c r="AI43" s="117">
        <v>9</v>
      </c>
      <c r="AJ43" s="177">
        <f t="shared" si="6"/>
        <v>290</v>
      </c>
      <c r="AK43" s="178">
        <f t="shared" si="4"/>
        <v>9.3548387096774199</v>
      </c>
      <c r="AL43" s="548"/>
      <c r="AM43" s="179">
        <f>AK43/C43</f>
        <v>0.93548387096774199</v>
      </c>
      <c r="AN43" s="555"/>
      <c r="AO43" s="182">
        <f>AK43/D43</f>
        <v>1.0168302945301544</v>
      </c>
      <c r="AP43" s="549"/>
    </row>
    <row r="44" spans="1:42" ht="20.100000000000001" customHeight="1">
      <c r="A44" s="536"/>
      <c r="B44" s="124" t="s">
        <v>490</v>
      </c>
      <c r="C44" s="227"/>
      <c r="D44" s="228"/>
      <c r="E44" s="229">
        <v>3</v>
      </c>
      <c r="F44" s="230">
        <v>3</v>
      </c>
      <c r="G44" s="230">
        <v>3</v>
      </c>
      <c r="H44" s="230">
        <v>3</v>
      </c>
      <c r="I44" s="230">
        <v>3</v>
      </c>
      <c r="J44" s="231">
        <v>3</v>
      </c>
      <c r="K44" s="231">
        <v>3</v>
      </c>
      <c r="L44" s="231">
        <v>3</v>
      </c>
      <c r="M44" s="231">
        <v>3</v>
      </c>
      <c r="N44" s="231">
        <v>3</v>
      </c>
      <c r="O44" s="231">
        <v>3</v>
      </c>
      <c r="P44" s="231">
        <v>4</v>
      </c>
      <c r="Q44" s="231">
        <v>4</v>
      </c>
      <c r="R44" s="231">
        <v>4</v>
      </c>
      <c r="S44" s="231">
        <v>4</v>
      </c>
      <c r="T44" s="231">
        <v>4</v>
      </c>
      <c r="U44" s="231">
        <v>4</v>
      </c>
      <c r="V44" s="231">
        <v>3</v>
      </c>
      <c r="W44" s="231">
        <v>2</v>
      </c>
      <c r="X44" s="231">
        <v>2</v>
      </c>
      <c r="Y44" s="231">
        <v>2</v>
      </c>
      <c r="Z44" s="231">
        <v>2</v>
      </c>
      <c r="AA44" s="231">
        <v>2</v>
      </c>
      <c r="AB44" s="231">
        <v>1</v>
      </c>
      <c r="AC44" s="350">
        <v>1</v>
      </c>
      <c r="AD44" s="350">
        <v>1</v>
      </c>
      <c r="AE44" s="350">
        <v>1</v>
      </c>
      <c r="AF44" s="350">
        <v>1</v>
      </c>
      <c r="AG44" s="350">
        <v>1</v>
      </c>
      <c r="AH44" s="350">
        <v>1</v>
      </c>
      <c r="AI44" s="381">
        <v>1</v>
      </c>
      <c r="AJ44" s="130">
        <f t="shared" si="6"/>
        <v>78</v>
      </c>
      <c r="AK44" s="178">
        <f t="shared" si="4"/>
        <v>2.5161290322580645</v>
      </c>
      <c r="AL44" s="121"/>
      <c r="AM44" s="232"/>
      <c r="AN44" s="149"/>
      <c r="AO44" s="185"/>
      <c r="AP44" s="113"/>
    </row>
    <row r="45" spans="1:42" ht="20.100000000000001" customHeight="1">
      <c r="A45" s="529" t="s">
        <v>512</v>
      </c>
      <c r="B45" s="104" t="s">
        <v>497</v>
      </c>
      <c r="C45" s="157">
        <v>29</v>
      </c>
      <c r="D45" s="175">
        <v>25</v>
      </c>
      <c r="E45" s="233">
        <v>18</v>
      </c>
      <c r="F45" s="234">
        <v>18</v>
      </c>
      <c r="G45" s="234">
        <v>18</v>
      </c>
      <c r="H45" s="234">
        <v>18</v>
      </c>
      <c r="I45" s="234">
        <v>18</v>
      </c>
      <c r="J45" s="234">
        <v>18</v>
      </c>
      <c r="K45" s="234">
        <v>18</v>
      </c>
      <c r="L45" s="234">
        <v>18</v>
      </c>
      <c r="M45" s="234">
        <v>18</v>
      </c>
      <c r="N45" s="234">
        <v>18</v>
      </c>
      <c r="O45" s="234">
        <v>17</v>
      </c>
      <c r="P45" s="234">
        <v>17</v>
      </c>
      <c r="Q45" s="234">
        <v>17</v>
      </c>
      <c r="R45" s="234">
        <v>17</v>
      </c>
      <c r="S45" s="234">
        <v>17</v>
      </c>
      <c r="T45" s="234">
        <v>17</v>
      </c>
      <c r="U45" s="234">
        <v>18</v>
      </c>
      <c r="V45" s="234">
        <v>18</v>
      </c>
      <c r="W45" s="234">
        <v>18</v>
      </c>
      <c r="X45" s="234">
        <v>18</v>
      </c>
      <c r="Y45" s="234">
        <v>17</v>
      </c>
      <c r="Z45" s="234">
        <v>16</v>
      </c>
      <c r="AA45" s="234">
        <v>16</v>
      </c>
      <c r="AB45" s="234">
        <v>16</v>
      </c>
      <c r="AC45" s="234">
        <v>15</v>
      </c>
      <c r="AD45" s="234">
        <v>15</v>
      </c>
      <c r="AE45" s="234">
        <v>16</v>
      </c>
      <c r="AF45" s="234">
        <v>16</v>
      </c>
      <c r="AG45" s="234">
        <v>16</v>
      </c>
      <c r="AH45" s="234">
        <v>16</v>
      </c>
      <c r="AI45" s="234">
        <v>16</v>
      </c>
      <c r="AJ45" s="109">
        <f t="shared" si="6"/>
        <v>529</v>
      </c>
      <c r="AK45" s="110">
        <f t="shared" si="4"/>
        <v>17.06451612903226</v>
      </c>
      <c r="AL45" s="531">
        <f>SUM(AK45:AK46)</f>
        <v>20.06451612903226</v>
      </c>
      <c r="AM45" s="111">
        <f>AK45/C45</f>
        <v>0.58843159065628481</v>
      </c>
      <c r="AN45" s="532">
        <f>AL45/SUM(C45:C46)</f>
        <v>0.69187986651835376</v>
      </c>
      <c r="AO45" s="112">
        <f t="shared" ref="AO45:AO51" si="8">AK45/D45</f>
        <v>0.68258064516129036</v>
      </c>
      <c r="AP45" s="532">
        <f>AL45/SUM(D45:D46)</f>
        <v>0.7431302270011948</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6"/>
      <c r="B47" s="124" t="s">
        <v>513</v>
      </c>
      <c r="C47" s="204">
        <v>7</v>
      </c>
      <c r="D47" s="204">
        <v>7</v>
      </c>
      <c r="E47" s="237">
        <v>5</v>
      </c>
      <c r="F47" s="206">
        <v>6</v>
      </c>
      <c r="G47" s="206">
        <v>6</v>
      </c>
      <c r="H47" s="206">
        <v>5</v>
      </c>
      <c r="I47" s="206">
        <v>5</v>
      </c>
      <c r="J47" s="206">
        <v>6</v>
      </c>
      <c r="K47" s="206">
        <v>5</v>
      </c>
      <c r="L47" s="206">
        <v>5</v>
      </c>
      <c r="M47" s="206">
        <v>6</v>
      </c>
      <c r="N47" s="206">
        <v>6</v>
      </c>
      <c r="O47" s="206">
        <v>6</v>
      </c>
      <c r="P47" s="206">
        <v>6</v>
      </c>
      <c r="Q47" s="206">
        <v>6</v>
      </c>
      <c r="R47" s="206">
        <v>5</v>
      </c>
      <c r="S47" s="206">
        <v>5</v>
      </c>
      <c r="T47" s="206">
        <v>6</v>
      </c>
      <c r="U47" s="206">
        <v>6</v>
      </c>
      <c r="V47" s="206">
        <v>6</v>
      </c>
      <c r="W47" s="206">
        <v>6</v>
      </c>
      <c r="X47" s="206">
        <v>7</v>
      </c>
      <c r="Y47" s="206">
        <v>6</v>
      </c>
      <c r="Z47" s="206">
        <v>4</v>
      </c>
      <c r="AA47" s="206">
        <v>4</v>
      </c>
      <c r="AB47" s="206">
        <v>4</v>
      </c>
      <c r="AC47" s="206">
        <v>4</v>
      </c>
      <c r="AD47" s="206">
        <v>4</v>
      </c>
      <c r="AE47" s="206">
        <v>4</v>
      </c>
      <c r="AF47" s="206">
        <v>4</v>
      </c>
      <c r="AG47" s="206">
        <v>4</v>
      </c>
      <c r="AH47" s="206">
        <v>4</v>
      </c>
      <c r="AI47" s="206">
        <v>4</v>
      </c>
      <c r="AJ47" s="153">
        <f t="shared" si="6"/>
        <v>160</v>
      </c>
      <c r="AK47" s="140">
        <f t="shared" si="4"/>
        <v>5.161290322580645</v>
      </c>
      <c r="AL47" s="238"/>
      <c r="AM47" s="232">
        <f>AK47/C47</f>
        <v>0.73732718894009219</v>
      </c>
      <c r="AN47" s="154"/>
      <c r="AO47" s="185">
        <f t="shared" si="8"/>
        <v>0.73732718894009219</v>
      </c>
      <c r="AP47" s="239"/>
    </row>
    <row r="48" spans="1:42" ht="20.100000000000001" customHeight="1">
      <c r="A48" s="114"/>
      <c r="B48" s="115" t="s">
        <v>490</v>
      </c>
      <c r="C48" s="135"/>
      <c r="D48" s="135"/>
      <c r="E48" s="354">
        <v>1</v>
      </c>
      <c r="F48" s="128">
        <v>1</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2</v>
      </c>
      <c r="Z48" s="128">
        <v>3</v>
      </c>
      <c r="AA48" s="128">
        <v>3</v>
      </c>
      <c r="AB48" s="128">
        <v>3</v>
      </c>
      <c r="AC48" s="128">
        <v>4</v>
      </c>
      <c r="AD48" s="128">
        <v>4</v>
      </c>
      <c r="AE48" s="128">
        <v>3</v>
      </c>
      <c r="AF48" s="128">
        <v>3</v>
      </c>
      <c r="AG48" s="128">
        <v>3</v>
      </c>
      <c r="AH48" s="128">
        <v>3</v>
      </c>
      <c r="AI48" s="128">
        <v>3</v>
      </c>
      <c r="AJ48" s="153">
        <f t="shared" si="6"/>
        <v>54</v>
      </c>
      <c r="AK48" s="140">
        <f t="shared" si="4"/>
        <v>1.7419354838709677</v>
      </c>
      <c r="AL48" s="355"/>
      <c r="AM48" s="232"/>
      <c r="AN48" s="149"/>
      <c r="AO48" s="185"/>
      <c r="AP48" s="356"/>
    </row>
    <row r="49" spans="1:42" ht="20.100000000000001" customHeight="1">
      <c r="A49" s="529" t="s">
        <v>515</v>
      </c>
      <c r="B49" s="104" t="s">
        <v>497</v>
      </c>
      <c r="C49" s="168">
        <v>139</v>
      </c>
      <c r="D49" s="168">
        <v>120</v>
      </c>
      <c r="E49" s="240">
        <v>126</v>
      </c>
      <c r="F49" s="240">
        <v>126</v>
      </c>
      <c r="G49" s="240">
        <v>127</v>
      </c>
      <c r="H49" s="240">
        <v>128</v>
      </c>
      <c r="I49" s="240">
        <v>128</v>
      </c>
      <c r="J49" s="240">
        <v>128</v>
      </c>
      <c r="K49" s="240">
        <v>128</v>
      </c>
      <c r="L49" s="240">
        <v>128</v>
      </c>
      <c r="M49" s="240">
        <v>128</v>
      </c>
      <c r="N49" s="240">
        <v>128</v>
      </c>
      <c r="O49" s="240">
        <v>128</v>
      </c>
      <c r="P49" s="240">
        <v>127</v>
      </c>
      <c r="Q49" s="240">
        <v>126</v>
      </c>
      <c r="R49" s="240">
        <v>126</v>
      </c>
      <c r="S49" s="240">
        <v>126</v>
      </c>
      <c r="T49" s="240">
        <v>126</v>
      </c>
      <c r="U49" s="240">
        <v>126</v>
      </c>
      <c r="V49" s="240">
        <v>124</v>
      </c>
      <c r="W49" s="240">
        <v>124</v>
      </c>
      <c r="X49" s="240">
        <v>123</v>
      </c>
      <c r="Y49" s="240">
        <v>124</v>
      </c>
      <c r="Z49" s="240">
        <v>124</v>
      </c>
      <c r="AA49" s="240">
        <v>124</v>
      </c>
      <c r="AB49" s="240">
        <v>125</v>
      </c>
      <c r="AC49" s="240">
        <v>125</v>
      </c>
      <c r="AD49" s="240">
        <v>124</v>
      </c>
      <c r="AE49" s="240">
        <v>124</v>
      </c>
      <c r="AF49" s="240">
        <v>125</v>
      </c>
      <c r="AG49" s="240">
        <v>125</v>
      </c>
      <c r="AH49" s="240">
        <v>125</v>
      </c>
      <c r="AI49" s="240">
        <v>125</v>
      </c>
      <c r="AJ49" s="109">
        <f t="shared" si="6"/>
        <v>3901</v>
      </c>
      <c r="AK49" s="110">
        <f t="shared" si="4"/>
        <v>125.83870967741936</v>
      </c>
      <c r="AL49" s="543"/>
      <c r="AM49" s="545"/>
      <c r="AN49" s="532"/>
      <c r="AO49" s="112">
        <f t="shared" si="8"/>
        <v>1.0486559139784946</v>
      </c>
      <c r="AP49" s="532"/>
    </row>
    <row r="50" spans="1:42" ht="20.100000000000001" customHeight="1">
      <c r="A50" s="536"/>
      <c r="B50" s="124" t="s">
        <v>498</v>
      </c>
      <c r="C50" s="170">
        <v>40</v>
      </c>
      <c r="D50" s="170">
        <v>63</v>
      </c>
      <c r="E50" s="241">
        <v>69</v>
      </c>
      <c r="F50" s="241">
        <v>69</v>
      </c>
      <c r="G50" s="241">
        <v>70</v>
      </c>
      <c r="H50" s="241">
        <v>70</v>
      </c>
      <c r="I50" s="241">
        <v>70</v>
      </c>
      <c r="J50" s="241">
        <v>70</v>
      </c>
      <c r="K50" s="241">
        <v>70</v>
      </c>
      <c r="L50" s="241">
        <v>70</v>
      </c>
      <c r="M50" s="241">
        <v>70</v>
      </c>
      <c r="N50" s="241">
        <v>70</v>
      </c>
      <c r="O50" s="241">
        <v>70</v>
      </c>
      <c r="P50" s="241">
        <v>70</v>
      </c>
      <c r="Q50" s="241">
        <v>70</v>
      </c>
      <c r="R50" s="241">
        <v>70</v>
      </c>
      <c r="S50" s="241">
        <v>70</v>
      </c>
      <c r="T50" s="241">
        <v>70</v>
      </c>
      <c r="U50" s="241">
        <v>70</v>
      </c>
      <c r="V50" s="241">
        <v>70</v>
      </c>
      <c r="W50" s="241">
        <v>70</v>
      </c>
      <c r="X50" s="241">
        <v>70</v>
      </c>
      <c r="Y50" s="241">
        <v>70</v>
      </c>
      <c r="Z50" s="241">
        <v>70</v>
      </c>
      <c r="AA50" s="241">
        <v>70</v>
      </c>
      <c r="AB50" s="241">
        <v>70</v>
      </c>
      <c r="AC50" s="241">
        <v>70</v>
      </c>
      <c r="AD50" s="241">
        <v>70</v>
      </c>
      <c r="AE50" s="241">
        <v>70</v>
      </c>
      <c r="AF50" s="246">
        <v>69</v>
      </c>
      <c r="AG50" s="246">
        <v>69</v>
      </c>
      <c r="AH50" s="246">
        <v>69</v>
      </c>
      <c r="AI50" s="246">
        <v>69</v>
      </c>
      <c r="AJ50" s="130">
        <f t="shared" si="6"/>
        <v>2164</v>
      </c>
      <c r="AK50" s="173">
        <f t="shared" si="4"/>
        <v>69.806451612903231</v>
      </c>
      <c r="AL50" s="544"/>
      <c r="AM50" s="546"/>
      <c r="AN50" s="526"/>
      <c r="AO50" s="174">
        <f t="shared" si="8"/>
        <v>1.1080389144905274</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8</v>
      </c>
      <c r="AH51" s="240">
        <v>7</v>
      </c>
      <c r="AI51" s="240">
        <v>7</v>
      </c>
      <c r="AJ51" s="109">
        <f t="shared" si="6"/>
        <v>274</v>
      </c>
      <c r="AK51" s="110">
        <f t="shared" si="4"/>
        <v>8.8387096774193541</v>
      </c>
      <c r="AL51" s="543">
        <f>SUM(AK51:AK52)</f>
        <v>9.7478005865102624</v>
      </c>
      <c r="AM51" s="111">
        <f>AK51/C51</f>
        <v>0.98207885304659492</v>
      </c>
      <c r="AN51" s="532">
        <f>AL51/SUM(C51:C52)</f>
        <v>1.0830889540566959</v>
      </c>
      <c r="AO51" s="112">
        <f t="shared" si="8"/>
        <v>0.98207885304659492</v>
      </c>
      <c r="AP51" s="532">
        <f>AL51/SUM(D51:D52)</f>
        <v>1.0830889540566959</v>
      </c>
    </row>
    <row r="52" spans="1:42" ht="20.100000000000001" customHeight="1">
      <c r="A52" s="536"/>
      <c r="B52" s="124" t="s">
        <v>517</v>
      </c>
      <c r="C52" s="170"/>
      <c r="D52" s="170"/>
      <c r="E52" s="244"/>
      <c r="F52" s="241"/>
      <c r="G52" s="241"/>
      <c r="H52" s="241"/>
      <c r="I52" s="241"/>
      <c r="J52" s="241"/>
      <c r="K52" s="241"/>
      <c r="L52" s="241"/>
      <c r="M52" s="241"/>
      <c r="N52" s="241">
        <v>1</v>
      </c>
      <c r="O52" s="241">
        <v>1</v>
      </c>
      <c r="P52" s="245">
        <v>1</v>
      </c>
      <c r="Q52" s="246">
        <v>1</v>
      </c>
      <c r="R52" s="246">
        <v>1</v>
      </c>
      <c r="S52" s="246">
        <v>1</v>
      </c>
      <c r="T52" s="246">
        <v>1</v>
      </c>
      <c r="U52" s="246">
        <v>1</v>
      </c>
      <c r="V52" s="246">
        <v>1</v>
      </c>
      <c r="W52" s="246">
        <v>1</v>
      </c>
      <c r="X52" s="246">
        <v>1</v>
      </c>
      <c r="Y52" s="246">
        <v>1</v>
      </c>
      <c r="Z52" s="246">
        <v>1</v>
      </c>
      <c r="AA52" s="246">
        <v>1</v>
      </c>
      <c r="AB52" s="246">
        <v>0</v>
      </c>
      <c r="AC52" s="245">
        <v>0</v>
      </c>
      <c r="AD52" s="246">
        <v>1</v>
      </c>
      <c r="AE52" s="246">
        <v>1</v>
      </c>
      <c r="AF52" s="246">
        <v>1</v>
      </c>
      <c r="AG52" s="246">
        <v>1</v>
      </c>
      <c r="AH52" s="246">
        <v>1</v>
      </c>
      <c r="AI52" s="246">
        <v>1</v>
      </c>
      <c r="AJ52" s="130">
        <f t="shared" si="6"/>
        <v>20</v>
      </c>
      <c r="AK52" s="173">
        <f t="shared" si="4"/>
        <v>0.90909090909090906</v>
      </c>
      <c r="AL52" s="544"/>
      <c r="AM52" s="156"/>
      <c r="AN52" s="526"/>
      <c r="AO52" s="156"/>
      <c r="AP52" s="526"/>
    </row>
    <row r="53" spans="1:42" ht="20.100000000000001" customHeight="1">
      <c r="A53" s="530" t="s">
        <v>518</v>
      </c>
      <c r="B53" s="104" t="s">
        <v>491</v>
      </c>
      <c r="C53" s="247">
        <v>15</v>
      </c>
      <c r="D53" s="576">
        <v>9.4499999999999993</v>
      </c>
      <c r="E53" s="248">
        <v>11</v>
      </c>
      <c r="F53" s="248"/>
      <c r="G53" s="248">
        <v>11</v>
      </c>
      <c r="H53" s="248">
        <v>10</v>
      </c>
      <c r="I53" s="248">
        <v>8</v>
      </c>
      <c r="J53" s="248">
        <v>6</v>
      </c>
      <c r="K53" s="248">
        <v>12</v>
      </c>
      <c r="L53" s="248">
        <v>11</v>
      </c>
      <c r="M53" s="248"/>
      <c r="N53" s="248">
        <v>11</v>
      </c>
      <c r="O53" s="248">
        <v>8</v>
      </c>
      <c r="P53" s="248">
        <v>8</v>
      </c>
      <c r="Q53" s="248">
        <v>6</v>
      </c>
      <c r="R53" s="248">
        <v>10</v>
      </c>
      <c r="S53" s="248">
        <v>11</v>
      </c>
      <c r="T53" s="248"/>
      <c r="U53" s="248">
        <v>10</v>
      </c>
      <c r="V53" s="248">
        <v>9</v>
      </c>
      <c r="W53" s="248">
        <v>9</v>
      </c>
      <c r="X53" s="248">
        <v>6</v>
      </c>
      <c r="Y53" s="248">
        <v>10</v>
      </c>
      <c r="Z53" s="248">
        <v>11</v>
      </c>
      <c r="AA53" s="248"/>
      <c r="AB53" s="248">
        <v>10</v>
      </c>
      <c r="AC53" s="248">
        <v>10</v>
      </c>
      <c r="AD53" s="248">
        <v>9</v>
      </c>
      <c r="AE53" s="248">
        <v>7</v>
      </c>
      <c r="AF53" s="248">
        <v>9</v>
      </c>
      <c r="AG53" s="248">
        <v>10</v>
      </c>
      <c r="AH53" s="248"/>
      <c r="AI53" s="248">
        <v>11</v>
      </c>
      <c r="AJ53" s="177">
        <f t="shared" si="6"/>
        <v>244</v>
      </c>
      <c r="AK53" s="178">
        <f t="shared" si="4"/>
        <v>9.384615384615385</v>
      </c>
      <c r="AL53" s="578">
        <f>SUM(AK53:AK54)</f>
        <v>9.8461538461538467</v>
      </c>
      <c r="AM53" s="179">
        <f>AK53/C53</f>
        <v>0.62564102564102564</v>
      </c>
      <c r="AN53" s="532">
        <f>AL53/SUM(C53:C54)</f>
        <v>0.65641025641025641</v>
      </c>
      <c r="AO53" s="182">
        <f>AK53/D53</f>
        <v>0.99308099308099318</v>
      </c>
      <c r="AP53" s="532">
        <f>AL53/SUM(D53:D54)</f>
        <v>1.0419210419210421</v>
      </c>
    </row>
    <row r="54" spans="1:42" ht="20.100000000000001" customHeight="1">
      <c r="A54" s="530"/>
      <c r="B54" s="115" t="s">
        <v>492</v>
      </c>
      <c r="C54" s="247"/>
      <c r="D54" s="577"/>
      <c r="E54" s="248">
        <v>0</v>
      </c>
      <c r="F54" s="248"/>
      <c r="G54" s="248">
        <v>0</v>
      </c>
      <c r="H54" s="248">
        <v>0</v>
      </c>
      <c r="I54" s="248">
        <v>0</v>
      </c>
      <c r="J54" s="248">
        <v>2</v>
      </c>
      <c r="K54" s="248">
        <v>0</v>
      </c>
      <c r="L54" s="248">
        <v>0</v>
      </c>
      <c r="M54" s="248"/>
      <c r="N54" s="248">
        <v>1</v>
      </c>
      <c r="O54" s="248">
        <v>0</v>
      </c>
      <c r="P54" s="248">
        <v>0</v>
      </c>
      <c r="Q54" s="248">
        <v>2</v>
      </c>
      <c r="R54" s="248">
        <v>0</v>
      </c>
      <c r="S54" s="248">
        <v>0</v>
      </c>
      <c r="T54" s="248"/>
      <c r="U54" s="248">
        <v>1</v>
      </c>
      <c r="V54" s="248">
        <v>0</v>
      </c>
      <c r="W54" s="248">
        <v>0</v>
      </c>
      <c r="X54" s="248">
        <v>2</v>
      </c>
      <c r="Y54" s="248">
        <v>0</v>
      </c>
      <c r="Z54" s="248">
        <v>0</v>
      </c>
      <c r="AA54" s="248"/>
      <c r="AB54" s="248">
        <v>1</v>
      </c>
      <c r="AC54" s="248">
        <v>0</v>
      </c>
      <c r="AD54" s="248">
        <v>0</v>
      </c>
      <c r="AE54" s="248">
        <v>2</v>
      </c>
      <c r="AF54" s="248">
        <v>0</v>
      </c>
      <c r="AG54" s="248">
        <v>0</v>
      </c>
      <c r="AH54" s="248"/>
      <c r="AI54" s="248">
        <v>1</v>
      </c>
      <c r="AJ54" s="177">
        <f t="shared" si="6"/>
        <v>12</v>
      </c>
      <c r="AK54" s="178">
        <f t="shared" si="4"/>
        <v>0.46153846153846156</v>
      </c>
      <c r="AL54" s="579"/>
      <c r="AM54" s="581"/>
      <c r="AN54" s="580"/>
      <c r="AO54" s="581"/>
      <c r="AP54" s="575"/>
    </row>
    <row r="55" spans="1:42" ht="20.100000000000001" customHeight="1">
      <c r="A55" s="536"/>
      <c r="B55" s="249" t="s">
        <v>493</v>
      </c>
      <c r="C55" s="250"/>
      <c r="D55" s="250"/>
      <c r="E55" s="251">
        <v>0</v>
      </c>
      <c r="F55" s="251"/>
      <c r="G55" s="251">
        <v>0</v>
      </c>
      <c r="H55" s="251">
        <v>1</v>
      </c>
      <c r="I55" s="251">
        <v>1</v>
      </c>
      <c r="J55" s="251">
        <v>0</v>
      </c>
      <c r="K55" s="251">
        <v>0</v>
      </c>
      <c r="L55" s="251">
        <v>0</v>
      </c>
      <c r="M55" s="251"/>
      <c r="N55" s="251">
        <v>1</v>
      </c>
      <c r="O55" s="251">
        <v>1</v>
      </c>
      <c r="P55" s="251">
        <v>0</v>
      </c>
      <c r="Q55" s="251">
        <v>0</v>
      </c>
      <c r="R55" s="251">
        <v>0</v>
      </c>
      <c r="S55" s="251">
        <v>0</v>
      </c>
      <c r="T55" s="251"/>
      <c r="U55" s="251">
        <v>1</v>
      </c>
      <c r="V55" s="251">
        <v>1</v>
      </c>
      <c r="W55" s="251">
        <v>0</v>
      </c>
      <c r="X55" s="252">
        <v>0</v>
      </c>
      <c r="Y55" s="251">
        <v>0</v>
      </c>
      <c r="Z55" s="251">
        <v>0</v>
      </c>
      <c r="AA55" s="251"/>
      <c r="AB55" s="251">
        <v>0</v>
      </c>
      <c r="AC55" s="251">
        <v>0</v>
      </c>
      <c r="AD55" s="251">
        <v>0</v>
      </c>
      <c r="AE55" s="251">
        <v>0</v>
      </c>
      <c r="AF55" s="251">
        <v>0</v>
      </c>
      <c r="AG55" s="251">
        <v>0</v>
      </c>
      <c r="AH55" s="251"/>
      <c r="AI55" s="251">
        <v>0</v>
      </c>
      <c r="AJ55" s="187">
        <f t="shared" si="6"/>
        <v>6</v>
      </c>
      <c r="AK55" s="188">
        <f t="shared" si="4"/>
        <v>0.23076923076923078</v>
      </c>
      <c r="AL55" s="253"/>
      <c r="AM55" s="582"/>
      <c r="AN55" s="299"/>
      <c r="AO55" s="582"/>
      <c r="AP55" s="254"/>
    </row>
    <row r="56" spans="1:42" ht="20.100000000000001" customHeight="1">
      <c r="A56" s="529" t="s">
        <v>519</v>
      </c>
      <c r="B56" s="104" t="s">
        <v>491</v>
      </c>
      <c r="C56" s="255">
        <v>18</v>
      </c>
      <c r="D56" s="256">
        <v>14.5</v>
      </c>
      <c r="E56" s="257">
        <v>13</v>
      </c>
      <c r="F56" s="258"/>
      <c r="G56" s="258">
        <v>15</v>
      </c>
      <c r="H56" s="259">
        <v>11</v>
      </c>
      <c r="I56" s="258">
        <v>10</v>
      </c>
      <c r="J56" s="258">
        <v>11</v>
      </c>
      <c r="K56" s="258">
        <v>10</v>
      </c>
      <c r="L56" s="258">
        <v>15</v>
      </c>
      <c r="M56" s="258"/>
      <c r="N56" s="258">
        <v>14</v>
      </c>
      <c r="O56" s="259">
        <v>12</v>
      </c>
      <c r="P56" s="258">
        <v>8</v>
      </c>
      <c r="Q56" s="258">
        <v>9</v>
      </c>
      <c r="R56" s="258">
        <v>9</v>
      </c>
      <c r="S56" s="258">
        <v>16</v>
      </c>
      <c r="T56" s="258"/>
      <c r="U56" s="258">
        <v>12</v>
      </c>
      <c r="V56" s="258">
        <v>13</v>
      </c>
      <c r="W56" s="258">
        <v>9</v>
      </c>
      <c r="X56" s="259">
        <v>13</v>
      </c>
      <c r="Y56" s="258">
        <v>11</v>
      </c>
      <c r="Z56" s="258">
        <v>15</v>
      </c>
      <c r="AA56" s="258"/>
      <c r="AB56" s="258">
        <v>14</v>
      </c>
      <c r="AC56" s="258">
        <v>11</v>
      </c>
      <c r="AD56" s="258">
        <v>8</v>
      </c>
      <c r="AE56" s="258">
        <v>11</v>
      </c>
      <c r="AF56" s="258">
        <v>10</v>
      </c>
      <c r="AG56" s="258">
        <v>16</v>
      </c>
      <c r="AH56" s="258"/>
      <c r="AI56" s="258">
        <v>15</v>
      </c>
      <c r="AJ56" s="260">
        <f t="shared" si="6"/>
        <v>311</v>
      </c>
      <c r="AK56" s="110">
        <f t="shared" si="4"/>
        <v>11.961538461538462</v>
      </c>
      <c r="AL56" s="531">
        <f>SUM(AK56:AK57)</f>
        <v>12.576923076923077</v>
      </c>
      <c r="AM56" s="111">
        <f>AK56/C56</f>
        <v>0.6645299145299145</v>
      </c>
      <c r="AN56" s="532">
        <f>AL56/(C56+C57)</f>
        <v>0.69871794871794868</v>
      </c>
      <c r="AO56" s="112">
        <f>AK56/D56</f>
        <v>0.82493368700265257</v>
      </c>
      <c r="AP56" s="532">
        <f>AL56/SUM(D56:D57)</f>
        <v>0.81141439205955335</v>
      </c>
    </row>
    <row r="57" spans="1:42" ht="20.100000000000001" customHeight="1">
      <c r="A57" s="530"/>
      <c r="B57" s="115" t="s">
        <v>492</v>
      </c>
      <c r="C57" s="261"/>
      <c r="D57" s="262">
        <v>1</v>
      </c>
      <c r="E57" s="263">
        <v>1</v>
      </c>
      <c r="F57" s="264"/>
      <c r="G57" s="264">
        <v>0</v>
      </c>
      <c r="H57" s="265">
        <v>0</v>
      </c>
      <c r="I57" s="264">
        <v>0</v>
      </c>
      <c r="J57" s="266">
        <v>2</v>
      </c>
      <c r="K57" s="267">
        <v>2</v>
      </c>
      <c r="L57" s="264">
        <v>1</v>
      </c>
      <c r="M57" s="264"/>
      <c r="N57" s="264">
        <v>1</v>
      </c>
      <c r="O57" s="265">
        <v>0</v>
      </c>
      <c r="P57" s="264">
        <v>1</v>
      </c>
      <c r="Q57" s="264">
        <v>1</v>
      </c>
      <c r="R57" s="264">
        <v>1</v>
      </c>
      <c r="S57" s="264">
        <v>0</v>
      </c>
      <c r="T57" s="264"/>
      <c r="U57" s="264">
        <v>1</v>
      </c>
      <c r="V57" s="264">
        <v>0</v>
      </c>
      <c r="W57" s="264">
        <v>1</v>
      </c>
      <c r="X57" s="265">
        <v>1</v>
      </c>
      <c r="Y57" s="264">
        <v>1</v>
      </c>
      <c r="Z57" s="264">
        <v>0</v>
      </c>
      <c r="AA57" s="264"/>
      <c r="AB57" s="264">
        <v>0</v>
      </c>
      <c r="AC57" s="264">
        <v>0</v>
      </c>
      <c r="AD57" s="264">
        <v>1</v>
      </c>
      <c r="AE57" s="264">
        <v>0</v>
      </c>
      <c r="AF57" s="264">
        <v>1</v>
      </c>
      <c r="AG57" s="264">
        <v>0</v>
      </c>
      <c r="AH57" s="264"/>
      <c r="AI57" s="264">
        <v>0</v>
      </c>
      <c r="AJ57" s="268">
        <f t="shared" si="6"/>
        <v>16</v>
      </c>
      <c r="AK57" s="269">
        <f t="shared" si="4"/>
        <v>0.61538461538461542</v>
      </c>
      <c r="AL57" s="547"/>
      <c r="AM57" s="581"/>
      <c r="AN57" s="525"/>
      <c r="AO57" s="581"/>
      <c r="AP57" s="524"/>
    </row>
    <row r="58" spans="1:42" ht="20.100000000000001" customHeight="1">
      <c r="A58" s="536"/>
      <c r="B58" s="151" t="s">
        <v>493</v>
      </c>
      <c r="C58" s="270"/>
      <c r="D58" s="271"/>
      <c r="E58" s="272">
        <v>1</v>
      </c>
      <c r="F58" s="273"/>
      <c r="G58" s="273">
        <v>0</v>
      </c>
      <c r="H58" s="274">
        <v>0</v>
      </c>
      <c r="I58" s="273">
        <v>0</v>
      </c>
      <c r="J58" s="273">
        <v>0</v>
      </c>
      <c r="K58" s="273">
        <v>0</v>
      </c>
      <c r="L58" s="273">
        <v>0</v>
      </c>
      <c r="M58" s="273"/>
      <c r="N58" s="273">
        <v>0</v>
      </c>
      <c r="O58" s="274">
        <v>0</v>
      </c>
      <c r="P58" s="273">
        <v>0</v>
      </c>
      <c r="Q58" s="273">
        <v>1</v>
      </c>
      <c r="R58" s="273">
        <v>0</v>
      </c>
      <c r="S58" s="273">
        <v>0</v>
      </c>
      <c r="T58" s="273"/>
      <c r="U58" s="273">
        <v>1</v>
      </c>
      <c r="V58" s="273">
        <v>0</v>
      </c>
      <c r="W58" s="273">
        <v>0</v>
      </c>
      <c r="X58" s="274">
        <v>0</v>
      </c>
      <c r="Y58" s="273">
        <v>0</v>
      </c>
      <c r="Z58" s="273">
        <v>1</v>
      </c>
      <c r="AA58" s="273"/>
      <c r="AB58" s="273">
        <v>0</v>
      </c>
      <c r="AC58" s="273">
        <v>0</v>
      </c>
      <c r="AD58" s="273">
        <v>0</v>
      </c>
      <c r="AE58" s="273">
        <v>0</v>
      </c>
      <c r="AF58" s="273">
        <v>0</v>
      </c>
      <c r="AG58" s="273">
        <v>0</v>
      </c>
      <c r="AH58" s="273"/>
      <c r="AI58" s="273">
        <v>0</v>
      </c>
      <c r="AJ58" s="166">
        <f t="shared" si="6"/>
        <v>4</v>
      </c>
      <c r="AK58" s="167">
        <f t="shared" si="4"/>
        <v>0.15384615384615385</v>
      </c>
      <c r="AL58" s="526"/>
      <c r="AM58" s="582"/>
      <c r="AN58" s="526"/>
      <c r="AO58" s="582"/>
      <c r="AP58" s="526"/>
    </row>
    <row r="59" spans="1:42" ht="20.100000000000001" customHeight="1">
      <c r="A59" s="529" t="s">
        <v>520</v>
      </c>
      <c r="B59" s="104" t="s">
        <v>521</v>
      </c>
      <c r="C59" s="275">
        <v>46</v>
      </c>
      <c r="D59" s="275">
        <v>46</v>
      </c>
      <c r="E59" s="169">
        <v>41</v>
      </c>
      <c r="F59" s="240">
        <v>42</v>
      </c>
      <c r="G59" s="240">
        <v>42</v>
      </c>
      <c r="H59" s="240">
        <v>42</v>
      </c>
      <c r="I59" s="240">
        <v>44</v>
      </c>
      <c r="J59" s="240">
        <v>44</v>
      </c>
      <c r="K59" s="240">
        <v>44</v>
      </c>
      <c r="L59" s="240">
        <v>44</v>
      </c>
      <c r="M59" s="240">
        <v>44</v>
      </c>
      <c r="N59" s="240">
        <v>44</v>
      </c>
      <c r="O59" s="240">
        <v>44</v>
      </c>
      <c r="P59" s="240">
        <v>44</v>
      </c>
      <c r="Q59" s="240">
        <v>44</v>
      </c>
      <c r="R59" s="240">
        <v>44</v>
      </c>
      <c r="S59" s="240">
        <v>44</v>
      </c>
      <c r="T59" s="240">
        <v>44</v>
      </c>
      <c r="U59" s="240">
        <v>44</v>
      </c>
      <c r="V59" s="240">
        <v>44</v>
      </c>
      <c r="W59" s="240">
        <v>44</v>
      </c>
      <c r="X59" s="240">
        <v>44</v>
      </c>
      <c r="Y59" s="240">
        <v>44</v>
      </c>
      <c r="Z59" s="240">
        <v>44</v>
      </c>
      <c r="AA59" s="240">
        <v>44</v>
      </c>
      <c r="AB59" s="240">
        <v>44</v>
      </c>
      <c r="AC59" s="240">
        <v>43</v>
      </c>
      <c r="AD59" s="240">
        <v>43</v>
      </c>
      <c r="AE59" s="240">
        <v>43</v>
      </c>
      <c r="AF59" s="240">
        <v>43</v>
      </c>
      <c r="AG59" s="240">
        <v>43</v>
      </c>
      <c r="AH59" s="240">
        <v>42</v>
      </c>
      <c r="AI59" s="240">
        <v>42</v>
      </c>
      <c r="AJ59" s="109">
        <f t="shared" si="6"/>
        <v>1346</v>
      </c>
      <c r="AK59" s="110">
        <f t="shared" si="4"/>
        <v>43.41935483870968</v>
      </c>
      <c r="AL59" s="583"/>
      <c r="AM59" s="111">
        <f>AK59/C59</f>
        <v>0.94389901823281908</v>
      </c>
      <c r="AN59" s="586"/>
      <c r="AO59" s="112">
        <f>AK59/D59</f>
        <v>0.94389901823281908</v>
      </c>
      <c r="AP59" s="583"/>
    </row>
    <row r="60" spans="1:42" ht="20.100000000000001" customHeight="1">
      <c r="A60" s="530"/>
      <c r="B60" s="115" t="s">
        <v>490</v>
      </c>
      <c r="C60" s="276"/>
      <c r="D60" s="276"/>
      <c r="E60" s="277">
        <v>1</v>
      </c>
      <c r="F60" s="278">
        <v>1</v>
      </c>
      <c r="G60" s="278">
        <v>2</v>
      </c>
      <c r="H60" s="278">
        <v>2</v>
      </c>
      <c r="I60" s="278">
        <v>2</v>
      </c>
      <c r="J60" s="278">
        <v>2</v>
      </c>
      <c r="K60" s="278">
        <v>2</v>
      </c>
      <c r="L60" s="278">
        <v>2</v>
      </c>
      <c r="M60" s="278">
        <v>2</v>
      </c>
      <c r="N60" s="278">
        <v>2</v>
      </c>
      <c r="O60" s="278">
        <v>2</v>
      </c>
      <c r="P60" s="278">
        <v>2</v>
      </c>
      <c r="Q60" s="278">
        <v>2</v>
      </c>
      <c r="R60" s="278">
        <v>2</v>
      </c>
      <c r="S60" s="278">
        <v>2</v>
      </c>
      <c r="T60" s="278">
        <v>2</v>
      </c>
      <c r="U60" s="278">
        <v>2</v>
      </c>
      <c r="V60" s="278">
        <v>2</v>
      </c>
      <c r="W60" s="278">
        <v>2</v>
      </c>
      <c r="X60" s="278">
        <v>2</v>
      </c>
      <c r="Y60" s="278">
        <v>2</v>
      </c>
      <c r="Z60" s="278">
        <v>2</v>
      </c>
      <c r="AA60" s="278">
        <v>2</v>
      </c>
      <c r="AB60" s="278">
        <v>2</v>
      </c>
      <c r="AC60" s="278">
        <v>1</v>
      </c>
      <c r="AD60" s="278">
        <v>1</v>
      </c>
      <c r="AE60" s="278">
        <v>1</v>
      </c>
      <c r="AF60" s="278">
        <v>2</v>
      </c>
      <c r="AG60" s="278">
        <v>2</v>
      </c>
      <c r="AH60" s="278">
        <v>2</v>
      </c>
      <c r="AI60" s="278">
        <v>2</v>
      </c>
      <c r="AJ60" s="279">
        <f t="shared" si="6"/>
        <v>57</v>
      </c>
      <c r="AK60" s="280">
        <f t="shared" si="4"/>
        <v>1.8387096774193548</v>
      </c>
      <c r="AL60" s="584"/>
      <c r="AM60" s="540"/>
      <c r="AN60" s="587"/>
      <c r="AO60" s="540"/>
      <c r="AP60" s="584"/>
    </row>
    <row r="61" spans="1:42" ht="20.100000000000001" customHeight="1">
      <c r="A61" s="536"/>
      <c r="B61" s="124" t="s">
        <v>522</v>
      </c>
      <c r="C61" s="281"/>
      <c r="D61" s="281"/>
      <c r="E61" s="282">
        <v>0</v>
      </c>
      <c r="F61" s="283">
        <v>6</v>
      </c>
      <c r="G61" s="246">
        <v>4</v>
      </c>
      <c r="H61" s="283">
        <v>0</v>
      </c>
      <c r="I61" s="283">
        <v>3</v>
      </c>
      <c r="J61" s="282">
        <v>0</v>
      </c>
      <c r="K61" s="283">
        <v>0</v>
      </c>
      <c r="L61" s="246">
        <v>8</v>
      </c>
      <c r="M61" s="283">
        <v>6</v>
      </c>
      <c r="N61" s="283">
        <v>6</v>
      </c>
      <c r="O61" s="283">
        <v>0</v>
      </c>
      <c r="P61" s="283">
        <v>3</v>
      </c>
      <c r="Q61" s="246">
        <v>0</v>
      </c>
      <c r="R61" s="246">
        <v>0</v>
      </c>
      <c r="S61" s="246">
        <v>5</v>
      </c>
      <c r="T61" s="246">
        <v>8</v>
      </c>
      <c r="U61" s="246">
        <v>6</v>
      </c>
      <c r="V61" s="246">
        <v>0</v>
      </c>
      <c r="W61" s="246">
        <v>9</v>
      </c>
      <c r="X61" s="284">
        <v>0</v>
      </c>
      <c r="Y61" s="283">
        <v>0</v>
      </c>
      <c r="Z61" s="283">
        <v>8</v>
      </c>
      <c r="AA61" s="283">
        <v>9</v>
      </c>
      <c r="AB61" s="283">
        <v>4</v>
      </c>
      <c r="AC61" s="283">
        <v>0</v>
      </c>
      <c r="AD61" s="283">
        <v>2</v>
      </c>
      <c r="AE61" s="283">
        <v>0</v>
      </c>
      <c r="AF61" s="283">
        <v>0</v>
      </c>
      <c r="AG61" s="283">
        <v>6</v>
      </c>
      <c r="AH61" s="283">
        <v>9</v>
      </c>
      <c r="AI61" s="283">
        <v>5</v>
      </c>
      <c r="AJ61" s="153">
        <f>SUM(E61:AI61)</f>
        <v>107</v>
      </c>
      <c r="AK61" s="140">
        <f t="shared" si="4"/>
        <v>3.4516129032258065</v>
      </c>
      <c r="AL61" s="585"/>
      <c r="AM61" s="528"/>
      <c r="AN61" s="588"/>
      <c r="AO61" s="528"/>
      <c r="AP61" s="585"/>
    </row>
    <row r="62" spans="1:42" ht="20.100000000000001" customHeight="1">
      <c r="A62" s="285" t="s">
        <v>855</v>
      </c>
      <c r="B62" s="286" t="s">
        <v>523</v>
      </c>
      <c r="C62" s="287">
        <f>SUM(C5:C61)-SUM(C15:C16,C26:C27,C49:C50)</f>
        <v>678</v>
      </c>
      <c r="D62" s="287">
        <f>SUM(D5:D61)-SUM(D15:D16,D26:D27,D49:D50)</f>
        <v>662.75</v>
      </c>
      <c r="E62" s="288">
        <f t="shared" ref="E62:AI62" si="9">SUM(E5:E9,E17:E21,E23:E24,E28:E33,E56:E57,E59:E59,E35:E47,E51:E53,E11:E13)</f>
        <v>617</v>
      </c>
      <c r="F62" s="288">
        <f t="shared" si="9"/>
        <v>463</v>
      </c>
      <c r="G62" s="288">
        <f t="shared" si="9"/>
        <v>649</v>
      </c>
      <c r="H62" s="288">
        <f>SUM(H5:H9,H17:H21,H23:H24,H28:H33,H56:H57,H59:H59,H35:H47,H51:H53,H11:H13)</f>
        <v>643</v>
      </c>
      <c r="I62" s="288">
        <f t="shared" si="9"/>
        <v>635</v>
      </c>
      <c r="J62" s="288">
        <f>SUM(J5:J9,J17:J21,J23:J24,J28:J33,J56:J57,J59:J59,J35:J47,J51:J53,J11:J13)</f>
        <v>638</v>
      </c>
      <c r="K62" s="288">
        <f t="shared" si="9"/>
        <v>659</v>
      </c>
      <c r="L62" s="288">
        <f t="shared" si="9"/>
        <v>619</v>
      </c>
      <c r="M62" s="288">
        <f t="shared" si="9"/>
        <v>464</v>
      </c>
      <c r="N62" s="288">
        <f t="shared" si="9"/>
        <v>658</v>
      </c>
      <c r="O62" s="288">
        <f t="shared" si="9"/>
        <v>646</v>
      </c>
      <c r="P62" s="288">
        <f t="shared" si="9"/>
        <v>633</v>
      </c>
      <c r="Q62" s="288">
        <f t="shared" si="9"/>
        <v>634</v>
      </c>
      <c r="R62" s="288">
        <f t="shared" si="9"/>
        <v>647</v>
      </c>
      <c r="S62" s="288">
        <f>SUM(S5:S9,S17:S21,S23:S24,S28:S33,S56:S57,S59:S59,S35:S47,S51:S53,S11:S13)</f>
        <v>619</v>
      </c>
      <c r="T62" s="288">
        <f t="shared" si="9"/>
        <v>468</v>
      </c>
      <c r="U62" s="288">
        <f t="shared" si="9"/>
        <v>634</v>
      </c>
      <c r="V62" s="288">
        <f t="shared" si="9"/>
        <v>638</v>
      </c>
      <c r="W62" s="288">
        <f t="shared" si="9"/>
        <v>634</v>
      </c>
      <c r="X62" s="288">
        <f t="shared" si="9"/>
        <v>627</v>
      </c>
      <c r="Y62" s="288">
        <f>SUM(Y5:Y9,Y17:Y21,Y23:Y24,Y28:Y33,Y56:Y57,Y59:Y59,Y35:Y47,Y51:Y53,Y11:Y13)</f>
        <v>641</v>
      </c>
      <c r="Z62" s="288">
        <f>SUM(Z5:Z9,Z17:Z21,Z23:Z24,Z28:Z33,Z56:Z57,Z59:Z59,Z35:Z47,Z51:Z53,Z11:Z13)</f>
        <v>630</v>
      </c>
      <c r="AA62" s="288">
        <f>SUM(AA5:AA9,AA17:AA21,AA23:AA24,AA28:AA33,AA56:AA57,AA59:AA59,AA35:AA47,AA51:AA53,AA11:AA13)</f>
        <v>472</v>
      </c>
      <c r="AB62" s="288">
        <f t="shared" si="9"/>
        <v>651</v>
      </c>
      <c r="AC62" s="289">
        <f t="shared" si="9"/>
        <v>648</v>
      </c>
      <c r="AD62" s="289">
        <f t="shared" si="9"/>
        <v>649</v>
      </c>
      <c r="AE62" s="289">
        <f>SUM(AE5:AE9,AE17:AE21,AE23:AE24,AE28:AE33,AE56:AE57,AE59:AE59,AE35:AE47,AE51:AE53,AE11:AE13)</f>
        <v>632</v>
      </c>
      <c r="AF62" s="289">
        <f>SUM(AF5:AF9,AF17:AF21,AF23:AF24,AF28:AF33,AF56:AF57,AF59:AF59,AF35:AF47,AF51:AF53,AF11:AF13)</f>
        <v>639</v>
      </c>
      <c r="AG62" s="289">
        <f>SUM(AG5:AG9,AG17:AG21,AG23:AG24,AG28:AG33,AG56:AG57,AG59:AG59,AG35:AG47,AG51:AG53,AG11:AG13)</f>
        <v>622</v>
      </c>
      <c r="AH62" s="289">
        <f>SUM(AH5:AH9,AH17:AH21,AH23:AH24,AH28:AH33,AH56:AH57,AH59:AH59,AH35:AH47,AH51:AH53,AH11:AH13)</f>
        <v>460</v>
      </c>
      <c r="AI62" s="289">
        <f t="shared" si="9"/>
        <v>649</v>
      </c>
      <c r="AJ62" s="290">
        <f>SUM(AJ5:AJ6,AJ8:AJ9,AJ17:AJ18,AJ20:AJ21,AJ23:AJ24,AJ28:AJ29,AJ31:AJ33,AJ56:AJ57,AJ59:AJ59,AJ35:AJ37,AJ39:AJ40,AJ42:AJ43,AJ45:AJ47,AJ51:AJ53,AJ11:AJ13)</f>
        <v>18559</v>
      </c>
      <c r="AK62" s="291">
        <f>SUM(AK5:AK6,AK8:AK9,AK11:AK13,AK17:AK18,AK20:AK21,AK23:AK24,AK28:AK29,AK31:AK33,AK35:AK37,AK39:AK40,AK42:AK43,AK45:AK47,AK51:AK54,AK56:AK57,AK59)</f>
        <v>624.57569140536873</v>
      </c>
      <c r="AL62" s="292"/>
      <c r="AM62" s="293">
        <f>(AK62-SUM(AK31:AK33))/C62</f>
        <v>0.86658323501600687</v>
      </c>
      <c r="AN62" s="298"/>
      <c r="AO62" s="294">
        <f>AK62/D62</f>
        <v>0.94240013791832322</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30486-3FDC-43EC-B24B-95930D33E6BB}">
  <sheetPr codeName="Sheet43">
    <pageSetUpPr fitToPage="1"/>
  </sheetPr>
  <dimension ref="A1:AP62"/>
  <sheetViews>
    <sheetView zoomScaleNormal="100" workbookViewId="0">
      <pane xSplit="1" ySplit="4" topLeftCell="AJ44" activePane="bottomRight" state="frozen"/>
      <selection pane="topRight" activeCell="B1" sqref="B1"/>
      <selection pane="bottomLeft" activeCell="A5" sqref="A5"/>
      <selection pane="bottomRight" activeCell="A17" sqref="A17:A19"/>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2026</v>
      </c>
      <c r="F1" s="93" t="s">
        <v>479</v>
      </c>
      <c r="G1" s="93">
        <v>3</v>
      </c>
      <c r="H1" s="94" t="s">
        <v>480</v>
      </c>
    </row>
    <row r="2" spans="1:42" ht="18" customHeight="1">
      <c r="A2" s="96"/>
      <c r="B2" s="95" t="s">
        <v>1543</v>
      </c>
    </row>
    <row r="3" spans="1:42" ht="18.75" customHeight="1">
      <c r="A3" s="516" t="s">
        <v>481</v>
      </c>
      <c r="B3" s="97"/>
      <c r="C3" s="518" t="s">
        <v>482</v>
      </c>
      <c r="D3" s="518" t="s">
        <v>483</v>
      </c>
      <c r="E3" s="98">
        <f>DATE(E1,G1,1)</f>
        <v>46082</v>
      </c>
      <c r="F3" s="99">
        <f t="shared" ref="F3:AG3" si="0">E3+1</f>
        <v>46083</v>
      </c>
      <c r="G3" s="99">
        <f t="shared" si="0"/>
        <v>46084</v>
      </c>
      <c r="H3" s="100">
        <f t="shared" si="0"/>
        <v>46085</v>
      </c>
      <c r="I3" s="99">
        <f t="shared" si="0"/>
        <v>46086</v>
      </c>
      <c r="J3" s="99">
        <f t="shared" si="0"/>
        <v>46087</v>
      </c>
      <c r="K3" s="99">
        <f t="shared" si="0"/>
        <v>46088</v>
      </c>
      <c r="L3" s="99">
        <f t="shared" si="0"/>
        <v>46089</v>
      </c>
      <c r="M3" s="99">
        <f t="shared" si="0"/>
        <v>46090</v>
      </c>
      <c r="N3" s="99">
        <f t="shared" si="0"/>
        <v>46091</v>
      </c>
      <c r="O3" s="99">
        <f t="shared" si="0"/>
        <v>46092</v>
      </c>
      <c r="P3" s="99">
        <f t="shared" si="0"/>
        <v>46093</v>
      </c>
      <c r="Q3" s="99">
        <f t="shared" si="0"/>
        <v>46094</v>
      </c>
      <c r="R3" s="99">
        <f t="shared" si="0"/>
        <v>46095</v>
      </c>
      <c r="S3" s="99">
        <f t="shared" si="0"/>
        <v>46096</v>
      </c>
      <c r="T3" s="99">
        <f t="shared" si="0"/>
        <v>46097</v>
      </c>
      <c r="U3" s="99">
        <f t="shared" si="0"/>
        <v>46098</v>
      </c>
      <c r="V3" s="99">
        <f t="shared" si="0"/>
        <v>46099</v>
      </c>
      <c r="W3" s="99">
        <f t="shared" si="0"/>
        <v>46100</v>
      </c>
      <c r="X3" s="100">
        <f t="shared" si="0"/>
        <v>46101</v>
      </c>
      <c r="Y3" s="99">
        <f t="shared" si="0"/>
        <v>46102</v>
      </c>
      <c r="Z3" s="99">
        <f t="shared" si="0"/>
        <v>46103</v>
      </c>
      <c r="AA3" s="99">
        <f t="shared" si="0"/>
        <v>46104</v>
      </c>
      <c r="AB3" s="99">
        <f t="shared" si="0"/>
        <v>46105</v>
      </c>
      <c r="AC3" s="99">
        <f t="shared" si="0"/>
        <v>46106</v>
      </c>
      <c r="AD3" s="99">
        <f t="shared" si="0"/>
        <v>46107</v>
      </c>
      <c r="AE3" s="99">
        <f t="shared" si="0"/>
        <v>46108</v>
      </c>
      <c r="AF3" s="99">
        <f t="shared" si="0"/>
        <v>46109</v>
      </c>
      <c r="AG3" s="99">
        <f t="shared" si="0"/>
        <v>46110</v>
      </c>
      <c r="AH3" s="99">
        <v>30</v>
      </c>
      <c r="AI3" s="99">
        <v>31</v>
      </c>
      <c r="AJ3" s="518" t="s">
        <v>484</v>
      </c>
      <c r="AK3" s="520" t="s">
        <v>485</v>
      </c>
      <c r="AL3" s="521"/>
      <c r="AM3" s="520" t="s">
        <v>486</v>
      </c>
      <c r="AN3" s="521"/>
      <c r="AO3" s="534" t="s">
        <v>487</v>
      </c>
      <c r="AP3" s="521"/>
    </row>
    <row r="4" spans="1:42" ht="18.75" customHeight="1">
      <c r="A4" s="517"/>
      <c r="B4" s="101"/>
      <c r="C4" s="519"/>
      <c r="D4" s="519"/>
      <c r="E4" s="102">
        <f>E3</f>
        <v>46082</v>
      </c>
      <c r="F4" s="103">
        <f>F3</f>
        <v>46083</v>
      </c>
      <c r="G4" s="103">
        <f t="shared" ref="G4:AI4" si="1">G3</f>
        <v>46084</v>
      </c>
      <c r="H4" s="103">
        <f t="shared" si="1"/>
        <v>46085</v>
      </c>
      <c r="I4" s="103">
        <f t="shared" si="1"/>
        <v>46086</v>
      </c>
      <c r="J4" s="103">
        <f t="shared" si="1"/>
        <v>46087</v>
      </c>
      <c r="K4" s="103">
        <f t="shared" si="1"/>
        <v>46088</v>
      </c>
      <c r="L4" s="103">
        <f t="shared" si="1"/>
        <v>46089</v>
      </c>
      <c r="M4" s="103">
        <f t="shared" si="1"/>
        <v>46090</v>
      </c>
      <c r="N4" s="103">
        <f t="shared" si="1"/>
        <v>46091</v>
      </c>
      <c r="O4" s="103">
        <f t="shared" si="1"/>
        <v>46092</v>
      </c>
      <c r="P4" s="103">
        <f t="shared" si="1"/>
        <v>46093</v>
      </c>
      <c r="Q4" s="103">
        <f t="shared" si="1"/>
        <v>46094</v>
      </c>
      <c r="R4" s="103">
        <f t="shared" si="1"/>
        <v>46095</v>
      </c>
      <c r="S4" s="103">
        <f t="shared" si="1"/>
        <v>46096</v>
      </c>
      <c r="T4" s="103">
        <f t="shared" si="1"/>
        <v>46097</v>
      </c>
      <c r="U4" s="103">
        <f t="shared" si="1"/>
        <v>46098</v>
      </c>
      <c r="V4" s="103">
        <f t="shared" si="1"/>
        <v>46099</v>
      </c>
      <c r="W4" s="103">
        <f t="shared" si="1"/>
        <v>46100</v>
      </c>
      <c r="X4" s="103">
        <f t="shared" si="1"/>
        <v>46101</v>
      </c>
      <c r="Y4" s="103">
        <f t="shared" si="1"/>
        <v>46102</v>
      </c>
      <c r="Z4" s="103">
        <f t="shared" si="1"/>
        <v>46103</v>
      </c>
      <c r="AA4" s="103">
        <f t="shared" si="1"/>
        <v>46104</v>
      </c>
      <c r="AB4" s="103">
        <f t="shared" si="1"/>
        <v>46105</v>
      </c>
      <c r="AC4" s="103">
        <f t="shared" si="1"/>
        <v>46106</v>
      </c>
      <c r="AD4" s="103">
        <f t="shared" si="1"/>
        <v>46107</v>
      </c>
      <c r="AE4" s="103">
        <f t="shared" si="1"/>
        <v>46108</v>
      </c>
      <c r="AF4" s="103">
        <f t="shared" si="1"/>
        <v>46109</v>
      </c>
      <c r="AG4" s="103">
        <f t="shared" si="1"/>
        <v>46110</v>
      </c>
      <c r="AH4" s="103">
        <f t="shared" si="1"/>
        <v>30</v>
      </c>
      <c r="AI4" s="103">
        <f t="shared" si="1"/>
        <v>31</v>
      </c>
      <c r="AJ4" s="519"/>
      <c r="AK4" s="522"/>
      <c r="AL4" s="523"/>
      <c r="AM4" s="522"/>
      <c r="AN4" s="523"/>
      <c r="AO4" s="535"/>
      <c r="AP4" s="523"/>
    </row>
    <row r="5" spans="1:42" ht="20.100000000000001" customHeight="1">
      <c r="A5" s="529" t="s">
        <v>557</v>
      </c>
      <c r="B5" s="104" t="s">
        <v>488</v>
      </c>
      <c r="C5" s="105">
        <v>110</v>
      </c>
      <c r="D5" s="105">
        <v>105</v>
      </c>
      <c r="E5" s="106">
        <v>103</v>
      </c>
      <c r="F5" s="107">
        <v>103</v>
      </c>
      <c r="G5" s="107">
        <v>104</v>
      </c>
      <c r="H5" s="108">
        <v>104</v>
      </c>
      <c r="I5" s="107">
        <v>105</v>
      </c>
      <c r="J5" s="107">
        <v>105</v>
      </c>
      <c r="K5" s="107">
        <v>105</v>
      </c>
      <c r="L5" s="107">
        <v>105</v>
      </c>
      <c r="M5" s="107">
        <v>106</v>
      </c>
      <c r="N5" s="107">
        <v>105</v>
      </c>
      <c r="O5" s="108">
        <v>106</v>
      </c>
      <c r="P5" s="107">
        <v>107</v>
      </c>
      <c r="Q5" s="107">
        <v>108</v>
      </c>
      <c r="R5" s="107">
        <v>108</v>
      </c>
      <c r="S5" s="107">
        <v>107</v>
      </c>
      <c r="T5" s="107">
        <v>107</v>
      </c>
      <c r="U5" s="107">
        <v>106</v>
      </c>
      <c r="V5" s="107">
        <v>107</v>
      </c>
      <c r="W5" s="107">
        <v>107</v>
      </c>
      <c r="X5" s="107">
        <v>107</v>
      </c>
      <c r="Y5" s="107">
        <v>107</v>
      </c>
      <c r="Z5" s="107">
        <v>106</v>
      </c>
      <c r="AA5" s="107">
        <v>106</v>
      </c>
      <c r="AB5" s="107">
        <v>106</v>
      </c>
      <c r="AC5" s="107">
        <v>106</v>
      </c>
      <c r="AD5" s="107">
        <v>106</v>
      </c>
      <c r="AE5" s="107">
        <v>106</v>
      </c>
      <c r="AF5" s="107">
        <v>105</v>
      </c>
      <c r="AG5" s="107">
        <v>105</v>
      </c>
      <c r="AH5" s="107">
        <v>105</v>
      </c>
      <c r="AI5" s="107">
        <v>106</v>
      </c>
      <c r="AJ5" s="109">
        <f t="shared" ref="AJ5:AJ14" si="2">SUM(E5:AI5)</f>
        <v>3279</v>
      </c>
      <c r="AK5" s="110">
        <f t="shared" ref="AK5:AK12" si="3">AJ5/COUNTA(E5:AI5)</f>
        <v>105.7741935483871</v>
      </c>
      <c r="AL5" s="537">
        <f>SUM(AK5:AK6)</f>
        <v>117.0967741935484</v>
      </c>
      <c r="AM5" s="111">
        <f>AK5/C5</f>
        <v>0.96158357771261005</v>
      </c>
      <c r="AN5" s="532">
        <f>AL5/(C5+C6)</f>
        <v>0.97580645161290336</v>
      </c>
      <c r="AO5" s="112">
        <f>AK5/D5</f>
        <v>1.0073732718894011</v>
      </c>
      <c r="AP5" s="524">
        <f>AL5/(D5+D6)</f>
        <v>1.0094549499443828</v>
      </c>
    </row>
    <row r="6" spans="1:42" ht="20.100000000000001" customHeight="1">
      <c r="A6" s="530"/>
      <c r="B6" s="115" t="s">
        <v>489</v>
      </c>
      <c r="C6" s="116">
        <v>10</v>
      </c>
      <c r="D6" s="116">
        <v>11</v>
      </c>
      <c r="E6" s="349">
        <v>12</v>
      </c>
      <c r="F6" s="117">
        <v>13</v>
      </c>
      <c r="G6" s="117">
        <v>13</v>
      </c>
      <c r="H6" s="118">
        <v>14</v>
      </c>
      <c r="I6" s="117">
        <v>13</v>
      </c>
      <c r="J6" s="117">
        <v>15</v>
      </c>
      <c r="K6" s="117">
        <v>14</v>
      </c>
      <c r="L6" s="117">
        <v>13</v>
      </c>
      <c r="M6" s="117">
        <v>15</v>
      </c>
      <c r="N6" s="117">
        <v>12</v>
      </c>
      <c r="O6" s="118">
        <v>14</v>
      </c>
      <c r="P6" s="117">
        <v>13</v>
      </c>
      <c r="Q6" s="117">
        <v>12</v>
      </c>
      <c r="R6" s="117">
        <v>9</v>
      </c>
      <c r="S6" s="117">
        <v>9</v>
      </c>
      <c r="T6" s="117">
        <v>10</v>
      </c>
      <c r="U6" s="117">
        <v>11</v>
      </c>
      <c r="V6" s="117">
        <v>12</v>
      </c>
      <c r="W6" s="117">
        <v>13</v>
      </c>
      <c r="X6" s="117">
        <v>11</v>
      </c>
      <c r="Y6" s="117">
        <v>12</v>
      </c>
      <c r="Z6" s="117">
        <v>11</v>
      </c>
      <c r="AA6" s="117">
        <v>11</v>
      </c>
      <c r="AB6" s="117">
        <v>8</v>
      </c>
      <c r="AC6" s="117">
        <v>9</v>
      </c>
      <c r="AD6" s="117">
        <v>7</v>
      </c>
      <c r="AE6" s="117">
        <v>9</v>
      </c>
      <c r="AF6" s="117">
        <v>10</v>
      </c>
      <c r="AG6" s="117">
        <v>11</v>
      </c>
      <c r="AH6" s="117">
        <v>8</v>
      </c>
      <c r="AI6" s="117">
        <v>7</v>
      </c>
      <c r="AJ6" s="119">
        <f t="shared" si="2"/>
        <v>351</v>
      </c>
      <c r="AK6" s="120">
        <f t="shared" si="3"/>
        <v>11.32258064516129</v>
      </c>
      <c r="AL6" s="538"/>
      <c r="AM6" s="122">
        <f>AK6/C6</f>
        <v>1.1322580645161291</v>
      </c>
      <c r="AN6" s="525"/>
      <c r="AO6" s="123">
        <f>AK6/D6</f>
        <v>1.0293255131964809</v>
      </c>
      <c r="AP6" s="524"/>
    </row>
    <row r="7" spans="1:42" ht="20.100000000000001" customHeight="1">
      <c r="A7" s="536"/>
      <c r="B7" s="124" t="s">
        <v>490</v>
      </c>
      <c r="C7" s="125"/>
      <c r="D7" s="126"/>
      <c r="E7" s="127">
        <v>5</v>
      </c>
      <c r="F7" s="128">
        <v>6</v>
      </c>
      <c r="G7" s="128">
        <v>6</v>
      </c>
      <c r="H7" s="129">
        <v>6</v>
      </c>
      <c r="I7" s="128">
        <v>5</v>
      </c>
      <c r="J7" s="128">
        <v>5</v>
      </c>
      <c r="K7" s="128">
        <v>4</v>
      </c>
      <c r="L7" s="128">
        <v>4</v>
      </c>
      <c r="M7" s="128">
        <v>3</v>
      </c>
      <c r="N7" s="128">
        <v>4</v>
      </c>
      <c r="O7" s="129">
        <v>3</v>
      </c>
      <c r="P7" s="128">
        <v>2</v>
      </c>
      <c r="Q7" s="128">
        <v>2</v>
      </c>
      <c r="R7" s="128">
        <v>2</v>
      </c>
      <c r="S7" s="128">
        <v>2</v>
      </c>
      <c r="T7" s="128">
        <v>2</v>
      </c>
      <c r="U7" s="128">
        <v>3</v>
      </c>
      <c r="V7" s="128">
        <v>3</v>
      </c>
      <c r="W7" s="128">
        <v>3</v>
      </c>
      <c r="X7" s="129">
        <v>3</v>
      </c>
      <c r="Y7" s="128">
        <v>3</v>
      </c>
      <c r="Z7" s="128">
        <v>4</v>
      </c>
      <c r="AA7" s="128">
        <v>4</v>
      </c>
      <c r="AB7" s="128">
        <v>4</v>
      </c>
      <c r="AC7" s="128">
        <v>4</v>
      </c>
      <c r="AD7" s="128">
        <v>4</v>
      </c>
      <c r="AE7" s="128">
        <v>4</v>
      </c>
      <c r="AF7" s="128">
        <v>4</v>
      </c>
      <c r="AG7" s="128">
        <v>5</v>
      </c>
      <c r="AH7" s="128">
        <v>5</v>
      </c>
      <c r="AI7" s="128">
        <v>4</v>
      </c>
      <c r="AJ7" s="130">
        <f t="shared" si="2"/>
        <v>118</v>
      </c>
      <c r="AK7" s="131">
        <f t="shared" si="3"/>
        <v>3.806451612903226</v>
      </c>
      <c r="AL7" s="539"/>
      <c r="AM7" s="133"/>
      <c r="AN7" s="296"/>
      <c r="AO7" s="133"/>
      <c r="AP7" s="134"/>
    </row>
    <row r="8" spans="1:42" ht="20.100000000000001" customHeight="1">
      <c r="A8" s="530" t="s">
        <v>558</v>
      </c>
      <c r="B8" s="115" t="s">
        <v>491</v>
      </c>
      <c r="C8" s="135">
        <v>15</v>
      </c>
      <c r="D8" s="157">
        <v>11</v>
      </c>
      <c r="E8" s="136"/>
      <c r="F8" s="137">
        <v>9</v>
      </c>
      <c r="G8" s="137">
        <v>6</v>
      </c>
      <c r="H8" s="138">
        <v>8</v>
      </c>
      <c r="I8" s="137">
        <v>5</v>
      </c>
      <c r="J8" s="107">
        <v>7</v>
      </c>
      <c r="K8" s="107">
        <v>7</v>
      </c>
      <c r="L8" s="107"/>
      <c r="M8" s="107">
        <v>9</v>
      </c>
      <c r="N8" s="107">
        <v>5</v>
      </c>
      <c r="O8" s="108">
        <v>8</v>
      </c>
      <c r="P8" s="107">
        <v>6</v>
      </c>
      <c r="Q8" s="107">
        <v>5</v>
      </c>
      <c r="R8" s="107">
        <v>7</v>
      </c>
      <c r="S8" s="107"/>
      <c r="T8" s="107">
        <v>8</v>
      </c>
      <c r="U8" s="107">
        <v>4</v>
      </c>
      <c r="V8" s="107">
        <v>9</v>
      </c>
      <c r="W8" s="107">
        <v>6</v>
      </c>
      <c r="X8" s="108">
        <v>4</v>
      </c>
      <c r="Y8" s="107">
        <v>9</v>
      </c>
      <c r="Z8" s="137"/>
      <c r="AA8" s="137">
        <v>9</v>
      </c>
      <c r="AB8" s="137">
        <v>6</v>
      </c>
      <c r="AC8" s="137">
        <v>9</v>
      </c>
      <c r="AD8" s="137">
        <v>7</v>
      </c>
      <c r="AE8" s="137">
        <v>6</v>
      </c>
      <c r="AF8" s="137">
        <v>7</v>
      </c>
      <c r="AG8" s="137"/>
      <c r="AH8" s="137">
        <v>10</v>
      </c>
      <c r="AI8" s="137">
        <v>6</v>
      </c>
      <c r="AJ8" s="139">
        <f t="shared" si="2"/>
        <v>182</v>
      </c>
      <c r="AK8" s="140">
        <f t="shared" si="3"/>
        <v>7</v>
      </c>
      <c r="AL8" s="547">
        <f>SUM(AK8:AK9)</f>
        <v>7.8076923076923075</v>
      </c>
      <c r="AM8" s="141">
        <f>AK8/C8</f>
        <v>0.46666666666666667</v>
      </c>
      <c r="AN8" s="524">
        <f>AL8/(C8+C9)</f>
        <v>0.52051282051282055</v>
      </c>
      <c r="AO8" s="142">
        <f>AK8/D8</f>
        <v>0.63636363636363635</v>
      </c>
      <c r="AP8" s="524">
        <f>AL8/(D8+D9)</f>
        <v>0.62461538461538457</v>
      </c>
    </row>
    <row r="9" spans="1:42" ht="20.100000000000001" customHeight="1">
      <c r="A9" s="530"/>
      <c r="B9" s="115" t="s">
        <v>492</v>
      </c>
      <c r="C9" s="143"/>
      <c r="D9" s="159">
        <v>1.5</v>
      </c>
      <c r="E9" s="144"/>
      <c r="F9" s="145">
        <v>1</v>
      </c>
      <c r="G9" s="145">
        <v>0</v>
      </c>
      <c r="H9" s="146">
        <v>1</v>
      </c>
      <c r="I9" s="145">
        <v>1</v>
      </c>
      <c r="J9" s="117">
        <v>3</v>
      </c>
      <c r="K9" s="117">
        <v>0</v>
      </c>
      <c r="L9" s="117"/>
      <c r="M9" s="117">
        <v>1</v>
      </c>
      <c r="N9" s="117">
        <v>0</v>
      </c>
      <c r="O9" s="118">
        <v>1</v>
      </c>
      <c r="P9" s="117">
        <v>1</v>
      </c>
      <c r="Q9" s="117">
        <v>3</v>
      </c>
      <c r="R9" s="117">
        <v>0</v>
      </c>
      <c r="S9" s="117"/>
      <c r="T9" s="117">
        <v>1</v>
      </c>
      <c r="U9" s="117">
        <v>0</v>
      </c>
      <c r="V9" s="117">
        <v>1</v>
      </c>
      <c r="W9" s="117">
        <v>0</v>
      </c>
      <c r="X9" s="118">
        <v>2</v>
      </c>
      <c r="Y9" s="117">
        <v>0</v>
      </c>
      <c r="Z9" s="145"/>
      <c r="AA9" s="145">
        <v>1</v>
      </c>
      <c r="AB9" s="145">
        <v>0</v>
      </c>
      <c r="AC9" s="145">
        <v>1</v>
      </c>
      <c r="AD9" s="145">
        <v>0</v>
      </c>
      <c r="AE9" s="145">
        <v>2</v>
      </c>
      <c r="AF9" s="145">
        <v>0</v>
      </c>
      <c r="AG9" s="145"/>
      <c r="AH9" s="145">
        <v>1</v>
      </c>
      <c r="AI9" s="145">
        <v>0</v>
      </c>
      <c r="AJ9" s="147">
        <f t="shared" si="2"/>
        <v>21</v>
      </c>
      <c r="AK9" s="148">
        <f t="shared" si="3"/>
        <v>0.80769230769230771</v>
      </c>
      <c r="AL9" s="525"/>
      <c r="AM9" s="527"/>
      <c r="AN9" s="525"/>
      <c r="AO9" s="150">
        <f>AK9/D9</f>
        <v>0.53846153846153844</v>
      </c>
      <c r="AP9" s="525"/>
    </row>
    <row r="10" spans="1:42" ht="20.100000000000001" customHeight="1">
      <c r="A10" s="536"/>
      <c r="B10" s="151" t="s">
        <v>493</v>
      </c>
      <c r="C10" s="152"/>
      <c r="D10" s="152"/>
      <c r="E10" s="127"/>
      <c r="F10" s="128">
        <v>1</v>
      </c>
      <c r="G10" s="128">
        <v>0</v>
      </c>
      <c r="H10" s="129">
        <v>1</v>
      </c>
      <c r="I10" s="128">
        <v>1</v>
      </c>
      <c r="J10" s="128">
        <v>1</v>
      </c>
      <c r="K10" s="128">
        <v>2</v>
      </c>
      <c r="L10" s="128"/>
      <c r="M10" s="128">
        <v>1</v>
      </c>
      <c r="N10" s="128">
        <v>1</v>
      </c>
      <c r="O10" s="129">
        <v>0</v>
      </c>
      <c r="P10" s="128">
        <v>0</v>
      </c>
      <c r="Q10" s="128">
        <v>0</v>
      </c>
      <c r="R10" s="128">
        <v>1</v>
      </c>
      <c r="S10" s="128"/>
      <c r="T10" s="128">
        <v>0</v>
      </c>
      <c r="U10" s="128">
        <v>0</v>
      </c>
      <c r="V10" s="128">
        <v>0</v>
      </c>
      <c r="W10" s="128">
        <v>0</v>
      </c>
      <c r="X10" s="129">
        <v>0</v>
      </c>
      <c r="Y10" s="128">
        <v>0</v>
      </c>
      <c r="Z10" s="128"/>
      <c r="AA10" s="128">
        <v>2</v>
      </c>
      <c r="AB10" s="128">
        <v>0</v>
      </c>
      <c r="AC10" s="128">
        <v>0</v>
      </c>
      <c r="AD10" s="128">
        <v>0</v>
      </c>
      <c r="AE10" s="128">
        <v>0</v>
      </c>
      <c r="AF10" s="128">
        <v>0</v>
      </c>
      <c r="AG10" s="128"/>
      <c r="AH10" s="128">
        <v>1</v>
      </c>
      <c r="AI10" s="128">
        <v>0</v>
      </c>
      <c r="AJ10" s="153">
        <f t="shared" si="2"/>
        <v>12</v>
      </c>
      <c r="AK10" s="140">
        <f t="shared" si="3"/>
        <v>0.46153846153846156</v>
      </c>
      <c r="AL10" s="526"/>
      <c r="AM10" s="528"/>
      <c r="AN10" s="526"/>
      <c r="AO10" s="156"/>
      <c r="AP10" s="526"/>
    </row>
    <row r="11" spans="1:42" ht="20.100000000000001" customHeight="1">
      <c r="A11" s="529" t="s">
        <v>494</v>
      </c>
      <c r="B11" s="104" t="s">
        <v>491</v>
      </c>
      <c r="C11" s="157">
        <v>45</v>
      </c>
      <c r="D11" s="157">
        <v>27</v>
      </c>
      <c r="E11" s="106"/>
      <c r="F11" s="106">
        <v>35</v>
      </c>
      <c r="G11" s="107">
        <v>24</v>
      </c>
      <c r="H11" s="108">
        <v>28</v>
      </c>
      <c r="I11" s="107">
        <v>26</v>
      </c>
      <c r="J11" s="107">
        <v>27</v>
      </c>
      <c r="K11" s="107">
        <v>26</v>
      </c>
      <c r="L11" s="107"/>
      <c r="M11" s="107">
        <v>34</v>
      </c>
      <c r="N11" s="107">
        <v>25</v>
      </c>
      <c r="O11" s="108">
        <v>25</v>
      </c>
      <c r="P11" s="107">
        <v>26</v>
      </c>
      <c r="Q11" s="107">
        <v>28</v>
      </c>
      <c r="R11" s="107">
        <v>27</v>
      </c>
      <c r="S11" s="107"/>
      <c r="T11" s="107">
        <v>34</v>
      </c>
      <c r="U11" s="107">
        <v>25</v>
      </c>
      <c r="V11" s="107">
        <v>31</v>
      </c>
      <c r="W11" s="107">
        <v>28</v>
      </c>
      <c r="X11" s="108">
        <v>29</v>
      </c>
      <c r="Y11" s="107">
        <v>25</v>
      </c>
      <c r="Z11" s="107"/>
      <c r="AA11" s="107">
        <v>32</v>
      </c>
      <c r="AB11" s="107">
        <v>21</v>
      </c>
      <c r="AC11" s="107">
        <v>26</v>
      </c>
      <c r="AD11" s="107">
        <v>24</v>
      </c>
      <c r="AE11" s="107">
        <v>24</v>
      </c>
      <c r="AF11" s="107">
        <v>24</v>
      </c>
      <c r="AG11" s="107"/>
      <c r="AH11" s="107">
        <v>29</v>
      </c>
      <c r="AI11" s="107">
        <v>24</v>
      </c>
      <c r="AJ11" s="109">
        <f t="shared" si="2"/>
        <v>707</v>
      </c>
      <c r="AK11" s="110">
        <f t="shared" si="3"/>
        <v>27.192307692307693</v>
      </c>
      <c r="AL11" s="531">
        <f>SUM(AK11:AK13)</f>
        <v>31.615384615384617</v>
      </c>
      <c r="AM11" s="111">
        <f>AK11/C11</f>
        <v>0.60427350427350435</v>
      </c>
      <c r="AN11" s="532">
        <f>AL11/(C11+C12)</f>
        <v>0.70256410256410262</v>
      </c>
      <c r="AO11" s="112">
        <f>AK11/D11</f>
        <v>1.0071225071225072</v>
      </c>
      <c r="AP11" s="532">
        <f>AL11/(D11+D12)</f>
        <v>0.92986425339366519</v>
      </c>
    </row>
    <row r="12" spans="1:42" ht="20.100000000000001" customHeight="1">
      <c r="A12" s="530"/>
      <c r="B12" s="158" t="s">
        <v>492</v>
      </c>
      <c r="C12" s="159"/>
      <c r="D12" s="159">
        <v>7</v>
      </c>
      <c r="E12" s="160"/>
      <c r="F12" s="160">
        <v>3</v>
      </c>
      <c r="G12" s="117">
        <v>7</v>
      </c>
      <c r="H12" s="118">
        <v>5</v>
      </c>
      <c r="I12" s="117">
        <v>2</v>
      </c>
      <c r="J12" s="117">
        <v>6</v>
      </c>
      <c r="K12" s="117">
        <v>5</v>
      </c>
      <c r="L12" s="117"/>
      <c r="M12" s="117">
        <v>3</v>
      </c>
      <c r="N12" s="117">
        <v>8</v>
      </c>
      <c r="O12" s="118">
        <v>5</v>
      </c>
      <c r="P12" s="117">
        <v>2</v>
      </c>
      <c r="Q12" s="117">
        <v>5</v>
      </c>
      <c r="R12" s="117">
        <v>4</v>
      </c>
      <c r="S12" s="117"/>
      <c r="T12" s="117">
        <v>1</v>
      </c>
      <c r="U12" s="117">
        <v>8</v>
      </c>
      <c r="V12" s="117">
        <v>5</v>
      </c>
      <c r="W12" s="117">
        <v>2</v>
      </c>
      <c r="X12" s="118">
        <v>4</v>
      </c>
      <c r="Y12" s="117">
        <v>4</v>
      </c>
      <c r="Z12" s="117"/>
      <c r="AA12" s="161">
        <v>3</v>
      </c>
      <c r="AB12" s="161">
        <v>7</v>
      </c>
      <c r="AC12" s="117">
        <v>4</v>
      </c>
      <c r="AD12" s="117">
        <v>2</v>
      </c>
      <c r="AE12" s="117">
        <v>4</v>
      </c>
      <c r="AF12" s="117">
        <v>5</v>
      </c>
      <c r="AG12" s="117"/>
      <c r="AH12" s="117">
        <v>3</v>
      </c>
      <c r="AI12" s="117">
        <v>8</v>
      </c>
      <c r="AJ12" s="119">
        <f t="shared" si="2"/>
        <v>115</v>
      </c>
      <c r="AK12" s="120">
        <f t="shared" si="3"/>
        <v>4.4230769230769234</v>
      </c>
      <c r="AL12" s="525"/>
      <c r="AM12" s="533"/>
      <c r="AN12" s="525"/>
      <c r="AO12" s="162">
        <f>AK12/D12</f>
        <v>0.63186813186813195</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c r="F14" s="164">
        <v>0</v>
      </c>
      <c r="G14" s="165">
        <v>1</v>
      </c>
      <c r="H14" s="165">
        <v>0</v>
      </c>
      <c r="I14" s="165">
        <v>0</v>
      </c>
      <c r="J14" s="165">
        <v>0</v>
      </c>
      <c r="K14" s="165">
        <v>0</v>
      </c>
      <c r="L14" s="165"/>
      <c r="M14" s="165">
        <v>1</v>
      </c>
      <c r="N14" s="165">
        <v>0</v>
      </c>
      <c r="O14" s="165">
        <v>0</v>
      </c>
      <c r="P14" s="165">
        <v>0</v>
      </c>
      <c r="Q14" s="165">
        <v>1</v>
      </c>
      <c r="R14" s="165">
        <v>1</v>
      </c>
      <c r="S14" s="165"/>
      <c r="T14" s="165">
        <v>2</v>
      </c>
      <c r="U14" s="165">
        <v>1</v>
      </c>
      <c r="V14" s="165">
        <v>1</v>
      </c>
      <c r="W14" s="165">
        <v>1</v>
      </c>
      <c r="X14" s="165">
        <v>0</v>
      </c>
      <c r="Y14" s="165">
        <v>1</v>
      </c>
      <c r="Z14" s="165"/>
      <c r="AA14" s="165">
        <v>0</v>
      </c>
      <c r="AB14" s="165">
        <v>1</v>
      </c>
      <c r="AC14" s="165">
        <v>1</v>
      </c>
      <c r="AD14" s="165">
        <v>0</v>
      </c>
      <c r="AE14" s="165">
        <v>0</v>
      </c>
      <c r="AF14" s="165">
        <v>1</v>
      </c>
      <c r="AG14" s="165"/>
      <c r="AH14" s="165">
        <v>1</v>
      </c>
      <c r="AI14" s="165">
        <v>1</v>
      </c>
      <c r="AJ14" s="166">
        <f t="shared" si="2"/>
        <v>15</v>
      </c>
      <c r="AK14" s="167">
        <f t="shared" ref="AK14:AK61" si="4">AJ14/COUNTA(E14:AI14)</f>
        <v>0.57692307692307687</v>
      </c>
      <c r="AL14" s="526"/>
      <c r="AM14" s="528"/>
      <c r="AN14" s="526"/>
      <c r="AO14" s="528"/>
      <c r="AP14" s="526"/>
    </row>
    <row r="15" spans="1:42" ht="20.100000000000001" customHeight="1">
      <c r="A15" s="529" t="s">
        <v>496</v>
      </c>
      <c r="B15" s="104" t="s">
        <v>497</v>
      </c>
      <c r="C15" s="168">
        <v>272</v>
      </c>
      <c r="D15" s="168">
        <v>235</v>
      </c>
      <c r="E15" s="169">
        <v>236</v>
      </c>
      <c r="F15" s="169">
        <v>236</v>
      </c>
      <c r="G15" s="169">
        <v>236</v>
      </c>
      <c r="H15" s="169">
        <v>236</v>
      </c>
      <c r="I15" s="169">
        <v>236</v>
      </c>
      <c r="J15" s="169">
        <v>236</v>
      </c>
      <c r="K15" s="169">
        <v>236</v>
      </c>
      <c r="L15" s="169">
        <v>236</v>
      </c>
      <c r="M15" s="169">
        <v>236</v>
      </c>
      <c r="N15" s="169">
        <v>236</v>
      </c>
      <c r="O15" s="169">
        <v>236</v>
      </c>
      <c r="P15" s="169">
        <v>236</v>
      </c>
      <c r="Q15" s="169">
        <v>236</v>
      </c>
      <c r="R15" s="169">
        <v>236</v>
      </c>
      <c r="S15" s="169">
        <v>236</v>
      </c>
      <c r="T15" s="169">
        <v>236</v>
      </c>
      <c r="U15" s="169">
        <v>236</v>
      </c>
      <c r="V15" s="169">
        <v>236</v>
      </c>
      <c r="W15" s="169">
        <v>236</v>
      </c>
      <c r="X15" s="169">
        <v>236</v>
      </c>
      <c r="Y15" s="169">
        <v>236</v>
      </c>
      <c r="Z15" s="169">
        <v>236</v>
      </c>
      <c r="AA15" s="169">
        <v>236</v>
      </c>
      <c r="AB15" s="169">
        <v>236</v>
      </c>
      <c r="AC15" s="169">
        <v>236</v>
      </c>
      <c r="AD15" s="169">
        <v>236</v>
      </c>
      <c r="AE15" s="169">
        <v>236</v>
      </c>
      <c r="AF15" s="169">
        <v>236</v>
      </c>
      <c r="AG15" s="169">
        <v>236</v>
      </c>
      <c r="AH15" s="169">
        <v>236</v>
      </c>
      <c r="AI15" s="169">
        <v>236</v>
      </c>
      <c r="AJ15" s="109">
        <f>SUM(E15:AI15)</f>
        <v>7316</v>
      </c>
      <c r="AK15" s="110">
        <f t="shared" si="4"/>
        <v>236</v>
      </c>
      <c r="AL15" s="543"/>
      <c r="AM15" s="545"/>
      <c r="AN15" s="532"/>
      <c r="AO15" s="112">
        <f>AK15/D15</f>
        <v>1.0042553191489361</v>
      </c>
      <c r="AP15" s="532"/>
    </row>
    <row r="16" spans="1:42" ht="20.100000000000001" customHeight="1">
      <c r="A16" s="536"/>
      <c r="B16" s="124" t="s">
        <v>498</v>
      </c>
      <c r="C16" s="170">
        <v>99</v>
      </c>
      <c r="D16" s="171">
        <v>155</v>
      </c>
      <c r="E16" s="172">
        <v>140</v>
      </c>
      <c r="F16" s="172">
        <v>140</v>
      </c>
      <c r="G16" s="172">
        <v>140</v>
      </c>
      <c r="H16" s="172">
        <v>140</v>
      </c>
      <c r="I16" s="172">
        <v>140</v>
      </c>
      <c r="J16" s="172">
        <v>140</v>
      </c>
      <c r="K16" s="172">
        <v>140</v>
      </c>
      <c r="L16" s="172">
        <v>140</v>
      </c>
      <c r="M16" s="172">
        <v>140</v>
      </c>
      <c r="N16" s="172">
        <v>140</v>
      </c>
      <c r="O16" s="172">
        <v>140</v>
      </c>
      <c r="P16" s="172">
        <v>140</v>
      </c>
      <c r="Q16" s="172">
        <v>140</v>
      </c>
      <c r="R16" s="172">
        <v>140</v>
      </c>
      <c r="S16" s="172">
        <v>140</v>
      </c>
      <c r="T16" s="172">
        <v>140</v>
      </c>
      <c r="U16" s="172">
        <v>140</v>
      </c>
      <c r="V16" s="172">
        <v>140</v>
      </c>
      <c r="W16" s="172">
        <v>140</v>
      </c>
      <c r="X16" s="172">
        <v>140</v>
      </c>
      <c r="Y16" s="172">
        <v>140</v>
      </c>
      <c r="Z16" s="172">
        <v>140</v>
      </c>
      <c r="AA16" s="172">
        <v>140</v>
      </c>
      <c r="AB16" s="172">
        <v>140</v>
      </c>
      <c r="AC16" s="172">
        <v>140</v>
      </c>
      <c r="AD16" s="172">
        <v>140</v>
      </c>
      <c r="AE16" s="172">
        <v>140</v>
      </c>
      <c r="AF16" s="172">
        <v>140</v>
      </c>
      <c r="AG16" s="172">
        <v>140</v>
      </c>
      <c r="AH16" s="172">
        <v>140</v>
      </c>
      <c r="AI16" s="172">
        <v>140</v>
      </c>
      <c r="AJ16" s="130">
        <f t="shared" ref="AJ16:AJ26" si="5">SUM(E16:AI16)</f>
        <v>4340</v>
      </c>
      <c r="AK16" s="173">
        <f t="shared" si="4"/>
        <v>140</v>
      </c>
      <c r="AL16" s="544"/>
      <c r="AM16" s="546"/>
      <c r="AN16" s="526"/>
      <c r="AO16" s="174">
        <f>AK16/D16</f>
        <v>0.90322580645161288</v>
      </c>
      <c r="AP16" s="526"/>
    </row>
    <row r="17" spans="1:42" ht="20.100000000000001" customHeight="1">
      <c r="A17" s="530" t="s">
        <v>2977</v>
      </c>
      <c r="B17" s="115" t="s">
        <v>488</v>
      </c>
      <c r="C17" s="175">
        <v>80</v>
      </c>
      <c r="D17" s="105">
        <v>72.5</v>
      </c>
      <c r="E17" s="176">
        <v>72</v>
      </c>
      <c r="F17" s="176">
        <v>74</v>
      </c>
      <c r="G17" s="176">
        <v>74</v>
      </c>
      <c r="H17" s="176">
        <v>74</v>
      </c>
      <c r="I17" s="176">
        <v>74</v>
      </c>
      <c r="J17" s="176">
        <v>74</v>
      </c>
      <c r="K17" s="176">
        <v>74</v>
      </c>
      <c r="L17" s="176">
        <v>74</v>
      </c>
      <c r="M17" s="176">
        <v>75</v>
      </c>
      <c r="N17" s="176">
        <v>74</v>
      </c>
      <c r="O17" s="176">
        <v>74</v>
      </c>
      <c r="P17" s="176">
        <v>74</v>
      </c>
      <c r="Q17" s="176">
        <v>74</v>
      </c>
      <c r="R17" s="176">
        <v>74</v>
      </c>
      <c r="S17" s="176">
        <v>74</v>
      </c>
      <c r="T17" s="176">
        <v>74</v>
      </c>
      <c r="U17" s="176">
        <v>73</v>
      </c>
      <c r="V17" s="176">
        <v>73</v>
      </c>
      <c r="W17" s="176">
        <v>73</v>
      </c>
      <c r="X17" s="176">
        <v>71</v>
      </c>
      <c r="Y17" s="176">
        <v>70</v>
      </c>
      <c r="Z17" s="128">
        <v>70</v>
      </c>
      <c r="AA17" s="176">
        <v>71</v>
      </c>
      <c r="AB17" s="176">
        <v>73</v>
      </c>
      <c r="AC17" s="176">
        <v>73</v>
      </c>
      <c r="AD17" s="176">
        <v>73</v>
      </c>
      <c r="AE17" s="176">
        <v>73</v>
      </c>
      <c r="AF17" s="176">
        <v>72</v>
      </c>
      <c r="AG17" s="176">
        <v>72</v>
      </c>
      <c r="AH17" s="176">
        <v>72</v>
      </c>
      <c r="AI17" s="176">
        <v>72</v>
      </c>
      <c r="AJ17" s="177">
        <f>SUM(E17:AI17)</f>
        <v>2264</v>
      </c>
      <c r="AK17" s="178">
        <f>AJ17/COUNTA(E17:AI17)</f>
        <v>73.032258064516128</v>
      </c>
      <c r="AL17" s="531">
        <f>SUM(AK17:AK18)</f>
        <v>76.967741935483872</v>
      </c>
      <c r="AM17" s="179">
        <f>AK17/C17</f>
        <v>0.91290322580645156</v>
      </c>
      <c r="AN17" s="532">
        <f>AL17/(C17+C18)</f>
        <v>0.96209677419354844</v>
      </c>
      <c r="AO17" s="112">
        <f>AK17/D17</f>
        <v>1.00734149054505</v>
      </c>
      <c r="AP17" s="532">
        <f>AL17/(D17+D18)</f>
        <v>1.0061142736664559</v>
      </c>
    </row>
    <row r="18" spans="1:42" ht="20.100000000000001" customHeight="1">
      <c r="A18" s="530"/>
      <c r="B18" s="115" t="s">
        <v>489</v>
      </c>
      <c r="C18" s="135"/>
      <c r="D18" s="116">
        <v>4</v>
      </c>
      <c r="E18" s="180">
        <v>3</v>
      </c>
      <c r="F18" s="180">
        <v>3</v>
      </c>
      <c r="G18" s="180">
        <v>2</v>
      </c>
      <c r="H18" s="180">
        <v>4</v>
      </c>
      <c r="I18" s="180">
        <v>3</v>
      </c>
      <c r="J18" s="180">
        <v>2</v>
      </c>
      <c r="K18" s="180">
        <v>3</v>
      </c>
      <c r="L18" s="180">
        <v>1</v>
      </c>
      <c r="M18" s="180">
        <v>3</v>
      </c>
      <c r="N18" s="176">
        <v>3</v>
      </c>
      <c r="O18" s="176">
        <v>4</v>
      </c>
      <c r="P18" s="176">
        <v>3</v>
      </c>
      <c r="Q18" s="176">
        <v>3</v>
      </c>
      <c r="R18" s="176">
        <v>4</v>
      </c>
      <c r="S18" s="176">
        <v>4</v>
      </c>
      <c r="T18" s="176">
        <v>4</v>
      </c>
      <c r="U18" s="176">
        <v>1</v>
      </c>
      <c r="V18" s="176">
        <v>4</v>
      </c>
      <c r="W18" s="176">
        <v>4</v>
      </c>
      <c r="X18" s="180">
        <v>3</v>
      </c>
      <c r="Y18" s="176">
        <v>6</v>
      </c>
      <c r="Z18" s="176">
        <v>6</v>
      </c>
      <c r="AA18" s="176">
        <v>5</v>
      </c>
      <c r="AB18" s="176">
        <v>4</v>
      </c>
      <c r="AC18" s="176">
        <v>5</v>
      </c>
      <c r="AD18" s="176">
        <v>6</v>
      </c>
      <c r="AE18" s="176">
        <v>7</v>
      </c>
      <c r="AF18" s="176">
        <v>6</v>
      </c>
      <c r="AG18" s="176">
        <v>5</v>
      </c>
      <c r="AH18" s="176">
        <v>6</v>
      </c>
      <c r="AI18" s="176">
        <v>5</v>
      </c>
      <c r="AJ18" s="153">
        <f t="shared" si="5"/>
        <v>122</v>
      </c>
      <c r="AK18" s="178">
        <f>AJ18/COUNTA(E18:AI18)</f>
        <v>3.935483870967742</v>
      </c>
      <c r="AL18" s="548"/>
      <c r="AM18" s="181"/>
      <c r="AN18" s="549"/>
      <c r="AO18" s="182">
        <f>AK18/D18</f>
        <v>0.9838709677419355</v>
      </c>
      <c r="AP18" s="549"/>
    </row>
    <row r="19" spans="1:42" ht="19.5" customHeight="1">
      <c r="A19" s="536"/>
      <c r="B19" s="124" t="s">
        <v>490</v>
      </c>
      <c r="C19" s="163"/>
      <c r="D19" s="163"/>
      <c r="E19" s="180"/>
      <c r="F19" s="180"/>
      <c r="G19" s="180"/>
      <c r="H19" s="180"/>
      <c r="I19" s="180"/>
      <c r="J19" s="180"/>
      <c r="K19" s="180"/>
      <c r="L19" s="180"/>
      <c r="M19" s="180"/>
      <c r="N19" s="128"/>
      <c r="O19" s="128"/>
      <c r="P19" s="128"/>
      <c r="Q19" s="128"/>
      <c r="R19" s="128"/>
      <c r="S19" s="128"/>
      <c r="T19" s="128"/>
      <c r="U19" s="128"/>
      <c r="V19" s="128"/>
      <c r="W19" s="128">
        <v>1</v>
      </c>
      <c r="X19" s="128">
        <v>1</v>
      </c>
      <c r="Y19" s="128"/>
      <c r="Z19" s="128"/>
      <c r="AA19" s="176"/>
      <c r="AB19" s="176"/>
      <c r="AC19" s="176"/>
      <c r="AD19" s="176"/>
      <c r="AE19" s="176"/>
      <c r="AF19" s="176"/>
      <c r="AG19" s="176"/>
      <c r="AH19" s="176"/>
      <c r="AI19" s="176"/>
      <c r="AJ19" s="183">
        <f t="shared" si="5"/>
        <v>2</v>
      </c>
      <c r="AK19" s="140">
        <f t="shared" si="4"/>
        <v>1</v>
      </c>
      <c r="AL19" s="121"/>
      <c r="AM19" s="184"/>
      <c r="AN19" s="149"/>
      <c r="AO19" s="185"/>
      <c r="AP19" s="113"/>
    </row>
    <row r="20" spans="1:42" ht="20.100000000000001" customHeight="1">
      <c r="A20" s="529" t="s">
        <v>500</v>
      </c>
      <c r="B20" s="104" t="s">
        <v>491</v>
      </c>
      <c r="C20" s="157">
        <v>75</v>
      </c>
      <c r="D20" s="157">
        <v>49.5</v>
      </c>
      <c r="E20" s="107"/>
      <c r="F20" s="107">
        <v>50</v>
      </c>
      <c r="G20" s="107">
        <v>48</v>
      </c>
      <c r="H20" s="107">
        <v>39</v>
      </c>
      <c r="I20" s="107">
        <v>45</v>
      </c>
      <c r="J20" s="107">
        <v>50</v>
      </c>
      <c r="K20" s="107">
        <v>44</v>
      </c>
      <c r="L20" s="107"/>
      <c r="M20" s="107">
        <v>54</v>
      </c>
      <c r="N20" s="107">
        <v>50</v>
      </c>
      <c r="O20" s="107">
        <v>45</v>
      </c>
      <c r="P20" s="107">
        <v>43</v>
      </c>
      <c r="Q20" s="107">
        <v>48</v>
      </c>
      <c r="R20" s="107">
        <v>41</v>
      </c>
      <c r="S20" s="107"/>
      <c r="T20" s="107">
        <v>49</v>
      </c>
      <c r="U20" s="107">
        <v>48</v>
      </c>
      <c r="V20" s="107">
        <v>41</v>
      </c>
      <c r="W20" s="107">
        <v>42</v>
      </c>
      <c r="X20" s="107">
        <v>45</v>
      </c>
      <c r="Y20" s="107">
        <v>39</v>
      </c>
      <c r="Z20" s="107"/>
      <c r="AA20" s="107">
        <v>55</v>
      </c>
      <c r="AB20" s="107">
        <v>51</v>
      </c>
      <c r="AC20" s="107">
        <v>49</v>
      </c>
      <c r="AD20" s="107">
        <v>43</v>
      </c>
      <c r="AE20" s="107">
        <v>44</v>
      </c>
      <c r="AF20" s="107">
        <v>45</v>
      </c>
      <c r="AG20" s="107"/>
      <c r="AH20" s="107">
        <v>56</v>
      </c>
      <c r="AI20" s="107">
        <v>48</v>
      </c>
      <c r="AJ20" s="109">
        <f t="shared" si="5"/>
        <v>1212</v>
      </c>
      <c r="AK20" s="110">
        <f t="shared" si="4"/>
        <v>46.615384615384613</v>
      </c>
      <c r="AL20" s="531">
        <f>SUM(AK20:AK21)</f>
        <v>56.92307692307692</v>
      </c>
      <c r="AM20" s="111">
        <f>AK20/C20</f>
        <v>0.62153846153846148</v>
      </c>
      <c r="AN20" s="532">
        <f>AL20/(C20+C21)</f>
        <v>0.75897435897435894</v>
      </c>
      <c r="AO20" s="112">
        <f>AK20/D20</f>
        <v>0.9417249417249417</v>
      </c>
      <c r="AP20" s="532">
        <f>AL20/(D20+D21)</f>
        <v>0.94087730451366813</v>
      </c>
    </row>
    <row r="21" spans="1:42" ht="20.100000000000001" customHeight="1">
      <c r="A21" s="530"/>
      <c r="B21" s="115" t="s">
        <v>492</v>
      </c>
      <c r="C21" s="159"/>
      <c r="D21" s="159">
        <v>11</v>
      </c>
      <c r="E21" s="117"/>
      <c r="F21" s="117">
        <v>8</v>
      </c>
      <c r="G21" s="117">
        <v>9</v>
      </c>
      <c r="H21" s="117">
        <v>13</v>
      </c>
      <c r="I21" s="117">
        <v>11</v>
      </c>
      <c r="J21" s="117">
        <v>13</v>
      </c>
      <c r="K21" s="117">
        <v>9</v>
      </c>
      <c r="L21" s="117"/>
      <c r="M21" s="117">
        <v>8</v>
      </c>
      <c r="N21" s="117">
        <v>10</v>
      </c>
      <c r="O21" s="117">
        <v>13</v>
      </c>
      <c r="P21" s="117">
        <v>13</v>
      </c>
      <c r="Q21" s="117">
        <v>14</v>
      </c>
      <c r="R21" s="117">
        <v>9</v>
      </c>
      <c r="S21" s="117"/>
      <c r="T21" s="117">
        <v>7</v>
      </c>
      <c r="U21" s="117">
        <v>9</v>
      </c>
      <c r="V21" s="117">
        <v>14</v>
      </c>
      <c r="W21" s="117">
        <v>12</v>
      </c>
      <c r="X21" s="117">
        <v>10</v>
      </c>
      <c r="Y21" s="117">
        <v>7</v>
      </c>
      <c r="Z21" s="117"/>
      <c r="AA21" s="117">
        <v>9</v>
      </c>
      <c r="AB21" s="117">
        <v>9</v>
      </c>
      <c r="AC21" s="117">
        <v>12</v>
      </c>
      <c r="AD21" s="117">
        <v>13</v>
      </c>
      <c r="AE21" s="117">
        <v>13</v>
      </c>
      <c r="AF21" s="117">
        <v>6</v>
      </c>
      <c r="AG21" s="117"/>
      <c r="AH21" s="117">
        <v>8</v>
      </c>
      <c r="AI21" s="117">
        <v>9</v>
      </c>
      <c r="AJ21" s="119">
        <f t="shared" si="5"/>
        <v>268</v>
      </c>
      <c r="AK21" s="120">
        <f t="shared" si="4"/>
        <v>10.307692307692308</v>
      </c>
      <c r="AL21" s="547"/>
      <c r="AM21" s="540"/>
      <c r="AN21" s="525"/>
      <c r="AO21" s="162">
        <f>AK21/D21</f>
        <v>0.93706293706293708</v>
      </c>
      <c r="AP21" s="524"/>
    </row>
    <row r="22" spans="1:42" ht="20.100000000000001" customHeight="1">
      <c r="A22" s="536"/>
      <c r="B22" s="151" t="s">
        <v>493</v>
      </c>
      <c r="C22" s="163"/>
      <c r="D22" s="163"/>
      <c r="E22" s="186"/>
      <c r="F22" s="186">
        <v>4</v>
      </c>
      <c r="G22" s="186">
        <v>2</v>
      </c>
      <c r="H22" s="186">
        <v>4</v>
      </c>
      <c r="I22" s="186">
        <v>1</v>
      </c>
      <c r="J22" s="186">
        <v>0</v>
      </c>
      <c r="K22" s="186">
        <v>3</v>
      </c>
      <c r="L22" s="186"/>
      <c r="M22" s="186">
        <v>4</v>
      </c>
      <c r="N22" s="186">
        <v>1</v>
      </c>
      <c r="O22" s="186">
        <v>2</v>
      </c>
      <c r="P22" s="186">
        <v>3</v>
      </c>
      <c r="Q22" s="186">
        <v>0</v>
      </c>
      <c r="R22" s="186">
        <v>4</v>
      </c>
      <c r="S22" s="186"/>
      <c r="T22" s="186">
        <v>4</v>
      </c>
      <c r="U22" s="186">
        <v>4</v>
      </c>
      <c r="V22" s="186">
        <v>2</v>
      </c>
      <c r="W22" s="186">
        <v>0</v>
      </c>
      <c r="X22" s="186">
        <v>2</v>
      </c>
      <c r="Y22" s="186">
        <v>3</v>
      </c>
      <c r="Z22" s="186"/>
      <c r="AA22" s="186">
        <v>0</v>
      </c>
      <c r="AB22" s="186">
        <v>2</v>
      </c>
      <c r="AC22" s="186">
        <v>2</v>
      </c>
      <c r="AD22" s="186">
        <v>2</v>
      </c>
      <c r="AE22" s="186">
        <v>3</v>
      </c>
      <c r="AF22" s="186">
        <v>5</v>
      </c>
      <c r="AG22" s="186"/>
      <c r="AH22" s="186">
        <v>2</v>
      </c>
      <c r="AI22" s="186">
        <v>4</v>
      </c>
      <c r="AJ22" s="187">
        <f t="shared" si="5"/>
        <v>63</v>
      </c>
      <c r="AK22" s="188">
        <f t="shared" si="4"/>
        <v>2.4230769230769229</v>
      </c>
      <c r="AL22" s="526"/>
      <c r="AM22" s="528"/>
      <c r="AN22" s="526"/>
      <c r="AO22" s="156"/>
      <c r="AP22" s="526"/>
    </row>
    <row r="23" spans="1:42" ht="20.100000000000001" customHeight="1">
      <c r="A23" s="529" t="s">
        <v>501</v>
      </c>
      <c r="B23" s="104" t="s">
        <v>491</v>
      </c>
      <c r="C23" s="157">
        <v>35</v>
      </c>
      <c r="D23" s="105">
        <v>23.5</v>
      </c>
      <c r="E23" s="107"/>
      <c r="F23" s="107">
        <v>29</v>
      </c>
      <c r="G23" s="107">
        <v>24</v>
      </c>
      <c r="H23" s="107">
        <v>22</v>
      </c>
      <c r="I23" s="107">
        <v>27</v>
      </c>
      <c r="J23" s="107">
        <v>25</v>
      </c>
      <c r="K23" s="107">
        <v>23</v>
      </c>
      <c r="L23" s="107"/>
      <c r="M23" s="107">
        <v>27</v>
      </c>
      <c r="N23" s="107">
        <v>25</v>
      </c>
      <c r="O23" s="107">
        <v>23</v>
      </c>
      <c r="P23" s="107">
        <v>26</v>
      </c>
      <c r="Q23" s="107">
        <v>28</v>
      </c>
      <c r="R23" s="107">
        <v>27</v>
      </c>
      <c r="S23" s="107"/>
      <c r="T23" s="107">
        <v>27</v>
      </c>
      <c r="U23" s="107">
        <v>25</v>
      </c>
      <c r="V23" s="107">
        <v>23</v>
      </c>
      <c r="W23" s="107">
        <v>27</v>
      </c>
      <c r="X23" s="107">
        <v>28</v>
      </c>
      <c r="Y23" s="107">
        <v>26</v>
      </c>
      <c r="Z23" s="107"/>
      <c r="AA23" s="107">
        <v>32</v>
      </c>
      <c r="AB23" s="107">
        <v>26</v>
      </c>
      <c r="AC23" s="107">
        <v>23</v>
      </c>
      <c r="AD23" s="107">
        <v>24</v>
      </c>
      <c r="AE23" s="107">
        <v>27</v>
      </c>
      <c r="AF23" s="107">
        <v>28</v>
      </c>
      <c r="AG23" s="107"/>
      <c r="AH23" s="107">
        <v>31</v>
      </c>
      <c r="AI23" s="107">
        <v>24</v>
      </c>
      <c r="AJ23" s="109">
        <f t="shared" si="5"/>
        <v>677</v>
      </c>
      <c r="AK23" s="110">
        <f t="shared" si="4"/>
        <v>26.03846153846154</v>
      </c>
      <c r="AL23" s="531">
        <f>SUM(AK23:AK24)</f>
        <v>28.5</v>
      </c>
      <c r="AM23" s="111">
        <f>AK23/C23</f>
        <v>0.74395604395604398</v>
      </c>
      <c r="AN23" s="532">
        <f>AL23/(C23+C24)</f>
        <v>0.81428571428571428</v>
      </c>
      <c r="AO23" s="112">
        <f>AK23/D23</f>
        <v>1.1080196399345337</v>
      </c>
      <c r="AP23" s="532">
        <f>AL23/(D23+D24)</f>
        <v>1.0178571428571428</v>
      </c>
    </row>
    <row r="24" spans="1:42" ht="20.100000000000001" customHeight="1">
      <c r="A24" s="530"/>
      <c r="B24" s="115" t="s">
        <v>492</v>
      </c>
      <c r="C24" s="159"/>
      <c r="D24" s="189">
        <v>4.5</v>
      </c>
      <c r="E24" s="117"/>
      <c r="F24" s="117">
        <v>3</v>
      </c>
      <c r="G24" s="117">
        <v>3</v>
      </c>
      <c r="H24" s="117">
        <v>4</v>
      </c>
      <c r="I24" s="117">
        <v>1</v>
      </c>
      <c r="J24" s="117">
        <v>3</v>
      </c>
      <c r="K24" s="117">
        <v>1</v>
      </c>
      <c r="L24" s="117"/>
      <c r="M24" s="117">
        <v>3</v>
      </c>
      <c r="N24" s="117">
        <v>3</v>
      </c>
      <c r="O24" s="117">
        <v>3</v>
      </c>
      <c r="P24" s="117">
        <v>3</v>
      </c>
      <c r="Q24" s="117">
        <v>3</v>
      </c>
      <c r="R24" s="117">
        <v>1</v>
      </c>
      <c r="S24" s="117"/>
      <c r="T24" s="117">
        <v>2</v>
      </c>
      <c r="U24" s="117">
        <v>3</v>
      </c>
      <c r="V24" s="117">
        <v>4</v>
      </c>
      <c r="W24" s="117">
        <v>1</v>
      </c>
      <c r="X24" s="117">
        <v>2</v>
      </c>
      <c r="Y24" s="117">
        <v>1</v>
      </c>
      <c r="Z24" s="117"/>
      <c r="AA24" s="117">
        <v>2</v>
      </c>
      <c r="AB24" s="117">
        <v>3</v>
      </c>
      <c r="AC24" s="117">
        <v>3</v>
      </c>
      <c r="AD24" s="117">
        <v>2</v>
      </c>
      <c r="AE24" s="117">
        <v>3</v>
      </c>
      <c r="AF24" s="117">
        <v>1</v>
      </c>
      <c r="AG24" s="117"/>
      <c r="AH24" s="117">
        <v>3</v>
      </c>
      <c r="AI24" s="117">
        <v>3</v>
      </c>
      <c r="AJ24" s="119">
        <f t="shared" si="5"/>
        <v>64</v>
      </c>
      <c r="AK24" s="120">
        <f t="shared" si="4"/>
        <v>2.4615384615384617</v>
      </c>
      <c r="AL24" s="547"/>
      <c r="AM24" s="551"/>
      <c r="AN24" s="525"/>
      <c r="AO24" s="162">
        <f>AK24/D24</f>
        <v>0.54700854700854706</v>
      </c>
      <c r="AP24" s="524"/>
    </row>
    <row r="25" spans="1:42" ht="20.100000000000001" customHeight="1">
      <c r="A25" s="536"/>
      <c r="B25" s="190" t="s">
        <v>493</v>
      </c>
      <c r="C25" s="163"/>
      <c r="D25" s="467"/>
      <c r="E25" s="206"/>
      <c r="F25" s="469">
        <v>0</v>
      </c>
      <c r="G25" s="206">
        <v>1</v>
      </c>
      <c r="H25" s="206">
        <v>1</v>
      </c>
      <c r="I25" s="206">
        <v>0</v>
      </c>
      <c r="J25" s="206">
        <v>2</v>
      </c>
      <c r="K25" s="206">
        <v>2</v>
      </c>
      <c r="L25" s="206"/>
      <c r="M25" s="206">
        <v>2</v>
      </c>
      <c r="N25" s="206">
        <v>1</v>
      </c>
      <c r="O25" s="206">
        <v>1</v>
      </c>
      <c r="P25" s="206">
        <v>0</v>
      </c>
      <c r="Q25" s="206">
        <v>1</v>
      </c>
      <c r="R25" s="206">
        <v>2</v>
      </c>
      <c r="S25" s="206"/>
      <c r="T25" s="206">
        <v>4</v>
      </c>
      <c r="U25" s="206">
        <v>0</v>
      </c>
      <c r="V25" s="206">
        <v>0</v>
      </c>
      <c r="W25" s="206">
        <v>1</v>
      </c>
      <c r="X25" s="206">
        <v>2</v>
      </c>
      <c r="Y25" s="206">
        <v>0</v>
      </c>
      <c r="Z25" s="206"/>
      <c r="AA25" s="206">
        <v>0</v>
      </c>
      <c r="AB25" s="206">
        <v>1</v>
      </c>
      <c r="AC25" s="206">
        <v>1</v>
      </c>
      <c r="AD25" s="206">
        <v>1</v>
      </c>
      <c r="AE25" s="206">
        <v>1</v>
      </c>
      <c r="AF25" s="206">
        <v>0</v>
      </c>
      <c r="AG25" s="206"/>
      <c r="AH25" s="206">
        <v>1</v>
      </c>
      <c r="AI25" s="206">
        <v>1</v>
      </c>
      <c r="AJ25" s="153">
        <f t="shared" si="5"/>
        <v>26</v>
      </c>
      <c r="AK25" s="140">
        <f t="shared" si="4"/>
        <v>1</v>
      </c>
      <c r="AL25" s="526"/>
      <c r="AM25" s="552"/>
      <c r="AN25" s="526"/>
      <c r="AO25" s="156"/>
      <c r="AP25" s="550"/>
    </row>
    <row r="26" spans="1:42" ht="20.100000000000001" customHeight="1">
      <c r="A26" s="529" t="s">
        <v>502</v>
      </c>
      <c r="B26" s="104" t="s">
        <v>497</v>
      </c>
      <c r="C26" s="168">
        <v>189</v>
      </c>
      <c r="D26" s="168">
        <v>205</v>
      </c>
      <c r="E26" s="192">
        <v>212</v>
      </c>
      <c r="F26" s="192">
        <v>214</v>
      </c>
      <c r="G26" s="192">
        <v>214</v>
      </c>
      <c r="H26" s="192">
        <v>214</v>
      </c>
      <c r="I26" s="192">
        <v>214</v>
      </c>
      <c r="J26" s="192">
        <v>214</v>
      </c>
      <c r="K26" s="192">
        <v>214</v>
      </c>
      <c r="L26" s="192">
        <v>214</v>
      </c>
      <c r="M26" s="192">
        <v>215</v>
      </c>
      <c r="N26" s="192">
        <v>215</v>
      </c>
      <c r="O26" s="192">
        <v>215</v>
      </c>
      <c r="P26" s="192">
        <v>215</v>
      </c>
      <c r="Q26" s="192">
        <v>215</v>
      </c>
      <c r="R26" s="192">
        <v>215</v>
      </c>
      <c r="S26" s="192">
        <v>215</v>
      </c>
      <c r="T26" s="192">
        <v>215</v>
      </c>
      <c r="U26" s="192">
        <v>215</v>
      </c>
      <c r="V26" s="192">
        <v>215</v>
      </c>
      <c r="W26" s="192">
        <v>215</v>
      </c>
      <c r="X26" s="192">
        <v>214</v>
      </c>
      <c r="Y26" s="192">
        <v>214</v>
      </c>
      <c r="Z26" s="192">
        <v>214</v>
      </c>
      <c r="AA26" s="192">
        <v>215</v>
      </c>
      <c r="AB26" s="192">
        <v>215</v>
      </c>
      <c r="AC26" s="192">
        <v>215</v>
      </c>
      <c r="AD26" s="192">
        <v>215</v>
      </c>
      <c r="AE26" s="192">
        <v>215</v>
      </c>
      <c r="AF26" s="192">
        <v>215</v>
      </c>
      <c r="AG26" s="192">
        <v>215</v>
      </c>
      <c r="AH26" s="192">
        <v>215</v>
      </c>
      <c r="AI26" s="192">
        <v>215</v>
      </c>
      <c r="AJ26" s="109">
        <f t="shared" si="5"/>
        <v>6652</v>
      </c>
      <c r="AK26" s="110">
        <f t="shared" si="4"/>
        <v>214.58064516129033</v>
      </c>
      <c r="AL26" s="543"/>
      <c r="AM26" s="545"/>
      <c r="AN26" s="532"/>
      <c r="AO26" s="112"/>
      <c r="AP26" s="532"/>
    </row>
    <row r="27" spans="1:42" ht="20.100000000000001" customHeight="1">
      <c r="A27" s="536"/>
      <c r="B27" s="124" t="s">
        <v>498</v>
      </c>
      <c r="C27" s="170">
        <v>100</v>
      </c>
      <c r="D27" s="170">
        <v>130</v>
      </c>
      <c r="E27" s="193">
        <v>117</v>
      </c>
      <c r="F27" s="193">
        <v>117</v>
      </c>
      <c r="G27" s="193">
        <v>117</v>
      </c>
      <c r="H27" s="193">
        <v>117</v>
      </c>
      <c r="I27" s="193">
        <v>117</v>
      </c>
      <c r="J27" s="193">
        <v>117</v>
      </c>
      <c r="K27" s="193">
        <v>117</v>
      </c>
      <c r="L27" s="193">
        <v>117</v>
      </c>
      <c r="M27" s="193">
        <v>117</v>
      </c>
      <c r="N27" s="193">
        <v>117</v>
      </c>
      <c r="O27" s="193">
        <v>117</v>
      </c>
      <c r="P27" s="193">
        <v>117</v>
      </c>
      <c r="Q27" s="193">
        <v>117</v>
      </c>
      <c r="R27" s="193">
        <v>117</v>
      </c>
      <c r="S27" s="193">
        <v>117</v>
      </c>
      <c r="T27" s="193">
        <v>117</v>
      </c>
      <c r="U27" s="193">
        <v>117</v>
      </c>
      <c r="V27" s="193">
        <v>117</v>
      </c>
      <c r="W27" s="193">
        <v>117</v>
      </c>
      <c r="X27" s="193">
        <v>117</v>
      </c>
      <c r="Y27" s="193">
        <v>117</v>
      </c>
      <c r="Z27" s="193">
        <v>117</v>
      </c>
      <c r="AA27" s="193">
        <v>117</v>
      </c>
      <c r="AB27" s="193">
        <v>117</v>
      </c>
      <c r="AC27" s="193">
        <v>117</v>
      </c>
      <c r="AD27" s="193">
        <v>117</v>
      </c>
      <c r="AE27" s="193">
        <v>117</v>
      </c>
      <c r="AF27" s="193">
        <v>117</v>
      </c>
      <c r="AG27" s="193">
        <v>117</v>
      </c>
      <c r="AH27" s="193">
        <v>117</v>
      </c>
      <c r="AI27" s="193">
        <v>117</v>
      </c>
      <c r="AJ27" s="130">
        <f>SUM(F27:AI27)</f>
        <v>3510</v>
      </c>
      <c r="AK27" s="173">
        <f t="shared" si="4"/>
        <v>113.2258064516129</v>
      </c>
      <c r="AL27" s="544"/>
      <c r="AM27" s="546"/>
      <c r="AN27" s="526"/>
      <c r="AO27" s="174"/>
      <c r="AP27" s="526"/>
    </row>
    <row r="28" spans="1:42" ht="20.100000000000001" customHeight="1">
      <c r="A28" s="529" t="s">
        <v>503</v>
      </c>
      <c r="B28" s="104" t="s">
        <v>491</v>
      </c>
      <c r="C28" s="157">
        <v>50</v>
      </c>
      <c r="D28" s="194">
        <v>9</v>
      </c>
      <c r="E28" s="194">
        <v>6</v>
      </c>
      <c r="F28" s="194">
        <v>6</v>
      </c>
      <c r="G28" s="194">
        <v>6</v>
      </c>
      <c r="H28" s="194">
        <v>6</v>
      </c>
      <c r="I28" s="194">
        <v>6</v>
      </c>
      <c r="J28" s="194">
        <v>6</v>
      </c>
      <c r="K28" s="194">
        <v>6</v>
      </c>
      <c r="L28" s="194">
        <v>6</v>
      </c>
      <c r="M28" s="194">
        <v>6</v>
      </c>
      <c r="N28" s="194">
        <v>6</v>
      </c>
      <c r="O28" s="194">
        <v>6</v>
      </c>
      <c r="P28" s="194">
        <v>6</v>
      </c>
      <c r="Q28" s="194">
        <v>6</v>
      </c>
      <c r="R28" s="194">
        <v>6</v>
      </c>
      <c r="S28" s="194">
        <v>6</v>
      </c>
      <c r="T28" s="194">
        <v>6</v>
      </c>
      <c r="U28" s="194">
        <v>6</v>
      </c>
      <c r="V28" s="194">
        <v>6</v>
      </c>
      <c r="W28" s="194">
        <v>6</v>
      </c>
      <c r="X28" s="194">
        <v>6</v>
      </c>
      <c r="Y28" s="194">
        <v>6</v>
      </c>
      <c r="Z28" s="194">
        <v>6</v>
      </c>
      <c r="AA28" s="194">
        <v>6</v>
      </c>
      <c r="AB28" s="194">
        <v>6</v>
      </c>
      <c r="AC28" s="194">
        <v>6</v>
      </c>
      <c r="AD28" s="194">
        <v>6</v>
      </c>
      <c r="AE28" s="194">
        <v>6</v>
      </c>
      <c r="AF28" s="194">
        <v>6</v>
      </c>
      <c r="AG28" s="194">
        <v>6</v>
      </c>
      <c r="AH28" s="194">
        <v>6</v>
      </c>
      <c r="AI28" s="194">
        <v>6</v>
      </c>
      <c r="AJ28" s="109">
        <f t="shared" ref="AJ28:AJ60" si="6">SUM(E28:AI28)</f>
        <v>186</v>
      </c>
      <c r="AK28" s="110">
        <f t="shared" si="4"/>
        <v>6</v>
      </c>
      <c r="AL28" s="531">
        <f>SUM(AK28:AK29)</f>
        <v>47.225806451612904</v>
      </c>
      <c r="AM28" s="195">
        <f>AK28/C28</f>
        <v>0.12</v>
      </c>
      <c r="AN28" s="532">
        <f>AL28/(C28+C29)</f>
        <v>0.94451612903225812</v>
      </c>
      <c r="AO28" s="196">
        <f>AK28/D28</f>
        <v>0.66666666666666663</v>
      </c>
      <c r="AP28" s="524">
        <f>AL28/(D28+D30)</f>
        <v>0.99422750424448214</v>
      </c>
    </row>
    <row r="29" spans="1:42" ht="20.100000000000001" customHeight="1">
      <c r="A29" s="530"/>
      <c r="B29" s="115" t="s">
        <v>504</v>
      </c>
      <c r="C29" s="159"/>
      <c r="E29" s="197">
        <v>40</v>
      </c>
      <c r="F29" s="197">
        <v>40</v>
      </c>
      <c r="G29" s="197">
        <v>40</v>
      </c>
      <c r="H29" s="197">
        <v>40</v>
      </c>
      <c r="I29" s="197">
        <v>40</v>
      </c>
      <c r="J29" s="197">
        <v>40</v>
      </c>
      <c r="K29" s="197">
        <v>40</v>
      </c>
      <c r="L29" s="197">
        <v>40</v>
      </c>
      <c r="M29" s="197">
        <v>41</v>
      </c>
      <c r="N29" s="197">
        <v>41</v>
      </c>
      <c r="O29" s="197">
        <v>41</v>
      </c>
      <c r="P29" s="197">
        <v>41</v>
      </c>
      <c r="Q29" s="197">
        <v>41</v>
      </c>
      <c r="R29" s="197">
        <v>41</v>
      </c>
      <c r="S29" s="197">
        <v>41</v>
      </c>
      <c r="T29" s="197">
        <v>41</v>
      </c>
      <c r="U29" s="197">
        <v>41</v>
      </c>
      <c r="V29" s="197">
        <v>41</v>
      </c>
      <c r="W29" s="197">
        <v>42</v>
      </c>
      <c r="X29" s="197">
        <v>41</v>
      </c>
      <c r="Y29" s="197">
        <v>42</v>
      </c>
      <c r="Z29" s="197">
        <v>42</v>
      </c>
      <c r="AA29" s="197">
        <v>42</v>
      </c>
      <c r="AB29" s="197">
        <v>42</v>
      </c>
      <c r="AC29" s="197">
        <v>42</v>
      </c>
      <c r="AD29" s="197">
        <v>43</v>
      </c>
      <c r="AE29" s="197">
        <v>43</v>
      </c>
      <c r="AF29" s="197">
        <v>43</v>
      </c>
      <c r="AG29" s="197">
        <v>42</v>
      </c>
      <c r="AH29" s="197">
        <v>42</v>
      </c>
      <c r="AI29" s="197">
        <v>42</v>
      </c>
      <c r="AJ29" s="177">
        <f t="shared" si="6"/>
        <v>1278</v>
      </c>
      <c r="AK29" s="178">
        <f t="shared" si="4"/>
        <v>41.225806451612904</v>
      </c>
      <c r="AL29" s="548"/>
      <c r="AM29" s="181"/>
      <c r="AN29" s="555"/>
      <c r="AO29" s="182">
        <f>AK29/D30</f>
        <v>1.0708001675743613</v>
      </c>
      <c r="AP29" s="549"/>
    </row>
    <row r="30" spans="1:42" ht="20.100000000000001" customHeight="1">
      <c r="A30" s="536"/>
      <c r="B30" s="124" t="s">
        <v>490</v>
      </c>
      <c r="C30" s="135"/>
      <c r="D30" s="197">
        <v>38.5</v>
      </c>
      <c r="E30" s="198">
        <v>4</v>
      </c>
      <c r="F30" s="198">
        <v>4</v>
      </c>
      <c r="G30" s="198">
        <v>4</v>
      </c>
      <c r="H30" s="198">
        <v>4</v>
      </c>
      <c r="I30" s="198">
        <v>4</v>
      </c>
      <c r="J30" s="198">
        <v>4</v>
      </c>
      <c r="K30" s="198">
        <v>4</v>
      </c>
      <c r="L30" s="198">
        <v>4</v>
      </c>
      <c r="M30" s="198">
        <v>3</v>
      </c>
      <c r="N30" s="198">
        <v>3</v>
      </c>
      <c r="O30" s="198">
        <v>3</v>
      </c>
      <c r="P30" s="198">
        <v>3</v>
      </c>
      <c r="Q30" s="198">
        <v>3</v>
      </c>
      <c r="R30" s="198">
        <v>3</v>
      </c>
      <c r="S30" s="198">
        <v>3</v>
      </c>
      <c r="T30" s="198">
        <v>3</v>
      </c>
      <c r="U30" s="198">
        <v>3</v>
      </c>
      <c r="V30" s="198">
        <v>3</v>
      </c>
      <c r="W30" s="198">
        <v>2</v>
      </c>
      <c r="X30" s="198">
        <v>3</v>
      </c>
      <c r="Y30" s="198">
        <v>2</v>
      </c>
      <c r="Z30" s="198">
        <v>2</v>
      </c>
      <c r="AA30" s="198">
        <v>2</v>
      </c>
      <c r="AB30" s="198">
        <v>2</v>
      </c>
      <c r="AC30" s="198">
        <v>2</v>
      </c>
      <c r="AD30" s="198">
        <v>1</v>
      </c>
      <c r="AE30" s="198">
        <v>1</v>
      </c>
      <c r="AF30" s="198">
        <v>1</v>
      </c>
      <c r="AG30" s="198">
        <v>1</v>
      </c>
      <c r="AH30" s="198">
        <v>1</v>
      </c>
      <c r="AI30" s="198">
        <v>1</v>
      </c>
      <c r="AJ30" s="153">
        <f t="shared" si="6"/>
        <v>83</v>
      </c>
      <c r="AK30" s="140">
        <f t="shared" si="4"/>
        <v>2.6774193548387095</v>
      </c>
      <c r="AL30" s="121"/>
      <c r="AM30" s="200"/>
      <c r="AN30" s="297"/>
      <c r="AO30" s="156"/>
      <c r="AP30" s="201"/>
    </row>
    <row r="31" spans="1:42" ht="20.100000000000001" customHeight="1">
      <c r="A31" s="529" t="s">
        <v>505</v>
      </c>
      <c r="B31" s="104" t="s">
        <v>497</v>
      </c>
      <c r="C31" s="157"/>
      <c r="D31" s="194">
        <v>28</v>
      </c>
      <c r="E31" s="106">
        <v>22</v>
      </c>
      <c r="F31" s="107">
        <v>37</v>
      </c>
      <c r="G31" s="107">
        <v>32</v>
      </c>
      <c r="H31" s="108">
        <v>41</v>
      </c>
      <c r="I31" s="107">
        <v>35</v>
      </c>
      <c r="J31" s="107">
        <v>30</v>
      </c>
      <c r="K31" s="107">
        <v>23</v>
      </c>
      <c r="L31" s="107">
        <v>22</v>
      </c>
      <c r="M31" s="107">
        <v>37</v>
      </c>
      <c r="N31" s="107">
        <v>30</v>
      </c>
      <c r="O31" s="108">
        <v>35</v>
      </c>
      <c r="P31" s="107">
        <v>27</v>
      </c>
      <c r="Q31" s="107">
        <v>33</v>
      </c>
      <c r="R31" s="176">
        <v>21</v>
      </c>
      <c r="S31" s="107">
        <v>20</v>
      </c>
      <c r="T31" s="107">
        <v>35</v>
      </c>
      <c r="U31" s="107">
        <v>28</v>
      </c>
      <c r="V31" s="107">
        <v>41</v>
      </c>
      <c r="W31" s="107">
        <v>29</v>
      </c>
      <c r="X31" s="108">
        <v>32</v>
      </c>
      <c r="Y31" s="107">
        <v>23</v>
      </c>
      <c r="Z31" s="107">
        <v>20</v>
      </c>
      <c r="AA31" s="107">
        <v>36</v>
      </c>
      <c r="AB31" s="107">
        <v>30</v>
      </c>
      <c r="AC31" s="107">
        <v>36</v>
      </c>
      <c r="AD31" s="107">
        <v>31</v>
      </c>
      <c r="AE31" s="107">
        <v>32</v>
      </c>
      <c r="AF31" s="107">
        <v>25</v>
      </c>
      <c r="AG31" s="107">
        <v>23</v>
      </c>
      <c r="AH31" s="107">
        <v>39</v>
      </c>
      <c r="AI31" s="107">
        <v>31</v>
      </c>
      <c r="AJ31" s="109">
        <f t="shared" si="6"/>
        <v>936</v>
      </c>
      <c r="AK31" s="110">
        <f t="shared" si="4"/>
        <v>30.193548387096776</v>
      </c>
      <c r="AL31" s="531">
        <f>SUM(AK31:AK33)</f>
        <v>42.258064516129039</v>
      </c>
      <c r="AM31" s="557"/>
      <c r="AN31" s="560"/>
      <c r="AO31" s="202">
        <f t="shared" ref="AO31:AO37" si="7">AK31/D31</f>
        <v>1.0783410138248848</v>
      </c>
      <c r="AP31" s="563">
        <f>AL31/(D31+D32+D33)</f>
        <v>1.0061443932411676</v>
      </c>
    </row>
    <row r="32" spans="1:42" ht="20.100000000000001" customHeight="1">
      <c r="A32" s="530"/>
      <c r="B32" s="115" t="s">
        <v>492</v>
      </c>
      <c r="C32" s="159"/>
      <c r="D32" s="197">
        <v>8</v>
      </c>
      <c r="E32" s="160">
        <v>0</v>
      </c>
      <c r="F32" s="117">
        <v>8</v>
      </c>
      <c r="G32" s="117">
        <v>10</v>
      </c>
      <c r="H32" s="118">
        <v>7</v>
      </c>
      <c r="I32" s="117">
        <v>8</v>
      </c>
      <c r="J32" s="117">
        <v>9</v>
      </c>
      <c r="K32" s="117">
        <v>3</v>
      </c>
      <c r="L32" s="117">
        <v>0</v>
      </c>
      <c r="M32" s="117">
        <v>7</v>
      </c>
      <c r="N32" s="117">
        <v>9</v>
      </c>
      <c r="O32" s="118">
        <v>7</v>
      </c>
      <c r="P32" s="117">
        <v>10</v>
      </c>
      <c r="Q32" s="117">
        <v>9</v>
      </c>
      <c r="R32" s="117">
        <v>3</v>
      </c>
      <c r="S32" s="117">
        <v>0</v>
      </c>
      <c r="T32" s="117">
        <v>8</v>
      </c>
      <c r="U32" s="117">
        <v>7</v>
      </c>
      <c r="V32" s="117">
        <v>6</v>
      </c>
      <c r="W32" s="117">
        <v>9</v>
      </c>
      <c r="X32" s="118">
        <v>8</v>
      </c>
      <c r="Y32" s="117">
        <v>3</v>
      </c>
      <c r="Z32" s="117">
        <v>0</v>
      </c>
      <c r="AA32" s="117">
        <v>8</v>
      </c>
      <c r="AB32" s="117">
        <v>9</v>
      </c>
      <c r="AC32" s="117">
        <v>6</v>
      </c>
      <c r="AD32" s="117">
        <v>8</v>
      </c>
      <c r="AE32" s="117">
        <v>9</v>
      </c>
      <c r="AF32" s="117">
        <v>4</v>
      </c>
      <c r="AG32" s="117">
        <v>0</v>
      </c>
      <c r="AH32" s="117">
        <v>2</v>
      </c>
      <c r="AI32" s="117">
        <v>6</v>
      </c>
      <c r="AJ32" s="119">
        <f t="shared" si="6"/>
        <v>183</v>
      </c>
      <c r="AK32" s="120">
        <f t="shared" si="4"/>
        <v>5.903225806451613</v>
      </c>
      <c r="AL32" s="525"/>
      <c r="AM32" s="558"/>
      <c r="AN32" s="561"/>
      <c r="AO32" s="203">
        <f t="shared" si="7"/>
        <v>0.73790322580645162</v>
      </c>
      <c r="AP32" s="564"/>
    </row>
    <row r="33" spans="1:42" ht="20.100000000000001" customHeight="1">
      <c r="A33" s="536"/>
      <c r="B33" s="124" t="s">
        <v>506</v>
      </c>
      <c r="C33" s="204"/>
      <c r="D33" s="205">
        <v>6</v>
      </c>
      <c r="E33" s="193">
        <v>2</v>
      </c>
      <c r="F33" s="206">
        <v>8</v>
      </c>
      <c r="G33" s="206">
        <v>8</v>
      </c>
      <c r="H33" s="207">
        <v>6</v>
      </c>
      <c r="I33" s="206">
        <v>9</v>
      </c>
      <c r="J33" s="206">
        <v>8</v>
      </c>
      <c r="K33" s="206">
        <v>4</v>
      </c>
      <c r="L33" s="206">
        <v>2</v>
      </c>
      <c r="M33" s="206">
        <v>7</v>
      </c>
      <c r="N33" s="206">
        <v>8</v>
      </c>
      <c r="O33" s="207">
        <v>5</v>
      </c>
      <c r="P33" s="206">
        <v>8</v>
      </c>
      <c r="Q33" s="206">
        <v>7</v>
      </c>
      <c r="R33" s="206">
        <v>3</v>
      </c>
      <c r="S33" s="206">
        <v>2</v>
      </c>
      <c r="T33" s="206">
        <v>7</v>
      </c>
      <c r="U33" s="206">
        <v>8</v>
      </c>
      <c r="V33" s="206">
        <v>6</v>
      </c>
      <c r="W33" s="206">
        <v>9</v>
      </c>
      <c r="X33" s="207">
        <v>8</v>
      </c>
      <c r="Y33" s="206">
        <v>4</v>
      </c>
      <c r="Z33" s="206">
        <v>2</v>
      </c>
      <c r="AA33" s="206">
        <v>7</v>
      </c>
      <c r="AB33" s="206">
        <v>9</v>
      </c>
      <c r="AC33" s="206">
        <v>8</v>
      </c>
      <c r="AD33" s="206">
        <v>9</v>
      </c>
      <c r="AE33" s="206">
        <v>8</v>
      </c>
      <c r="AF33" s="206">
        <v>3</v>
      </c>
      <c r="AG33" s="206">
        <v>2</v>
      </c>
      <c r="AH33" s="206">
        <v>6</v>
      </c>
      <c r="AI33" s="206">
        <v>8</v>
      </c>
      <c r="AJ33" s="130">
        <f t="shared" si="6"/>
        <v>191</v>
      </c>
      <c r="AK33" s="173">
        <f t="shared" si="4"/>
        <v>6.161290322580645</v>
      </c>
      <c r="AL33" s="526"/>
      <c r="AM33" s="559"/>
      <c r="AN33" s="562"/>
      <c r="AO33" s="208">
        <f t="shared" si="7"/>
        <v>1.0268817204301075</v>
      </c>
      <c r="AP33" s="565"/>
    </row>
    <row r="34" spans="1:42" ht="20.100000000000001" customHeight="1">
      <c r="A34" s="553" t="s">
        <v>507</v>
      </c>
      <c r="B34" s="554"/>
      <c r="C34" s="163"/>
      <c r="D34" s="204"/>
      <c r="E34" s="193">
        <v>0</v>
      </c>
      <c r="F34" s="206">
        <v>4</v>
      </c>
      <c r="G34" s="206">
        <v>7</v>
      </c>
      <c r="H34" s="207">
        <v>12</v>
      </c>
      <c r="I34" s="206">
        <v>10</v>
      </c>
      <c r="J34" s="206">
        <v>6</v>
      </c>
      <c r="K34" s="206">
        <v>1</v>
      </c>
      <c r="L34" s="206">
        <v>0</v>
      </c>
      <c r="M34" s="206">
        <v>4</v>
      </c>
      <c r="N34" s="206">
        <v>6</v>
      </c>
      <c r="O34" s="207">
        <v>2</v>
      </c>
      <c r="P34" s="206">
        <v>1</v>
      </c>
      <c r="Q34" s="206">
        <v>1</v>
      </c>
      <c r="R34" s="206">
        <v>1</v>
      </c>
      <c r="S34" s="206">
        <v>0</v>
      </c>
      <c r="T34" s="206">
        <v>3</v>
      </c>
      <c r="U34" s="206">
        <v>4</v>
      </c>
      <c r="V34" s="206">
        <v>6</v>
      </c>
      <c r="W34" s="206">
        <v>2</v>
      </c>
      <c r="X34" s="207">
        <v>1</v>
      </c>
      <c r="Y34" s="206">
        <v>0</v>
      </c>
      <c r="Z34" s="206">
        <v>0</v>
      </c>
      <c r="AA34" s="206">
        <v>5</v>
      </c>
      <c r="AB34" s="206">
        <v>6</v>
      </c>
      <c r="AC34" s="206">
        <v>7</v>
      </c>
      <c r="AD34" s="206">
        <v>4</v>
      </c>
      <c r="AE34" s="206">
        <v>5</v>
      </c>
      <c r="AF34" s="206">
        <v>0</v>
      </c>
      <c r="AG34" s="206">
        <v>0</v>
      </c>
      <c r="AH34" s="206">
        <v>1</v>
      </c>
      <c r="AI34" s="206">
        <v>7</v>
      </c>
      <c r="AJ34" s="209">
        <f t="shared" si="6"/>
        <v>106</v>
      </c>
      <c r="AK34" s="210">
        <f t="shared" si="4"/>
        <v>3.4193548387096775</v>
      </c>
      <c r="AL34" s="211"/>
      <c r="AM34" s="212"/>
      <c r="AN34" s="298"/>
      <c r="AO34" s="212" t="e">
        <f t="shared" si="7"/>
        <v>#DIV/0!</v>
      </c>
      <c r="AP34" s="211"/>
    </row>
    <row r="35" spans="1:42" ht="20.100000000000001" customHeight="1">
      <c r="A35" s="529" t="s">
        <v>508</v>
      </c>
      <c r="B35" s="104" t="s">
        <v>491</v>
      </c>
      <c r="C35" s="157">
        <v>80</v>
      </c>
      <c r="D35" s="157">
        <v>41</v>
      </c>
      <c r="E35" s="106">
        <v>45</v>
      </c>
      <c r="F35" s="194">
        <v>45</v>
      </c>
      <c r="G35" s="194">
        <v>45</v>
      </c>
      <c r="H35" s="194">
        <v>44</v>
      </c>
      <c r="I35" s="194">
        <v>44</v>
      </c>
      <c r="J35" s="194">
        <v>44</v>
      </c>
      <c r="K35" s="194">
        <v>44</v>
      </c>
      <c r="L35" s="194">
        <v>44</v>
      </c>
      <c r="M35" s="107">
        <v>44</v>
      </c>
      <c r="N35" s="107">
        <v>44</v>
      </c>
      <c r="O35" s="107">
        <v>44</v>
      </c>
      <c r="P35" s="107">
        <v>44</v>
      </c>
      <c r="Q35" s="107">
        <v>43</v>
      </c>
      <c r="R35" s="107">
        <v>43</v>
      </c>
      <c r="S35" s="107">
        <v>43</v>
      </c>
      <c r="T35" s="107">
        <v>43</v>
      </c>
      <c r="U35" s="107">
        <v>43</v>
      </c>
      <c r="V35" s="107">
        <v>43</v>
      </c>
      <c r="W35" s="107">
        <v>44</v>
      </c>
      <c r="X35" s="108">
        <v>45</v>
      </c>
      <c r="Y35" s="107">
        <v>45</v>
      </c>
      <c r="Z35" s="107">
        <v>45</v>
      </c>
      <c r="AA35" s="107">
        <v>45</v>
      </c>
      <c r="AB35" s="107">
        <v>45</v>
      </c>
      <c r="AC35" s="107">
        <v>45</v>
      </c>
      <c r="AD35" s="107">
        <v>44</v>
      </c>
      <c r="AE35" s="107">
        <v>44</v>
      </c>
      <c r="AF35" s="107">
        <v>44</v>
      </c>
      <c r="AG35" s="107">
        <v>44</v>
      </c>
      <c r="AH35" s="107">
        <v>44</v>
      </c>
      <c r="AI35" s="107">
        <v>44</v>
      </c>
      <c r="AJ35" s="109">
        <f t="shared" si="6"/>
        <v>1367</v>
      </c>
      <c r="AK35" s="110">
        <f t="shared" si="4"/>
        <v>44.096774193548384</v>
      </c>
      <c r="AL35" s="531">
        <f>SUM(AK35:AK37)</f>
        <v>77.516129032258064</v>
      </c>
      <c r="AM35" s="111">
        <f>AK35/C35</f>
        <v>0.55120967741935478</v>
      </c>
      <c r="AN35" s="532">
        <f>AL35/(C35+C36+C37)</f>
        <v>0.96895161290322585</v>
      </c>
      <c r="AO35" s="112">
        <f t="shared" si="7"/>
        <v>1.075531077891424</v>
      </c>
      <c r="AP35" s="532">
        <f>AL35/(D35+D36+D37)</f>
        <v>1.0067029744449099</v>
      </c>
    </row>
    <row r="36" spans="1:42" ht="20.100000000000001" customHeight="1">
      <c r="A36" s="530"/>
      <c r="B36" s="115" t="s">
        <v>504</v>
      </c>
      <c r="C36" s="159"/>
      <c r="D36" s="159">
        <v>36</v>
      </c>
      <c r="E36" s="160">
        <v>34</v>
      </c>
      <c r="F36" s="197">
        <v>34</v>
      </c>
      <c r="G36" s="197">
        <v>34</v>
      </c>
      <c r="H36" s="197">
        <v>34</v>
      </c>
      <c r="I36" s="197">
        <v>34</v>
      </c>
      <c r="J36" s="197">
        <v>34</v>
      </c>
      <c r="K36" s="197">
        <v>34</v>
      </c>
      <c r="L36" s="197">
        <v>34</v>
      </c>
      <c r="M36" s="117">
        <v>34</v>
      </c>
      <c r="N36" s="117">
        <v>34</v>
      </c>
      <c r="O36" s="117">
        <v>34</v>
      </c>
      <c r="P36" s="117">
        <v>34</v>
      </c>
      <c r="Q36" s="117">
        <v>35</v>
      </c>
      <c r="R36" s="117">
        <v>34</v>
      </c>
      <c r="S36" s="117">
        <v>34</v>
      </c>
      <c r="T36" s="117">
        <v>34</v>
      </c>
      <c r="U36" s="117">
        <v>34</v>
      </c>
      <c r="V36" s="117">
        <v>34</v>
      </c>
      <c r="W36" s="117">
        <v>33</v>
      </c>
      <c r="X36" s="118">
        <v>32</v>
      </c>
      <c r="Y36" s="117">
        <v>32</v>
      </c>
      <c r="Z36" s="117">
        <v>32</v>
      </c>
      <c r="AA36" s="117">
        <v>32</v>
      </c>
      <c r="AB36" s="117">
        <v>32</v>
      </c>
      <c r="AC36" s="117">
        <v>32</v>
      </c>
      <c r="AD36" s="117">
        <v>33</v>
      </c>
      <c r="AE36" s="117">
        <v>33</v>
      </c>
      <c r="AF36" s="117">
        <v>33</v>
      </c>
      <c r="AG36" s="117">
        <v>33</v>
      </c>
      <c r="AH36" s="117">
        <v>33</v>
      </c>
      <c r="AI36" s="117">
        <v>33</v>
      </c>
      <c r="AJ36" s="119">
        <f t="shared" si="6"/>
        <v>1036</v>
      </c>
      <c r="AK36" s="120">
        <f t="shared" si="4"/>
        <v>33.41935483870968</v>
      </c>
      <c r="AL36" s="547"/>
      <c r="AM36" s="540"/>
      <c r="AN36" s="525"/>
      <c r="AO36" s="182">
        <f t="shared" si="7"/>
        <v>0.92831541218638003</v>
      </c>
      <c r="AP36" s="524"/>
    </row>
    <row r="37" spans="1:42" ht="20.100000000000001" customHeight="1">
      <c r="A37" s="530"/>
      <c r="B37" s="115" t="s">
        <v>509</v>
      </c>
      <c r="C37" s="135"/>
      <c r="D37" s="159"/>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5</v>
      </c>
      <c r="F38" s="213">
        <v>5</v>
      </c>
      <c r="G38" s="213">
        <v>5</v>
      </c>
      <c r="H38" s="213">
        <v>4</v>
      </c>
      <c r="I38" s="213">
        <v>4</v>
      </c>
      <c r="J38" s="213">
        <v>4</v>
      </c>
      <c r="K38" s="213">
        <v>5</v>
      </c>
      <c r="L38" s="213">
        <v>5</v>
      </c>
      <c r="M38" s="213">
        <v>5</v>
      </c>
      <c r="N38" s="213">
        <v>5</v>
      </c>
      <c r="O38" s="213">
        <v>5</v>
      </c>
      <c r="P38" s="213">
        <v>5</v>
      </c>
      <c r="Q38" s="213">
        <v>4</v>
      </c>
      <c r="R38" s="213">
        <v>4</v>
      </c>
      <c r="S38" s="213">
        <v>4</v>
      </c>
      <c r="T38" s="213">
        <v>4</v>
      </c>
      <c r="U38" s="213">
        <v>5</v>
      </c>
      <c r="V38" s="213">
        <v>6</v>
      </c>
      <c r="W38" s="206">
        <v>7</v>
      </c>
      <c r="X38" s="207">
        <v>7</v>
      </c>
      <c r="Y38" s="206">
        <v>7</v>
      </c>
      <c r="Z38" s="206">
        <v>7</v>
      </c>
      <c r="AA38" s="206">
        <v>7</v>
      </c>
      <c r="AB38" s="206">
        <v>7</v>
      </c>
      <c r="AC38" s="206">
        <v>6</v>
      </c>
      <c r="AD38" s="206">
        <v>5</v>
      </c>
      <c r="AE38" s="206">
        <v>5</v>
      </c>
      <c r="AF38" s="206">
        <v>5</v>
      </c>
      <c r="AG38" s="206">
        <v>5</v>
      </c>
      <c r="AH38" s="206">
        <v>5</v>
      </c>
      <c r="AI38" s="206">
        <v>5</v>
      </c>
      <c r="AJ38" s="214">
        <f t="shared" si="6"/>
        <v>162</v>
      </c>
      <c r="AK38" s="173">
        <f t="shared" si="4"/>
        <v>5.225806451612903</v>
      </c>
      <c r="AL38" s="132"/>
      <c r="AM38" s="215"/>
      <c r="AN38" s="154"/>
      <c r="AO38" s="156"/>
      <c r="AP38" s="191"/>
    </row>
    <row r="39" spans="1:42" ht="20.100000000000001" customHeight="1">
      <c r="A39" s="530" t="s">
        <v>510</v>
      </c>
      <c r="B39" s="115" t="s">
        <v>491</v>
      </c>
      <c r="C39" s="135">
        <v>15</v>
      </c>
      <c r="D39" s="135">
        <v>11</v>
      </c>
      <c r="E39" s="127"/>
      <c r="F39" s="199">
        <v>12</v>
      </c>
      <c r="G39" s="199">
        <v>9</v>
      </c>
      <c r="H39" s="199">
        <v>7</v>
      </c>
      <c r="I39" s="199">
        <v>10</v>
      </c>
      <c r="J39" s="199">
        <v>6</v>
      </c>
      <c r="K39" s="199">
        <v>12</v>
      </c>
      <c r="L39" s="199"/>
      <c r="M39" s="199">
        <v>12</v>
      </c>
      <c r="N39" s="199">
        <v>7</v>
      </c>
      <c r="O39" s="199">
        <v>8</v>
      </c>
      <c r="P39" s="199">
        <v>8</v>
      </c>
      <c r="Q39" s="199">
        <v>7</v>
      </c>
      <c r="R39" s="199">
        <v>11</v>
      </c>
      <c r="S39" s="199"/>
      <c r="T39" s="199">
        <v>12</v>
      </c>
      <c r="U39" s="128">
        <v>10</v>
      </c>
      <c r="V39" s="128">
        <v>8</v>
      </c>
      <c r="W39" s="128">
        <v>10</v>
      </c>
      <c r="X39" s="129">
        <v>7</v>
      </c>
      <c r="Y39" s="128">
        <v>13</v>
      </c>
      <c r="Z39" s="128"/>
      <c r="AA39" s="128">
        <v>12</v>
      </c>
      <c r="AB39" s="128">
        <v>9</v>
      </c>
      <c r="AC39" s="128">
        <v>7</v>
      </c>
      <c r="AD39" s="128">
        <v>9</v>
      </c>
      <c r="AE39" s="128">
        <v>7</v>
      </c>
      <c r="AF39" s="128">
        <v>12</v>
      </c>
      <c r="AG39" s="128"/>
      <c r="AH39" s="128">
        <v>12</v>
      </c>
      <c r="AI39" s="128">
        <v>9</v>
      </c>
      <c r="AJ39" s="216">
        <f t="shared" si="6"/>
        <v>246</v>
      </c>
      <c r="AK39" s="217">
        <f t="shared" si="4"/>
        <v>9.4615384615384617</v>
      </c>
      <c r="AL39" s="566">
        <f>SUM(AK39:AK40)</f>
        <v>10.384615384615385</v>
      </c>
      <c r="AM39" s="218">
        <f>AK39/C39</f>
        <v>0.63076923076923075</v>
      </c>
      <c r="AN39" s="569">
        <f>AL39/(C39+C40)</f>
        <v>0.69230769230769229</v>
      </c>
      <c r="AO39" s="218">
        <f>AK39/D39</f>
        <v>0.8601398601398601</v>
      </c>
      <c r="AP39" s="524">
        <f>AL39/(D39+D40)</f>
        <v>0.86538461538461542</v>
      </c>
    </row>
    <row r="40" spans="1:42" ht="20.100000000000001" customHeight="1">
      <c r="A40" s="530"/>
      <c r="B40" s="115" t="s">
        <v>492</v>
      </c>
      <c r="C40" s="159"/>
      <c r="D40" s="159">
        <v>1</v>
      </c>
      <c r="E40" s="160"/>
      <c r="F40" s="197">
        <v>0</v>
      </c>
      <c r="G40" s="197">
        <v>2</v>
      </c>
      <c r="H40" s="197">
        <v>1</v>
      </c>
      <c r="I40" s="197">
        <v>0</v>
      </c>
      <c r="J40" s="197">
        <v>2</v>
      </c>
      <c r="K40" s="197">
        <v>1</v>
      </c>
      <c r="L40" s="197"/>
      <c r="M40" s="197">
        <v>0</v>
      </c>
      <c r="N40" s="197">
        <v>2</v>
      </c>
      <c r="O40" s="197">
        <v>2</v>
      </c>
      <c r="P40" s="197">
        <v>0</v>
      </c>
      <c r="Q40" s="197">
        <v>2</v>
      </c>
      <c r="R40" s="197">
        <v>1</v>
      </c>
      <c r="S40" s="197"/>
      <c r="T40" s="197">
        <v>0</v>
      </c>
      <c r="U40" s="117">
        <v>1</v>
      </c>
      <c r="V40" s="117">
        <v>2</v>
      </c>
      <c r="W40" s="117">
        <v>0</v>
      </c>
      <c r="X40" s="118">
        <v>1</v>
      </c>
      <c r="Y40" s="117">
        <v>1</v>
      </c>
      <c r="Z40" s="117"/>
      <c r="AA40" s="117">
        <v>0</v>
      </c>
      <c r="AB40" s="117">
        <v>1</v>
      </c>
      <c r="AC40" s="117">
        <v>1</v>
      </c>
      <c r="AD40" s="117">
        <v>0</v>
      </c>
      <c r="AE40" s="117">
        <v>1</v>
      </c>
      <c r="AF40" s="117">
        <v>1</v>
      </c>
      <c r="AG40" s="117"/>
      <c r="AH40" s="117">
        <v>0</v>
      </c>
      <c r="AI40" s="117">
        <v>2</v>
      </c>
      <c r="AJ40" s="219">
        <f t="shared" si="6"/>
        <v>24</v>
      </c>
      <c r="AK40" s="220">
        <f t="shared" si="4"/>
        <v>0.92307692307692313</v>
      </c>
      <c r="AL40" s="567"/>
      <c r="AM40" s="572"/>
      <c r="AN40" s="570"/>
      <c r="AO40" s="218">
        <f>AK40/D40</f>
        <v>0.92307692307692313</v>
      </c>
      <c r="AP40" s="525"/>
    </row>
    <row r="41" spans="1:42" ht="20.100000000000001" customHeight="1">
      <c r="A41" s="536"/>
      <c r="B41" s="158" t="s">
        <v>493</v>
      </c>
      <c r="C41" s="135"/>
      <c r="D41" s="135"/>
      <c r="E41" s="127"/>
      <c r="F41" s="199">
        <v>0</v>
      </c>
      <c r="G41" s="199">
        <v>0</v>
      </c>
      <c r="H41" s="199">
        <v>0</v>
      </c>
      <c r="I41" s="199">
        <v>0</v>
      </c>
      <c r="J41" s="199">
        <v>0</v>
      </c>
      <c r="K41" s="199">
        <v>0</v>
      </c>
      <c r="L41" s="199"/>
      <c r="M41" s="199">
        <v>0</v>
      </c>
      <c r="N41" s="199">
        <v>0</v>
      </c>
      <c r="O41" s="199">
        <v>0</v>
      </c>
      <c r="P41" s="199">
        <v>0</v>
      </c>
      <c r="Q41" s="199">
        <v>0</v>
      </c>
      <c r="R41" s="199">
        <v>0</v>
      </c>
      <c r="S41" s="199"/>
      <c r="T41" s="199">
        <v>0</v>
      </c>
      <c r="U41" s="199">
        <v>0</v>
      </c>
      <c r="V41" s="199">
        <v>0</v>
      </c>
      <c r="W41" s="199">
        <v>0</v>
      </c>
      <c r="X41" s="128">
        <v>0</v>
      </c>
      <c r="Y41" s="199">
        <v>0</v>
      </c>
      <c r="Z41" s="199"/>
      <c r="AA41" s="199">
        <v>0</v>
      </c>
      <c r="AB41" s="199">
        <v>1</v>
      </c>
      <c r="AC41" s="128">
        <v>0</v>
      </c>
      <c r="AD41" s="128">
        <v>0</v>
      </c>
      <c r="AE41" s="128">
        <v>0</v>
      </c>
      <c r="AF41" s="128">
        <v>0</v>
      </c>
      <c r="AG41" s="128"/>
      <c r="AH41" s="128">
        <v>0</v>
      </c>
      <c r="AI41" s="128">
        <v>0</v>
      </c>
      <c r="AJ41" s="214">
        <f t="shared" si="6"/>
        <v>1</v>
      </c>
      <c r="AK41" s="221">
        <f t="shared" si="4"/>
        <v>3.8461538461538464E-2</v>
      </c>
      <c r="AL41" s="568"/>
      <c r="AM41" s="573"/>
      <c r="AN41" s="571"/>
      <c r="AO41" s="222"/>
      <c r="AP41" s="526"/>
    </row>
    <row r="42" spans="1:42" ht="20.100000000000001" customHeight="1">
      <c r="A42" s="529" t="s">
        <v>511</v>
      </c>
      <c r="B42" s="104" t="s">
        <v>491</v>
      </c>
      <c r="C42" s="223">
        <v>29</v>
      </c>
      <c r="D42" s="157">
        <v>28</v>
      </c>
      <c r="E42" s="106">
        <v>26</v>
      </c>
      <c r="F42" s="194">
        <v>26</v>
      </c>
      <c r="G42" s="194">
        <v>26</v>
      </c>
      <c r="H42" s="194">
        <v>26</v>
      </c>
      <c r="I42" s="194">
        <v>27</v>
      </c>
      <c r="J42" s="194">
        <v>27</v>
      </c>
      <c r="K42" s="194">
        <v>27</v>
      </c>
      <c r="L42" s="194">
        <v>27</v>
      </c>
      <c r="M42" s="194">
        <v>28</v>
      </c>
      <c r="N42" s="194">
        <v>28</v>
      </c>
      <c r="O42" s="194">
        <v>28</v>
      </c>
      <c r="P42" s="194">
        <v>28</v>
      </c>
      <c r="Q42" s="194">
        <v>29</v>
      </c>
      <c r="R42" s="194">
        <v>29</v>
      </c>
      <c r="S42" s="194">
        <v>29</v>
      </c>
      <c r="T42" s="194">
        <v>29</v>
      </c>
      <c r="U42" s="194">
        <v>28</v>
      </c>
      <c r="V42" s="194">
        <v>28</v>
      </c>
      <c r="W42" s="194">
        <v>27</v>
      </c>
      <c r="X42" s="194">
        <v>27</v>
      </c>
      <c r="Y42" s="194">
        <v>27</v>
      </c>
      <c r="Z42" s="194">
        <v>27</v>
      </c>
      <c r="AA42" s="194">
        <v>27</v>
      </c>
      <c r="AB42" s="194">
        <v>27</v>
      </c>
      <c r="AC42" s="107">
        <v>27</v>
      </c>
      <c r="AD42" s="107">
        <v>27</v>
      </c>
      <c r="AE42" s="107">
        <v>27</v>
      </c>
      <c r="AF42" s="107">
        <v>27</v>
      </c>
      <c r="AG42" s="107">
        <v>27</v>
      </c>
      <c r="AH42" s="107">
        <v>27</v>
      </c>
      <c r="AI42" s="107">
        <v>26</v>
      </c>
      <c r="AJ42" s="109">
        <f t="shared" si="6"/>
        <v>846</v>
      </c>
      <c r="AK42" s="110">
        <f t="shared" si="4"/>
        <v>27.29032258064516</v>
      </c>
      <c r="AL42" s="531">
        <f>SUM(AK42:AK43)</f>
        <v>35.129032258064512</v>
      </c>
      <c r="AM42" s="111">
        <f>AK42/C42</f>
        <v>0.94104560622914346</v>
      </c>
      <c r="AN42" s="532">
        <f>AL42/(C42+C43)</f>
        <v>0.90074441687344908</v>
      </c>
      <c r="AO42" s="112">
        <f>AK42/D42</f>
        <v>0.97465437788018428</v>
      </c>
      <c r="AP42" s="532">
        <f>AL42/(D42+D43)</f>
        <v>0.94432882414151909</v>
      </c>
    </row>
    <row r="43" spans="1:42" ht="20.100000000000001" customHeight="1">
      <c r="A43" s="530"/>
      <c r="B43" s="115" t="s">
        <v>509</v>
      </c>
      <c r="C43" s="159">
        <v>10</v>
      </c>
      <c r="D43" s="224">
        <v>9.1999999999999993</v>
      </c>
      <c r="E43" s="225">
        <v>6</v>
      </c>
      <c r="F43" s="226">
        <v>7</v>
      </c>
      <c r="G43" s="226">
        <v>8</v>
      </c>
      <c r="H43" s="226">
        <v>9</v>
      </c>
      <c r="I43" s="197">
        <v>7</v>
      </c>
      <c r="J43" s="117">
        <v>7</v>
      </c>
      <c r="K43" s="117">
        <v>7</v>
      </c>
      <c r="L43" s="117">
        <v>7</v>
      </c>
      <c r="M43" s="117">
        <v>6</v>
      </c>
      <c r="N43" s="117">
        <v>6</v>
      </c>
      <c r="O43" s="117">
        <v>8</v>
      </c>
      <c r="P43" s="117">
        <v>9</v>
      </c>
      <c r="Q43" s="117">
        <v>9</v>
      </c>
      <c r="R43" s="117">
        <v>9</v>
      </c>
      <c r="S43" s="118">
        <v>8</v>
      </c>
      <c r="T43" s="118">
        <v>8</v>
      </c>
      <c r="U43" s="118">
        <v>10</v>
      </c>
      <c r="V43" s="118">
        <v>10</v>
      </c>
      <c r="W43" s="117">
        <v>9</v>
      </c>
      <c r="X43" s="117">
        <v>9</v>
      </c>
      <c r="Y43" s="117">
        <v>9</v>
      </c>
      <c r="Z43" s="117">
        <v>8</v>
      </c>
      <c r="AA43" s="117">
        <v>9</v>
      </c>
      <c r="AB43" s="117">
        <v>8</v>
      </c>
      <c r="AC43" s="117">
        <v>8</v>
      </c>
      <c r="AD43" s="117">
        <v>7</v>
      </c>
      <c r="AE43" s="117">
        <v>8</v>
      </c>
      <c r="AF43" s="117">
        <v>7</v>
      </c>
      <c r="AG43" s="117">
        <v>7</v>
      </c>
      <c r="AH43" s="117">
        <v>7</v>
      </c>
      <c r="AI43" s="117">
        <v>6</v>
      </c>
      <c r="AJ43" s="177">
        <f t="shared" si="6"/>
        <v>243</v>
      </c>
      <c r="AK43" s="178">
        <f>AJ43/COUNTA(E43:AI43)</f>
        <v>7.838709677419355</v>
      </c>
      <c r="AL43" s="548"/>
      <c r="AM43" s="179">
        <f>AK43/C43</f>
        <v>0.78387096774193554</v>
      </c>
      <c r="AN43" s="555"/>
      <c r="AO43" s="182">
        <f>AK43/D43</f>
        <v>0.85203366058906038</v>
      </c>
      <c r="AP43" s="549"/>
    </row>
    <row r="44" spans="1:42" ht="20.100000000000001" customHeight="1">
      <c r="A44" s="536"/>
      <c r="B44" s="124" t="s">
        <v>490</v>
      </c>
      <c r="C44" s="227"/>
      <c r="D44" s="228"/>
      <c r="E44" s="229">
        <v>2</v>
      </c>
      <c r="F44" s="230">
        <v>2</v>
      </c>
      <c r="G44" s="230">
        <v>2</v>
      </c>
      <c r="H44" s="230">
        <v>2</v>
      </c>
      <c r="I44" s="230">
        <v>2</v>
      </c>
      <c r="J44" s="231">
        <v>2</v>
      </c>
      <c r="K44" s="231">
        <v>2</v>
      </c>
      <c r="L44" s="231">
        <v>2</v>
      </c>
      <c r="M44" s="231">
        <v>1</v>
      </c>
      <c r="N44" s="231">
        <v>1</v>
      </c>
      <c r="O44" s="231">
        <v>1</v>
      </c>
      <c r="P44" s="231">
        <v>1</v>
      </c>
      <c r="Q44" s="231">
        <v>0</v>
      </c>
      <c r="R44" s="231">
        <v>0</v>
      </c>
      <c r="S44" s="231">
        <v>0</v>
      </c>
      <c r="T44" s="231">
        <v>0</v>
      </c>
      <c r="U44" s="231">
        <v>1</v>
      </c>
      <c r="V44" s="231">
        <v>1</v>
      </c>
      <c r="W44" s="231">
        <v>2</v>
      </c>
      <c r="X44" s="231">
        <v>2</v>
      </c>
      <c r="Y44" s="231">
        <v>2</v>
      </c>
      <c r="Z44" s="231">
        <v>2</v>
      </c>
      <c r="AA44" s="231">
        <v>2</v>
      </c>
      <c r="AB44" s="231">
        <v>2</v>
      </c>
      <c r="AC44" s="350">
        <v>2</v>
      </c>
      <c r="AD44" s="350">
        <v>2</v>
      </c>
      <c r="AE44" s="350">
        <v>2</v>
      </c>
      <c r="AF44" s="350">
        <v>2</v>
      </c>
      <c r="AG44" s="350">
        <v>2</v>
      </c>
      <c r="AH44" s="350">
        <v>2</v>
      </c>
      <c r="AI44" s="381">
        <v>3</v>
      </c>
      <c r="AJ44" s="130">
        <f t="shared" si="6"/>
        <v>49</v>
      </c>
      <c r="AK44" s="178">
        <f t="shared" si="4"/>
        <v>1.5806451612903225</v>
      </c>
      <c r="AL44" s="121"/>
      <c r="AM44" s="232"/>
      <c r="AN44" s="149"/>
      <c r="AO44" s="156"/>
      <c r="AP44" s="113"/>
    </row>
    <row r="45" spans="1:42" ht="20.100000000000001" customHeight="1">
      <c r="A45" s="529" t="s">
        <v>512</v>
      </c>
      <c r="B45" s="104" t="s">
        <v>497</v>
      </c>
      <c r="C45" s="157">
        <v>29</v>
      </c>
      <c r="D45" s="175">
        <v>24</v>
      </c>
      <c r="E45" s="233">
        <v>19</v>
      </c>
      <c r="F45" s="234">
        <v>19</v>
      </c>
      <c r="G45" s="234">
        <v>19</v>
      </c>
      <c r="H45" s="234">
        <v>19</v>
      </c>
      <c r="I45" s="234">
        <v>19</v>
      </c>
      <c r="J45" s="234">
        <v>19</v>
      </c>
      <c r="K45" s="234">
        <v>19</v>
      </c>
      <c r="L45" s="234">
        <v>19</v>
      </c>
      <c r="M45" s="234">
        <v>20</v>
      </c>
      <c r="N45" s="234">
        <v>20</v>
      </c>
      <c r="O45" s="234">
        <v>20</v>
      </c>
      <c r="P45" s="234">
        <v>20</v>
      </c>
      <c r="Q45" s="234">
        <v>20</v>
      </c>
      <c r="R45" s="234">
        <v>20</v>
      </c>
      <c r="S45" s="234">
        <v>20</v>
      </c>
      <c r="T45" s="234">
        <v>20</v>
      </c>
      <c r="U45" s="234">
        <v>20</v>
      </c>
      <c r="V45" s="234">
        <v>20</v>
      </c>
      <c r="W45" s="234">
        <v>20</v>
      </c>
      <c r="X45" s="234">
        <v>20</v>
      </c>
      <c r="Y45" s="234">
        <v>20</v>
      </c>
      <c r="Z45" s="234">
        <v>20</v>
      </c>
      <c r="AA45" s="234">
        <v>20</v>
      </c>
      <c r="AB45" s="234">
        <v>20</v>
      </c>
      <c r="AC45" s="234">
        <v>20</v>
      </c>
      <c r="AD45" s="234">
        <v>20</v>
      </c>
      <c r="AE45" s="234">
        <v>20</v>
      </c>
      <c r="AF45" s="234">
        <v>20</v>
      </c>
      <c r="AG45" s="234">
        <v>20</v>
      </c>
      <c r="AH45" s="234">
        <v>20</v>
      </c>
      <c r="AI45" s="234">
        <v>20</v>
      </c>
      <c r="AJ45" s="109">
        <f t="shared" si="6"/>
        <v>612</v>
      </c>
      <c r="AK45" s="110">
        <f t="shared" si="4"/>
        <v>19.741935483870968</v>
      </c>
      <c r="AL45" s="531">
        <f>SUM(AK45:AK46)</f>
        <v>22.741935483870968</v>
      </c>
      <c r="AM45" s="111">
        <f>AK45/C45</f>
        <v>0.6807563959955506</v>
      </c>
      <c r="AN45" s="532">
        <f>AL45/SUM(C45:C46)</f>
        <v>0.78420467185761955</v>
      </c>
      <c r="AO45" s="112">
        <f t="shared" ref="AO45:AO51" si="8">AK45/D45</f>
        <v>0.82258064516129037</v>
      </c>
      <c r="AP45" s="532">
        <f>AL45/SUM(D45:D46)</f>
        <v>0.87468982630272951</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0"/>
      <c r="B47" s="450" t="s">
        <v>513</v>
      </c>
      <c r="C47" s="451">
        <v>8</v>
      </c>
      <c r="D47" s="451">
        <v>8</v>
      </c>
      <c r="E47" s="452">
        <v>5</v>
      </c>
      <c r="F47" s="453">
        <v>6</v>
      </c>
      <c r="G47" s="453">
        <v>6</v>
      </c>
      <c r="H47" s="453">
        <v>6</v>
      </c>
      <c r="I47" s="453">
        <v>6</v>
      </c>
      <c r="J47" s="453">
        <v>6</v>
      </c>
      <c r="K47" s="453">
        <v>6</v>
      </c>
      <c r="L47" s="453">
        <v>5</v>
      </c>
      <c r="M47" s="453">
        <v>5</v>
      </c>
      <c r="N47" s="453">
        <v>6</v>
      </c>
      <c r="O47" s="453">
        <v>5</v>
      </c>
      <c r="P47" s="453">
        <v>5</v>
      </c>
      <c r="Q47" s="453">
        <v>4</v>
      </c>
      <c r="R47" s="453">
        <v>7</v>
      </c>
      <c r="S47" s="453">
        <v>6</v>
      </c>
      <c r="T47" s="453">
        <v>5</v>
      </c>
      <c r="U47" s="453">
        <v>5</v>
      </c>
      <c r="V47" s="453">
        <v>5</v>
      </c>
      <c r="W47" s="453">
        <v>5</v>
      </c>
      <c r="X47" s="453">
        <v>4</v>
      </c>
      <c r="Y47" s="453">
        <v>6</v>
      </c>
      <c r="Z47" s="453">
        <v>6</v>
      </c>
      <c r="AA47" s="453">
        <v>5</v>
      </c>
      <c r="AB47" s="453">
        <v>4</v>
      </c>
      <c r="AC47" s="453">
        <v>4</v>
      </c>
      <c r="AD47" s="453">
        <v>4</v>
      </c>
      <c r="AE47" s="453">
        <v>3</v>
      </c>
      <c r="AF47" s="453">
        <v>5</v>
      </c>
      <c r="AG47" s="453">
        <v>5</v>
      </c>
      <c r="AH47" s="453">
        <v>4</v>
      </c>
      <c r="AI47" s="453">
        <v>4</v>
      </c>
      <c r="AJ47" s="468">
        <f t="shared" si="6"/>
        <v>158</v>
      </c>
      <c r="AK47" s="455">
        <f t="shared" si="4"/>
        <v>5.096774193548387</v>
      </c>
      <c r="AL47" s="456"/>
      <c r="AM47" s="457">
        <f>AK47/C47</f>
        <v>0.63709677419354838</v>
      </c>
      <c r="AN47" s="458"/>
      <c r="AO47" s="459">
        <f t="shared" si="8"/>
        <v>0.63709677419354838</v>
      </c>
      <c r="AP47" s="460"/>
    </row>
    <row r="48" spans="1:42" ht="20.100000000000001" customHeight="1">
      <c r="A48" s="114"/>
      <c r="B48" s="115" t="s">
        <v>490</v>
      </c>
      <c r="C48" s="135"/>
      <c r="D48" s="135"/>
      <c r="E48" s="354">
        <v>0</v>
      </c>
      <c r="F48" s="128">
        <v>0</v>
      </c>
      <c r="G48" s="128">
        <v>1</v>
      </c>
      <c r="H48" s="128">
        <v>1</v>
      </c>
      <c r="I48" s="128">
        <v>1</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2</v>
      </c>
      <c r="AB48" s="128">
        <v>2</v>
      </c>
      <c r="AC48" s="128">
        <v>2</v>
      </c>
      <c r="AD48" s="128">
        <v>2</v>
      </c>
      <c r="AE48" s="128">
        <v>2</v>
      </c>
      <c r="AF48" s="128">
        <v>2</v>
      </c>
      <c r="AG48" s="128">
        <v>2</v>
      </c>
      <c r="AH48" s="128">
        <v>2</v>
      </c>
      <c r="AI48" s="128">
        <v>2</v>
      </c>
      <c r="AJ48" s="153">
        <f t="shared" si="6"/>
        <v>38</v>
      </c>
      <c r="AK48" s="140">
        <f t="shared" si="4"/>
        <v>1.2258064516129032</v>
      </c>
      <c r="AL48" s="355"/>
      <c r="AM48" s="232"/>
      <c r="AN48" s="149"/>
      <c r="AO48" s="185"/>
      <c r="AP48" s="356"/>
    </row>
    <row r="49" spans="1:42" ht="20.100000000000001" customHeight="1">
      <c r="A49" s="529" t="s">
        <v>515</v>
      </c>
      <c r="B49" s="104" t="s">
        <v>497</v>
      </c>
      <c r="C49" s="168">
        <v>139</v>
      </c>
      <c r="D49" s="168"/>
      <c r="E49" s="240">
        <v>122</v>
      </c>
      <c r="F49" s="240">
        <v>122</v>
      </c>
      <c r="G49" s="240">
        <v>122</v>
      </c>
      <c r="H49" s="240">
        <v>122</v>
      </c>
      <c r="I49" s="240">
        <v>122</v>
      </c>
      <c r="J49" s="240">
        <v>122</v>
      </c>
      <c r="K49" s="240">
        <v>122</v>
      </c>
      <c r="L49" s="240">
        <v>121</v>
      </c>
      <c r="M49" s="240">
        <v>121</v>
      </c>
      <c r="N49" s="240">
        <v>121</v>
      </c>
      <c r="O49" s="240">
        <v>122</v>
      </c>
      <c r="P49" s="240">
        <v>122</v>
      </c>
      <c r="Q49" s="240">
        <v>123</v>
      </c>
      <c r="R49" s="240">
        <v>123</v>
      </c>
      <c r="S49" s="240">
        <v>123</v>
      </c>
      <c r="T49" s="240">
        <v>123</v>
      </c>
      <c r="U49" s="240">
        <v>123</v>
      </c>
      <c r="V49" s="240">
        <v>123</v>
      </c>
      <c r="W49" s="240">
        <v>123</v>
      </c>
      <c r="X49" s="240">
        <v>122</v>
      </c>
      <c r="Y49" s="240">
        <v>122</v>
      </c>
      <c r="Z49" s="240">
        <v>121</v>
      </c>
      <c r="AA49" s="240">
        <v>121</v>
      </c>
      <c r="AB49" s="240">
        <v>120</v>
      </c>
      <c r="AC49" s="240">
        <v>121</v>
      </c>
      <c r="AD49" s="240">
        <v>121</v>
      </c>
      <c r="AE49" s="240">
        <v>121</v>
      </c>
      <c r="AF49" s="240">
        <v>121</v>
      </c>
      <c r="AG49" s="240">
        <v>121</v>
      </c>
      <c r="AH49" s="240">
        <v>120</v>
      </c>
      <c r="AI49" s="240">
        <v>120</v>
      </c>
      <c r="AJ49" s="109">
        <f t="shared" si="6"/>
        <v>3773</v>
      </c>
      <c r="AK49" s="110">
        <f t="shared" si="4"/>
        <v>121.70967741935483</v>
      </c>
      <c r="AL49" s="543"/>
      <c r="AM49" s="545"/>
      <c r="AN49" s="532"/>
      <c r="AO49" s="112" t="e">
        <f t="shared" si="8"/>
        <v>#DIV/0!</v>
      </c>
      <c r="AP49" s="532"/>
    </row>
    <row r="50" spans="1:42" ht="20.100000000000001" customHeight="1">
      <c r="A50" s="536"/>
      <c r="B50" s="124" t="s">
        <v>498</v>
      </c>
      <c r="C50" s="170">
        <v>40</v>
      </c>
      <c r="D50" s="170"/>
      <c r="E50" s="241">
        <v>65</v>
      </c>
      <c r="F50" s="241">
        <v>65</v>
      </c>
      <c r="G50" s="241">
        <v>66</v>
      </c>
      <c r="H50" s="241">
        <v>66</v>
      </c>
      <c r="I50" s="241">
        <v>66</v>
      </c>
      <c r="J50" s="241">
        <v>66</v>
      </c>
      <c r="K50" s="241">
        <v>66</v>
      </c>
      <c r="L50" s="241">
        <v>66</v>
      </c>
      <c r="M50" s="241">
        <v>67</v>
      </c>
      <c r="N50" s="241">
        <v>67</v>
      </c>
      <c r="O50" s="241">
        <v>67</v>
      </c>
      <c r="P50" s="241">
        <v>67</v>
      </c>
      <c r="Q50" s="241">
        <v>67</v>
      </c>
      <c r="R50" s="241">
        <v>67</v>
      </c>
      <c r="S50" s="241">
        <v>67</v>
      </c>
      <c r="T50" s="241">
        <v>67</v>
      </c>
      <c r="U50" s="241">
        <v>67</v>
      </c>
      <c r="V50" s="241">
        <v>67</v>
      </c>
      <c r="W50" s="241">
        <v>67</v>
      </c>
      <c r="X50" s="241">
        <v>67</v>
      </c>
      <c r="Y50" s="241">
        <v>67</v>
      </c>
      <c r="Z50" s="241">
        <v>67</v>
      </c>
      <c r="AA50" s="241">
        <v>67</v>
      </c>
      <c r="AB50" s="241">
        <v>66</v>
      </c>
      <c r="AC50" s="241">
        <v>66</v>
      </c>
      <c r="AD50" s="241">
        <v>66</v>
      </c>
      <c r="AE50" s="241">
        <v>65</v>
      </c>
      <c r="AF50" s="241">
        <v>65</v>
      </c>
      <c r="AG50" s="241">
        <v>65</v>
      </c>
      <c r="AH50" s="246">
        <v>65</v>
      </c>
      <c r="AI50" s="246">
        <v>66</v>
      </c>
      <c r="AJ50" s="130">
        <f t="shared" si="6"/>
        <v>2055</v>
      </c>
      <c r="AK50" s="173">
        <f t="shared" si="4"/>
        <v>66.290322580645167</v>
      </c>
      <c r="AL50" s="544"/>
      <c r="AM50" s="546"/>
      <c r="AN50" s="526"/>
      <c r="AO50" s="174" t="e">
        <f t="shared" si="8"/>
        <v>#DIV/0!</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279</v>
      </c>
      <c r="AK51" s="110">
        <f t="shared" si="4"/>
        <v>9</v>
      </c>
      <c r="AL51" s="543">
        <f>SUM(AK51:AK52)</f>
        <v>9.0967741935483879</v>
      </c>
      <c r="AM51" s="111">
        <f>AK51/C51</f>
        <v>1</v>
      </c>
      <c r="AN51" s="532">
        <f>AL51/SUM(C51:C52)</f>
        <v>1.010752688172043</v>
      </c>
      <c r="AO51" s="112">
        <f t="shared" si="8"/>
        <v>1</v>
      </c>
      <c r="AP51" s="532">
        <f>AL51/SUM(D51:D52)</f>
        <v>1.010752688172043</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1</v>
      </c>
      <c r="AH52" s="246">
        <v>1</v>
      </c>
      <c r="AI52" s="246">
        <v>1</v>
      </c>
      <c r="AJ52" s="130">
        <f t="shared" si="6"/>
        <v>3</v>
      </c>
      <c r="AK52" s="173">
        <f t="shared" si="4"/>
        <v>9.6774193548387094E-2</v>
      </c>
      <c r="AL52" s="544"/>
      <c r="AM52" s="156"/>
      <c r="AN52" s="526"/>
      <c r="AO52" s="156"/>
      <c r="AP52" s="526"/>
    </row>
    <row r="53" spans="1:42" ht="20.100000000000001" customHeight="1">
      <c r="A53" s="530" t="s">
        <v>518</v>
      </c>
      <c r="B53" s="104" t="s">
        <v>491</v>
      </c>
      <c r="C53" s="247">
        <v>15</v>
      </c>
      <c r="D53" s="576">
        <v>11</v>
      </c>
      <c r="E53" s="248">
        <v>0</v>
      </c>
      <c r="F53" s="248">
        <v>9</v>
      </c>
      <c r="G53" s="248">
        <v>11</v>
      </c>
      <c r="H53" s="248">
        <v>7</v>
      </c>
      <c r="I53" s="248">
        <v>7</v>
      </c>
      <c r="J53" s="248">
        <v>8</v>
      </c>
      <c r="K53" s="248">
        <v>9</v>
      </c>
      <c r="L53" s="248">
        <v>0</v>
      </c>
      <c r="M53" s="248">
        <v>8</v>
      </c>
      <c r="N53" s="248">
        <v>10</v>
      </c>
      <c r="O53" s="248">
        <v>8</v>
      </c>
      <c r="P53" s="248">
        <v>8</v>
      </c>
      <c r="Q53" s="248">
        <v>7</v>
      </c>
      <c r="R53" s="248">
        <v>11</v>
      </c>
      <c r="S53" s="248">
        <v>0</v>
      </c>
      <c r="T53" s="248">
        <v>10</v>
      </c>
      <c r="U53" s="248">
        <v>8</v>
      </c>
      <c r="V53" s="248">
        <v>8</v>
      </c>
      <c r="W53" s="248">
        <v>7</v>
      </c>
      <c r="X53" s="248">
        <v>9</v>
      </c>
      <c r="Y53" s="248">
        <v>10</v>
      </c>
      <c r="Z53" s="248">
        <v>0</v>
      </c>
      <c r="AA53" s="248">
        <v>8</v>
      </c>
      <c r="AB53" s="248">
        <v>8</v>
      </c>
      <c r="AC53" s="248">
        <v>9</v>
      </c>
      <c r="AD53" s="248">
        <v>7</v>
      </c>
      <c r="AE53" s="248">
        <v>9</v>
      </c>
      <c r="AF53" s="248">
        <v>8</v>
      </c>
      <c r="AG53" s="248">
        <v>0</v>
      </c>
      <c r="AH53" s="248">
        <v>8</v>
      </c>
      <c r="AI53" s="248">
        <v>7</v>
      </c>
      <c r="AJ53" s="177">
        <f t="shared" si="6"/>
        <v>219</v>
      </c>
      <c r="AK53" s="178">
        <f t="shared" si="4"/>
        <v>7.064516129032258</v>
      </c>
      <c r="AL53" s="578">
        <f>SUM(AK53:AK54)</f>
        <v>7.290322580645161</v>
      </c>
      <c r="AM53" s="179">
        <f>AK53/C53</f>
        <v>0.47096774193548385</v>
      </c>
      <c r="AN53" s="532">
        <f>AL53/SUM(C53:C54)</f>
        <v>0.48602150537634409</v>
      </c>
      <c r="AO53" s="182">
        <f>AK53/D53</f>
        <v>0.64222873900293254</v>
      </c>
      <c r="AP53" s="532">
        <f>AL53/SUM(D53:D54)</f>
        <v>0.66275659824046917</v>
      </c>
    </row>
    <row r="54" spans="1:42" ht="20.100000000000001" customHeight="1">
      <c r="A54" s="530"/>
      <c r="B54" s="115" t="s">
        <v>492</v>
      </c>
      <c r="C54" s="247"/>
      <c r="D54" s="577"/>
      <c r="E54" s="248">
        <v>0</v>
      </c>
      <c r="F54" s="248">
        <v>0</v>
      </c>
      <c r="G54" s="248">
        <v>1</v>
      </c>
      <c r="H54" s="248">
        <v>0</v>
      </c>
      <c r="I54" s="248">
        <v>0</v>
      </c>
      <c r="J54" s="248">
        <v>1</v>
      </c>
      <c r="K54" s="248">
        <v>0</v>
      </c>
      <c r="L54" s="248">
        <v>0</v>
      </c>
      <c r="M54" s="248">
        <v>0</v>
      </c>
      <c r="N54" s="248">
        <v>1</v>
      </c>
      <c r="O54" s="248">
        <v>0</v>
      </c>
      <c r="P54" s="248">
        <v>0</v>
      </c>
      <c r="Q54" s="248">
        <v>1</v>
      </c>
      <c r="R54" s="248">
        <v>0</v>
      </c>
      <c r="S54" s="248">
        <v>0</v>
      </c>
      <c r="T54" s="248">
        <v>0</v>
      </c>
      <c r="U54" s="248">
        <v>1</v>
      </c>
      <c r="V54" s="248">
        <v>0</v>
      </c>
      <c r="W54" s="248">
        <v>0</v>
      </c>
      <c r="X54" s="248">
        <v>0</v>
      </c>
      <c r="Y54" s="248">
        <v>0</v>
      </c>
      <c r="Z54" s="248">
        <v>0</v>
      </c>
      <c r="AA54" s="248">
        <v>0</v>
      </c>
      <c r="AB54" s="248">
        <v>0</v>
      </c>
      <c r="AC54" s="248">
        <v>0</v>
      </c>
      <c r="AD54" s="248">
        <v>0</v>
      </c>
      <c r="AE54" s="248">
        <v>1</v>
      </c>
      <c r="AF54" s="248">
        <v>0</v>
      </c>
      <c r="AG54" s="248">
        <v>0</v>
      </c>
      <c r="AH54" s="248">
        <v>0</v>
      </c>
      <c r="AI54" s="248">
        <v>1</v>
      </c>
      <c r="AJ54" s="177">
        <f t="shared" si="6"/>
        <v>7</v>
      </c>
      <c r="AK54" s="178">
        <f t="shared" si="4"/>
        <v>0.22580645161290322</v>
      </c>
      <c r="AL54" s="579"/>
      <c r="AM54" s="581"/>
      <c r="AN54" s="580"/>
      <c r="AO54" s="581"/>
      <c r="AP54" s="575"/>
    </row>
    <row r="55" spans="1:42" ht="20.100000000000001" customHeight="1">
      <c r="A55" s="536"/>
      <c r="B55" s="249" t="s">
        <v>493</v>
      </c>
      <c r="C55" s="250"/>
      <c r="D55" s="250"/>
      <c r="E55" s="251">
        <v>0</v>
      </c>
      <c r="F55" s="251">
        <v>1</v>
      </c>
      <c r="G55" s="251">
        <v>1</v>
      </c>
      <c r="H55" s="251">
        <v>0</v>
      </c>
      <c r="I55" s="251">
        <v>1</v>
      </c>
      <c r="J55" s="251">
        <v>1</v>
      </c>
      <c r="K55" s="251">
        <v>0</v>
      </c>
      <c r="L55" s="251">
        <v>0</v>
      </c>
      <c r="M55" s="251">
        <v>1</v>
      </c>
      <c r="N55" s="251">
        <v>2</v>
      </c>
      <c r="O55" s="251">
        <v>0</v>
      </c>
      <c r="P55" s="251">
        <v>1</v>
      </c>
      <c r="Q55" s="251">
        <v>1</v>
      </c>
      <c r="R55" s="251">
        <v>1</v>
      </c>
      <c r="S55" s="251">
        <v>0</v>
      </c>
      <c r="T55" s="251">
        <v>0</v>
      </c>
      <c r="U55" s="251">
        <v>2</v>
      </c>
      <c r="V55" s="251">
        <v>0</v>
      </c>
      <c r="W55" s="251">
        <v>2</v>
      </c>
      <c r="X55" s="252">
        <v>0</v>
      </c>
      <c r="Y55" s="251">
        <v>2</v>
      </c>
      <c r="Z55" s="251">
        <v>0</v>
      </c>
      <c r="AA55" s="251">
        <v>0</v>
      </c>
      <c r="AB55" s="251">
        <v>1</v>
      </c>
      <c r="AC55" s="251">
        <v>0</v>
      </c>
      <c r="AD55" s="251">
        <v>1</v>
      </c>
      <c r="AE55" s="251">
        <v>0</v>
      </c>
      <c r="AF55" s="251">
        <v>0</v>
      </c>
      <c r="AG55" s="251">
        <v>0</v>
      </c>
      <c r="AH55" s="251">
        <v>0</v>
      </c>
      <c r="AI55" s="251">
        <v>1</v>
      </c>
      <c r="AJ55" s="187">
        <f t="shared" si="6"/>
        <v>19</v>
      </c>
      <c r="AK55" s="188">
        <f t="shared" si="4"/>
        <v>0.61290322580645162</v>
      </c>
      <c r="AL55" s="253"/>
      <c r="AM55" s="582"/>
      <c r="AN55" s="299"/>
      <c r="AO55" s="582"/>
      <c r="AP55" s="254"/>
    </row>
    <row r="56" spans="1:42" ht="20.100000000000001" customHeight="1">
      <c r="A56" s="529" t="s">
        <v>519</v>
      </c>
      <c r="B56" s="104" t="s">
        <v>491</v>
      </c>
      <c r="C56" s="255">
        <v>18</v>
      </c>
      <c r="D56" s="256">
        <v>14</v>
      </c>
      <c r="E56" s="257"/>
      <c r="F56" s="258">
        <v>16</v>
      </c>
      <c r="G56" s="258">
        <v>13</v>
      </c>
      <c r="H56" s="259">
        <v>14</v>
      </c>
      <c r="I56" s="258">
        <v>14</v>
      </c>
      <c r="J56" s="258">
        <v>13</v>
      </c>
      <c r="K56" s="258">
        <v>15</v>
      </c>
      <c r="L56" s="258"/>
      <c r="M56" s="258">
        <v>17</v>
      </c>
      <c r="N56" s="258">
        <v>10</v>
      </c>
      <c r="O56" s="259">
        <v>13</v>
      </c>
      <c r="P56" s="258">
        <v>13</v>
      </c>
      <c r="Q56" s="258">
        <v>12</v>
      </c>
      <c r="R56" s="258">
        <v>14</v>
      </c>
      <c r="S56" s="258"/>
      <c r="T56" s="258">
        <v>17</v>
      </c>
      <c r="U56" s="258">
        <v>15</v>
      </c>
      <c r="V56" s="258">
        <v>14</v>
      </c>
      <c r="W56" s="258">
        <v>14</v>
      </c>
      <c r="X56" s="259">
        <v>14</v>
      </c>
      <c r="Y56" s="258">
        <v>15</v>
      </c>
      <c r="Z56" s="258"/>
      <c r="AA56" s="258">
        <v>18</v>
      </c>
      <c r="AB56" s="258">
        <v>13</v>
      </c>
      <c r="AC56" s="258">
        <v>13</v>
      </c>
      <c r="AD56" s="258">
        <v>14</v>
      </c>
      <c r="AE56" s="258">
        <v>14</v>
      </c>
      <c r="AF56" s="258">
        <v>17</v>
      </c>
      <c r="AG56" s="258"/>
      <c r="AH56" s="258">
        <v>18</v>
      </c>
      <c r="AI56" s="258">
        <v>13</v>
      </c>
      <c r="AJ56" s="260">
        <f t="shared" si="6"/>
        <v>373</v>
      </c>
      <c r="AK56" s="110">
        <f t="shared" si="4"/>
        <v>14.346153846153847</v>
      </c>
      <c r="AL56" s="531">
        <f>SUM(AK56:AK57)</f>
        <v>15.615384615384617</v>
      </c>
      <c r="AM56" s="111">
        <f>AK56/C56</f>
        <v>0.79700854700854706</v>
      </c>
      <c r="AN56" s="532">
        <f>AL56/(C56+C57)</f>
        <v>0.86752136752136755</v>
      </c>
      <c r="AO56" s="112">
        <f>AK56/D56</f>
        <v>1.0247252747252749</v>
      </c>
      <c r="AP56" s="532">
        <f>AL56/SUM(D56:D57)</f>
        <v>1.0410256410256411</v>
      </c>
    </row>
    <row r="57" spans="1:42" ht="20.100000000000001" customHeight="1">
      <c r="A57" s="530"/>
      <c r="B57" s="115" t="s">
        <v>492</v>
      </c>
      <c r="C57" s="261"/>
      <c r="D57" s="262">
        <v>1</v>
      </c>
      <c r="E57" s="263"/>
      <c r="F57" s="264">
        <v>0</v>
      </c>
      <c r="G57" s="264">
        <v>1</v>
      </c>
      <c r="H57" s="265">
        <v>1</v>
      </c>
      <c r="I57" s="264">
        <v>2</v>
      </c>
      <c r="J57" s="266">
        <v>2</v>
      </c>
      <c r="K57" s="267">
        <v>1</v>
      </c>
      <c r="L57" s="264"/>
      <c r="M57" s="264">
        <v>0</v>
      </c>
      <c r="N57" s="264">
        <v>1</v>
      </c>
      <c r="O57" s="265">
        <v>1</v>
      </c>
      <c r="P57" s="264">
        <v>2</v>
      </c>
      <c r="Q57" s="264">
        <v>2</v>
      </c>
      <c r="R57" s="264">
        <v>1</v>
      </c>
      <c r="S57" s="264"/>
      <c r="T57" s="264">
        <v>0</v>
      </c>
      <c r="U57" s="264">
        <v>1</v>
      </c>
      <c r="V57" s="264">
        <v>1</v>
      </c>
      <c r="W57" s="264">
        <v>2</v>
      </c>
      <c r="X57" s="265">
        <v>3</v>
      </c>
      <c r="Y57" s="264">
        <v>1</v>
      </c>
      <c r="Z57" s="264"/>
      <c r="AA57" s="264">
        <v>0</v>
      </c>
      <c r="AB57" s="264">
        <v>2</v>
      </c>
      <c r="AC57" s="264">
        <v>1</v>
      </c>
      <c r="AD57" s="264">
        <v>2</v>
      </c>
      <c r="AE57" s="264">
        <v>3</v>
      </c>
      <c r="AF57" s="264">
        <v>1</v>
      </c>
      <c r="AG57" s="264"/>
      <c r="AH57" s="264">
        <v>0</v>
      </c>
      <c r="AI57" s="264">
        <v>2</v>
      </c>
      <c r="AJ57" s="268">
        <f t="shared" si="6"/>
        <v>33</v>
      </c>
      <c r="AK57" s="269">
        <f t="shared" si="4"/>
        <v>1.2692307692307692</v>
      </c>
      <c r="AL57" s="547"/>
      <c r="AM57" s="581"/>
      <c r="AN57" s="525"/>
      <c r="AO57" s="581"/>
      <c r="AP57" s="524"/>
    </row>
    <row r="58" spans="1:42" ht="20.100000000000001" customHeight="1">
      <c r="A58" s="536"/>
      <c r="B58" s="151" t="s">
        <v>493</v>
      </c>
      <c r="C58" s="270"/>
      <c r="D58" s="271"/>
      <c r="E58" s="272"/>
      <c r="F58" s="273">
        <v>1</v>
      </c>
      <c r="G58" s="273">
        <v>1</v>
      </c>
      <c r="H58" s="274">
        <v>0</v>
      </c>
      <c r="I58" s="273">
        <v>0</v>
      </c>
      <c r="J58" s="273">
        <v>0</v>
      </c>
      <c r="K58" s="273">
        <v>0</v>
      </c>
      <c r="L58" s="273"/>
      <c r="M58" s="273">
        <v>1</v>
      </c>
      <c r="N58" s="273">
        <v>1</v>
      </c>
      <c r="O58" s="274">
        <v>0</v>
      </c>
      <c r="P58" s="273">
        <v>0</v>
      </c>
      <c r="Q58" s="273">
        <v>0</v>
      </c>
      <c r="R58" s="273">
        <v>0</v>
      </c>
      <c r="S58" s="273"/>
      <c r="T58" s="273">
        <v>0</v>
      </c>
      <c r="U58" s="273">
        <v>1</v>
      </c>
      <c r="V58" s="273">
        <v>0</v>
      </c>
      <c r="W58" s="273">
        <v>0</v>
      </c>
      <c r="X58" s="274">
        <v>0</v>
      </c>
      <c r="Y58" s="273">
        <v>0</v>
      </c>
      <c r="Z58" s="273"/>
      <c r="AA58" s="273">
        <v>0</v>
      </c>
      <c r="AB58" s="273">
        <v>0</v>
      </c>
      <c r="AC58" s="273">
        <v>1</v>
      </c>
      <c r="AD58" s="273">
        <v>0</v>
      </c>
      <c r="AE58" s="273">
        <v>0</v>
      </c>
      <c r="AF58" s="273">
        <v>0</v>
      </c>
      <c r="AG58" s="273"/>
      <c r="AH58" s="273">
        <v>0</v>
      </c>
      <c r="AI58" s="273">
        <v>0</v>
      </c>
      <c r="AJ58" s="166">
        <f t="shared" si="6"/>
        <v>6</v>
      </c>
      <c r="AK58" s="167">
        <f t="shared" si="4"/>
        <v>0.23076923076923078</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45</v>
      </c>
      <c r="J59" s="240">
        <v>45</v>
      </c>
      <c r="K59" s="240">
        <v>45</v>
      </c>
      <c r="L59" s="240">
        <v>45</v>
      </c>
      <c r="M59" s="240">
        <v>45</v>
      </c>
      <c r="N59" s="240">
        <v>45</v>
      </c>
      <c r="O59" s="240">
        <v>45</v>
      </c>
      <c r="P59" s="240">
        <v>45</v>
      </c>
      <c r="Q59" s="240">
        <v>45</v>
      </c>
      <c r="R59" s="240">
        <v>45</v>
      </c>
      <c r="S59" s="240">
        <v>45</v>
      </c>
      <c r="T59" s="240">
        <v>45</v>
      </c>
      <c r="U59" s="240">
        <v>45</v>
      </c>
      <c r="V59" s="240">
        <v>45</v>
      </c>
      <c r="W59" s="240">
        <v>45</v>
      </c>
      <c r="X59" s="240">
        <v>45</v>
      </c>
      <c r="Y59" s="240">
        <v>46</v>
      </c>
      <c r="Z59" s="240">
        <v>46</v>
      </c>
      <c r="AA59" s="240">
        <v>46</v>
      </c>
      <c r="AB59" s="240">
        <v>46</v>
      </c>
      <c r="AC59" s="240">
        <v>46</v>
      </c>
      <c r="AD59" s="240">
        <v>46</v>
      </c>
      <c r="AE59" s="240">
        <v>46</v>
      </c>
      <c r="AF59" s="240">
        <v>46</v>
      </c>
      <c r="AG59" s="240">
        <v>46</v>
      </c>
      <c r="AH59" s="240">
        <v>46</v>
      </c>
      <c r="AI59" s="240">
        <v>46</v>
      </c>
      <c r="AJ59" s="109">
        <f t="shared" si="6"/>
        <v>1410</v>
      </c>
      <c r="AK59" s="110">
        <f t="shared" si="4"/>
        <v>45.483870967741936</v>
      </c>
      <c r="AL59" s="583"/>
      <c r="AM59" s="111">
        <f>AK59/C59</f>
        <v>0.98877980364656382</v>
      </c>
      <c r="AN59" s="586"/>
      <c r="AO59" s="112">
        <f>AK59/D59</f>
        <v>0.98877980364656382</v>
      </c>
      <c r="AP59" s="583"/>
    </row>
    <row r="60" spans="1:42" ht="20.100000000000001" customHeight="1">
      <c r="A60" s="530"/>
      <c r="B60" s="115" t="s">
        <v>490</v>
      </c>
      <c r="C60" s="276"/>
      <c r="D60" s="276"/>
      <c r="E60" s="277">
        <v>0</v>
      </c>
      <c r="F60" s="278">
        <v>0</v>
      </c>
      <c r="G60" s="278">
        <v>0</v>
      </c>
      <c r="H60" s="278">
        <v>0</v>
      </c>
      <c r="I60" s="278">
        <v>1</v>
      </c>
      <c r="J60" s="278">
        <v>1</v>
      </c>
      <c r="K60" s="278">
        <v>1</v>
      </c>
      <c r="L60" s="278">
        <v>1</v>
      </c>
      <c r="M60" s="278">
        <v>1</v>
      </c>
      <c r="N60" s="278">
        <v>1</v>
      </c>
      <c r="O60" s="278">
        <v>1</v>
      </c>
      <c r="P60" s="278">
        <v>1</v>
      </c>
      <c r="Q60" s="278">
        <v>1</v>
      </c>
      <c r="R60" s="278">
        <v>1</v>
      </c>
      <c r="S60" s="278">
        <v>1</v>
      </c>
      <c r="T60" s="278">
        <v>1</v>
      </c>
      <c r="U60" s="278">
        <v>1</v>
      </c>
      <c r="V60" s="278">
        <v>1</v>
      </c>
      <c r="W60" s="278">
        <v>1</v>
      </c>
      <c r="X60" s="278">
        <v>1</v>
      </c>
      <c r="Y60" s="278">
        <v>0</v>
      </c>
      <c r="Z60" s="278">
        <v>0</v>
      </c>
      <c r="AA60" s="278">
        <v>0</v>
      </c>
      <c r="AB60" s="278">
        <v>0</v>
      </c>
      <c r="AC60" s="278">
        <v>0</v>
      </c>
      <c r="AD60" s="278">
        <v>0</v>
      </c>
      <c r="AE60" s="278">
        <v>0</v>
      </c>
      <c r="AF60" s="278">
        <v>0</v>
      </c>
      <c r="AG60" s="278">
        <v>0</v>
      </c>
      <c r="AH60" s="278">
        <v>0</v>
      </c>
      <c r="AI60" s="278">
        <v>0</v>
      </c>
      <c r="AJ60" s="279">
        <f t="shared" si="6"/>
        <v>16</v>
      </c>
      <c r="AK60" s="280">
        <f t="shared" si="4"/>
        <v>0.5161290322580645</v>
      </c>
      <c r="AL60" s="584"/>
      <c r="AM60" s="540"/>
      <c r="AN60" s="587"/>
      <c r="AO60" s="540"/>
      <c r="AP60" s="584"/>
    </row>
    <row r="61" spans="1:42" ht="20.100000000000001" customHeight="1">
      <c r="A61" s="536"/>
      <c r="B61" s="124" t="s">
        <v>522</v>
      </c>
      <c r="C61" s="281"/>
      <c r="D61" s="281"/>
      <c r="E61" s="282">
        <v>12</v>
      </c>
      <c r="F61" s="283">
        <v>3</v>
      </c>
      <c r="G61" s="246">
        <v>0</v>
      </c>
      <c r="H61" s="283">
        <v>4</v>
      </c>
      <c r="I61" s="283">
        <v>0</v>
      </c>
      <c r="J61" s="282">
        <v>0</v>
      </c>
      <c r="K61" s="283">
        <v>6</v>
      </c>
      <c r="L61" s="246">
        <v>14</v>
      </c>
      <c r="M61" s="283">
        <v>3</v>
      </c>
      <c r="N61" s="283">
        <v>0</v>
      </c>
      <c r="O61" s="283">
        <v>0</v>
      </c>
      <c r="P61" s="283">
        <v>0</v>
      </c>
      <c r="Q61" s="246">
        <v>0</v>
      </c>
      <c r="R61" s="246">
        <v>5</v>
      </c>
      <c r="S61" s="246">
        <v>9</v>
      </c>
      <c r="T61" s="246">
        <v>7</v>
      </c>
      <c r="U61" s="246">
        <v>0</v>
      </c>
      <c r="V61" s="246">
        <v>0</v>
      </c>
      <c r="W61" s="246">
        <v>0</v>
      </c>
      <c r="X61" s="284">
        <v>0</v>
      </c>
      <c r="Y61" s="283">
        <v>10</v>
      </c>
      <c r="Z61" s="283">
        <v>11</v>
      </c>
      <c r="AA61" s="283">
        <v>0</v>
      </c>
      <c r="AB61" s="283">
        <v>0</v>
      </c>
      <c r="AC61" s="283">
        <v>0</v>
      </c>
      <c r="AD61" s="283">
        <v>0</v>
      </c>
      <c r="AE61" s="283">
        <v>0</v>
      </c>
      <c r="AF61" s="283">
        <v>5</v>
      </c>
      <c r="AG61" s="283">
        <v>0</v>
      </c>
      <c r="AH61" s="283">
        <v>5</v>
      </c>
      <c r="AI61" s="283">
        <v>0</v>
      </c>
      <c r="AJ61" s="153">
        <f>SUM(E61:AI61)</f>
        <v>94</v>
      </c>
      <c r="AK61" s="140">
        <f t="shared" si="4"/>
        <v>3.032258064516129</v>
      </c>
      <c r="AL61" s="585"/>
      <c r="AM61" s="528"/>
      <c r="AN61" s="588"/>
      <c r="AO61" s="528"/>
      <c r="AP61" s="585"/>
    </row>
    <row r="62" spans="1:42" ht="20.100000000000001" customHeight="1">
      <c r="A62" s="285" t="s">
        <v>855</v>
      </c>
      <c r="B62" s="286" t="s">
        <v>523</v>
      </c>
      <c r="C62" s="287">
        <f>SUM(C5:C61)-SUM(C15:C16,C26:C27,C49:C50)</f>
        <v>679</v>
      </c>
      <c r="D62" s="287">
        <f>SUM(D5:D61)-SUM(D15:D16,D26:D27,D49:D50)</f>
        <v>658.2</v>
      </c>
      <c r="E62" s="288">
        <f>SUM(E5:E6,E17:E18,E23:E24,E28:E29,E56:E57,E59:E59,E35:E37,E51:E54,E11:E13,E8:E9,E20:E21,E31:E33,E39:E40,E42:E43,E45:E47)</f>
        <v>453</v>
      </c>
      <c r="F62" s="288">
        <f t="shared" ref="F62:AI62" si="9">SUM(F5:F6,F17:F18,F23:F24,F28:F29,F56:F57,F59:F59,F35:F37,F51:F54,F11:F13,F8:F9,F20:F21,F31:F33,F39:F40,F42:F43,F45:F47)</f>
        <v>662</v>
      </c>
      <c r="G62" s="288">
        <f t="shared" si="9"/>
        <v>643</v>
      </c>
      <c r="H62" s="288">
        <f t="shared" si="9"/>
        <v>642</v>
      </c>
      <c r="I62" s="288">
        <f t="shared" si="9"/>
        <v>638</v>
      </c>
      <c r="J62" s="288">
        <f t="shared" si="9"/>
        <v>649</v>
      </c>
      <c r="K62" s="288">
        <f t="shared" si="9"/>
        <v>619</v>
      </c>
      <c r="L62" s="288">
        <f t="shared" si="9"/>
        <v>456</v>
      </c>
      <c r="M62" s="288">
        <f t="shared" si="9"/>
        <v>667</v>
      </c>
      <c r="N62" s="288">
        <f t="shared" si="9"/>
        <v>640</v>
      </c>
      <c r="O62" s="288">
        <f t="shared" si="9"/>
        <v>643</v>
      </c>
      <c r="P62" s="288">
        <f t="shared" si="9"/>
        <v>637</v>
      </c>
      <c r="Q62" s="288">
        <f t="shared" si="9"/>
        <v>655</v>
      </c>
      <c r="R62" s="288">
        <f t="shared" si="9"/>
        <v>622</v>
      </c>
      <c r="S62" s="288">
        <f t="shared" si="9"/>
        <v>460</v>
      </c>
      <c r="T62" s="288">
        <f t="shared" si="9"/>
        <v>656</v>
      </c>
      <c r="U62" s="288">
        <f t="shared" si="9"/>
        <v>636</v>
      </c>
      <c r="V62" s="288">
        <f t="shared" si="9"/>
        <v>654</v>
      </c>
      <c r="W62" s="288">
        <f t="shared" si="9"/>
        <v>638</v>
      </c>
      <c r="X62" s="288">
        <f t="shared" si="9"/>
        <v>639</v>
      </c>
      <c r="Y62" s="288">
        <f t="shared" si="9"/>
        <v>621</v>
      </c>
      <c r="Z62" s="288">
        <f t="shared" si="9"/>
        <v>459</v>
      </c>
      <c r="AA62" s="288">
        <f t="shared" si="9"/>
        <v>669</v>
      </c>
      <c r="AB62" s="288">
        <f t="shared" si="9"/>
        <v>637</v>
      </c>
      <c r="AC62" s="288">
        <f t="shared" si="9"/>
        <v>643</v>
      </c>
      <c r="AD62" s="288">
        <f t="shared" si="9"/>
        <v>629</v>
      </c>
      <c r="AE62" s="288">
        <f t="shared" si="9"/>
        <v>644</v>
      </c>
      <c r="AF62" s="288">
        <f t="shared" si="9"/>
        <v>623</v>
      </c>
      <c r="AG62" s="288">
        <f t="shared" si="9"/>
        <v>461</v>
      </c>
      <c r="AH62" s="288">
        <f t="shared" si="9"/>
        <v>659</v>
      </c>
      <c r="AI62" s="288">
        <f t="shared" si="9"/>
        <v>631</v>
      </c>
      <c r="AJ62" s="290">
        <f>SUM(AJ5:AJ6,AJ8:AJ9,AJ17:AJ18,AJ20:AJ21,AJ23:AJ24,AJ28:AJ29,AJ31:AJ33,AJ56:AJ57,AJ59:AJ59,AJ35:AJ37,AJ39:AJ40,AJ42:AJ43,AJ45:AJ47,AJ51:AJ53,AJ11:AJ13)</f>
        <v>18978</v>
      </c>
      <c r="AK62" s="291">
        <f>SUM(AK5:AK6,AK8:AK9,AK11:AK13,AK17:AK18,AK20:AK21,AK23:AK24,AK28:AK29,AK31:AK33,AK35:AK37,AK39:AK40,AK42:AK43,AK45:AK47,AK51:AK54,AK56:AK57,AK59)</f>
        <v>636.74937965260563</v>
      </c>
      <c r="AL62" s="292"/>
      <c r="AM62" s="293">
        <f>(AK62-SUM(AK31:AK33))/C62</f>
        <v>0.87553949210084914</v>
      </c>
      <c r="AN62" s="298"/>
      <c r="AO62" s="294">
        <f>AK62/D62</f>
        <v>0.96741017874902091</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C3173-8511-4FEE-B529-23D0A29EB32F}">
  <sheetPr codeName="Sheet40">
    <pageSetUpPr fitToPage="1"/>
  </sheetPr>
  <dimension ref="A1:S34"/>
  <sheetViews>
    <sheetView tabSelected="1" topLeftCell="A14" workbookViewId="0">
      <selection activeCell="P10" sqref="P10:R30"/>
    </sheetView>
  </sheetViews>
  <sheetFormatPr defaultColWidth="9" defaultRowHeight="13.5"/>
  <cols>
    <col min="1" max="1" width="19.75" customWidth="1"/>
    <col min="2" max="2" width="5.75" customWidth="1"/>
    <col min="3" max="4" width="5.625" customWidth="1"/>
    <col min="5" max="5" width="8.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1541</v>
      </c>
      <c r="M1" s="593"/>
      <c r="N1" s="593"/>
      <c r="O1" s="593"/>
      <c r="P1" s="432"/>
    </row>
    <row r="2" spans="1:19" ht="31.5" customHeight="1">
      <c r="A2" s="475" t="s">
        <v>1540</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cm="1">
        <f t="array" ref="J11">IFERROR(_xlfn.XLOOKUP(1, (集計!$A:$A=$A$2) * (集計!$B:$B=$A11), 集計!C:C),"")</f>
        <v>6301837</v>
      </c>
      <c r="K11" s="506"/>
      <c r="L11" s="506"/>
      <c r="M11" s="600"/>
      <c r="N11" s="601"/>
      <c r="O11" s="602"/>
      <c r="P11" s="437" t="s">
        <v>852</v>
      </c>
      <c r="Q11" s="90">
        <f>IFERROR(VLOOKUP($P11,'利用者数実績（2026.3）'!A:AP,42,FALSE)*100,"")</f>
        <v>100.94549499443828</v>
      </c>
      <c r="R11" s="90">
        <f>IFERROR((VLOOKUP($P11,'利用者数実績（2026.3）'!A:AP,38,FALSE)/VLOOKUP($P11,'利用者数実績（2025.3）'!A:AP,38,FALSE))*100,"")</f>
        <v>100.69348127600557</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t="str">
        <f t="array" ref="J12">IFERROR(_xlfn.XLOOKUP(1, (集計!$A:$A=$A$2) * (集計!$B:$B=$A12), 集計!C:C),"")</f>
        <v>▲782,548</v>
      </c>
      <c r="K12" s="506"/>
      <c r="L12" s="506"/>
      <c r="M12" s="600"/>
      <c r="N12" s="601"/>
      <c r="O12" s="602"/>
      <c r="P12" s="438" t="s">
        <v>558</v>
      </c>
      <c r="Q12" s="90">
        <f>IFERROR(VLOOKUP($P12,'利用者数実績（2026.3）'!A:AP,42,FALSE)*100,"")</f>
        <v>62.46153846153846</v>
      </c>
      <c r="R12" s="90">
        <f>IFERROR((VLOOKUP($P12,'利用者数実績（2026.3）'!A:AP,38,FALSE)/VLOOKUP($P12,'利用者数実績（2025.3）'!A:AP,38,FALSE))*100,"")</f>
        <v>68.813559322033896</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f t="array" ref="J13">IFERROR(_xlfn.XLOOKUP(1, (集計!$A:$A=$A$2) * (集計!$B:$B=$A13), 集計!C:C),"")</f>
        <v>302894</v>
      </c>
      <c r="K13" s="506"/>
      <c r="L13" s="506"/>
      <c r="M13" s="600"/>
      <c r="N13" s="601"/>
      <c r="O13" s="602"/>
      <c r="P13" s="438" t="s">
        <v>494</v>
      </c>
      <c r="Q13" s="90">
        <f>IFERROR(VLOOKUP($P13,'利用者数実績（2026.3）'!A:AP,42,FALSE)*100,"")</f>
        <v>92.986425339366519</v>
      </c>
      <c r="R13" s="90">
        <f>IFERROR((VLOOKUP($P13,'利用者数実績（2026.3）'!A:AP,38,FALSE)/VLOOKUP($P13,'利用者数実績（2025.3）'!A:AP,38,FALSE))*100,"")</f>
        <v>122.13967310549776</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f t="array" ref="J14">IFERROR(_xlfn.XLOOKUP(1, (集計!$A:$A=$A$2) * (集計!$B:$B=$A14), 集計!C:C),"")</f>
        <v>763066</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7951249</v>
      </c>
      <c r="K15" s="506"/>
      <c r="L15" s="506"/>
      <c r="M15" s="600"/>
      <c r="N15" s="601"/>
      <c r="O15" s="602"/>
      <c r="P15" s="438" t="s">
        <v>39</v>
      </c>
      <c r="Q15" s="90">
        <f>IFERROR(VLOOKUP($P15,'利用者数実績（2026.3）'!A:AP,42,FALSE)*100,"")</f>
        <v>100.61142736664559</v>
      </c>
      <c r="R15" s="90">
        <f>IFERROR((VLOOKUP($P15,'利用者数実績（2026.3）'!A:AP,38,FALSE)/VLOOKUP($P15,'利用者数実績（2025.3）'!A:AP,38,FALSE))*100,"")</f>
        <v>101.92225544639044</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t="str">
        <f t="array" ref="J16">IFERROR(_xlfn.XLOOKUP(1, (集計!$A:$A=$A$2) * (集計!$B:$B=$A16), 集計!C:C),"")</f>
        <v>▲1,883,649</v>
      </c>
      <c r="K16" s="506"/>
      <c r="L16" s="506"/>
      <c r="M16" s="600"/>
      <c r="N16" s="601"/>
      <c r="O16" s="602"/>
      <c r="P16" s="438" t="s">
        <v>500</v>
      </c>
      <c r="Q16" s="90">
        <f>IFERROR(VLOOKUP($P16,'利用者数実績（2026.3）'!A:AP,42,FALSE)*100,"")</f>
        <v>94.087730451366809</v>
      </c>
      <c r="R16" s="90">
        <f>IFERROR((VLOOKUP($P16,'利用者数実績（2026.3）'!A:AP,38,FALSE)/VLOOKUP($P16,'利用者数実績（2025.3）'!A:AP,38,FALSE))*100,"")</f>
        <v>93.493367024636754</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850032</v>
      </c>
      <c r="K17" s="506"/>
      <c r="L17" s="506"/>
      <c r="M17" s="600"/>
      <c r="N17" s="601"/>
      <c r="O17" s="602"/>
      <c r="P17" s="438" t="s">
        <v>501</v>
      </c>
      <c r="Q17" s="90">
        <f>IFERROR(VLOOKUP($P17,'利用者数実績（2026.3）'!A:AP,42,FALSE)*100,"")</f>
        <v>101.78571428571428</v>
      </c>
      <c r="R17" s="90">
        <f>IFERROR((VLOOKUP($P17,'利用者数実績（2026.3）'!A:AP,38,FALSE)/VLOOKUP($P17,'利用者数実績（2025.3）'!A:AP,38,FALSE))*100,"")</f>
        <v>110.2875513484551</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544598</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2649954</v>
      </c>
      <c r="K19" s="506"/>
      <c r="L19" s="506"/>
      <c r="M19" s="600"/>
      <c r="N19" s="601"/>
      <c r="O19" s="602"/>
      <c r="P19" s="438" t="s">
        <v>853</v>
      </c>
      <c r="Q19" s="90">
        <f>IFERROR(VLOOKUP($P19,'利用者数実績（2026.3）'!A:AP,42,FALSE)*100,"")</f>
        <v>99.422750424448211</v>
      </c>
      <c r="R19" s="90">
        <f>IFERROR((VLOOKUP($P19,'利用者数実績（2026.3）'!A:AP,38,FALSE)/VLOOKUP($P19,'利用者数実績（2025.3）'!A:AP,38,FALSE))*100,"")</f>
        <v>95.499021526418787</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f t="array" ref="J20">IFERROR(_xlfn.XLOOKUP(1, (集計!$A:$A=$A$2) * (集計!$B:$B=$A20), 集計!C:C),"")</f>
        <v>545755</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f t="array" ref="J21">IFERROR(_xlfn.XLOOKUP(1, (集計!$A:$A=$A$2) * (集計!$B:$B=$A21), 集計!C:C),"")</f>
        <v>4316739</v>
      </c>
      <c r="K21" s="506"/>
      <c r="L21" s="506"/>
      <c r="M21" s="600"/>
      <c r="N21" s="601"/>
      <c r="O21" s="602"/>
      <c r="P21" s="438" t="s">
        <v>508</v>
      </c>
      <c r="Q21" s="90">
        <f>IFERROR(VLOOKUP($P21,'利用者数実績（2026.3）'!A:AP,42,FALSE)*100,"")</f>
        <v>100.67029744449098</v>
      </c>
      <c r="R21" s="90">
        <f>IFERROR((VLOOKUP($P21,'利用者数実績（2026.3）'!A:AP,38,FALSE)/VLOOKUP($P21,'利用者数実績（2025.3）'!A:AP,38,FALSE))*100,"")</f>
        <v>101.39240506329115</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f t="array" ref="J22">IFERROR(_xlfn.XLOOKUP(1, (集計!$A:$A=$A$2) * (集計!$B:$B=$A22), 集計!C:C),"")</f>
        <v>338348</v>
      </c>
      <c r="K22" s="506"/>
      <c r="L22" s="506"/>
      <c r="M22" s="600"/>
      <c r="N22" s="601"/>
      <c r="O22" s="602"/>
      <c r="P22" s="438" t="s" ph="1">
        <v>510</v>
      </c>
      <c r="Q22" s="90">
        <f>IFERROR(VLOOKUP($P22,'利用者数実績（2026.3）'!A:AP,42,FALSE)*100,"")</f>
        <v>86.538461538461547</v>
      </c>
      <c r="R22" s="90">
        <f>IFERROR((VLOOKUP($P22,'利用者数実績（2026.3）'!A:AP,38,FALSE)/VLOOKUP($P22,'利用者数実績（2025.3）'!A:AP,38,FALSE))*100,"")</f>
        <v>108.43373493975905</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f t="array" ref="J23">IFERROR(_xlfn.XLOOKUP(1, (集計!$A:$A=$A$2) * (集計!$B:$B=$A23), 集計!C:C),"")</f>
        <v>3177483</v>
      </c>
      <c r="K23" s="506"/>
      <c r="L23" s="506"/>
      <c r="M23" s="600"/>
      <c r="N23" s="601"/>
      <c r="O23" s="602"/>
      <c r="P23" s="438" t="s">
        <v>511</v>
      </c>
      <c r="Q23" s="90">
        <f>IFERROR(VLOOKUP($P23,'利用者数実績（2026.3）'!A:AP,42,FALSE)*100,"")</f>
        <v>94.432882414151905</v>
      </c>
      <c r="R23" s="90">
        <f>IFERROR((VLOOKUP($P23,'利用者数実績（2026.3）'!A:AP,38,FALSE)/VLOOKUP($P23,'利用者数実績（2025.3）'!A:AP,38,FALSE))*100,"")</f>
        <v>98.999999999999986</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▲842,951</v>
      </c>
      <c r="K24" s="506"/>
      <c r="L24" s="506"/>
      <c r="M24" s="600"/>
      <c r="N24" s="601"/>
      <c r="O24" s="602"/>
      <c r="P24" s="438" t="s">
        <v>512</v>
      </c>
      <c r="Q24" s="90">
        <f>IFERROR(VLOOKUP($P24,'利用者数実績（2026.3）'!A:AP,42,FALSE)*100,"")</f>
        <v>87.468982630272947</v>
      </c>
      <c r="R24" s="90">
        <f>IFERROR((VLOOKUP($P24,'利用者数実績（2026.3）'!A:AP,38,FALSE)/VLOOKUP($P24,'利用者数実績（2025.3）'!A:AP,38,FALSE))*100,"")</f>
        <v>113.34405144694533</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f t="array" ref="J25">IFERROR(_xlfn.XLOOKUP(1, (集計!$A:$A=$A$2) * (集計!$B:$B=$A25), 集計!C:C),"")</f>
        <v>97598</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f t="array" ref="J26">IFERROR(_xlfn.XLOOKUP(1, (集計!$A:$A=$A$2) * (集計!$B:$B=$A26), 集計!C:C),"")</f>
        <v>1057201</v>
      </c>
      <c r="K26" s="506"/>
      <c r="L26" s="506"/>
      <c r="M26" s="603"/>
      <c r="N26" s="604"/>
      <c r="O26" s="605"/>
      <c r="P26" s="438" t="s">
        <v>516</v>
      </c>
      <c r="Q26" s="90">
        <f>IFERROR(VLOOKUP($P26,'利用者数実績（2026.3）'!A:AP,42,FALSE)*100,"")</f>
        <v>101.0752688172043</v>
      </c>
      <c r="R26" s="90">
        <f>IFERROR((VLOOKUP($P26,'利用者数実績（2026.3）'!A:AP,38,FALSE)/VLOOKUP($P26,'利用者数実績（2025.3）'!A:AP,38,FALSE))*100,"")</f>
        <v>93.321299638989203</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f t="array" ref="J27">IFERROR(_xlfn.XLOOKUP(1, (集計!$A:$A=$A$2) * (集計!$B:$B=$A27), 集計!C:C),"")</f>
        <v>600160</v>
      </c>
      <c r="K27" s="506"/>
      <c r="L27" s="506"/>
      <c r="M27" s="603"/>
      <c r="N27" s="604"/>
      <c r="O27" s="605"/>
      <c r="P27" s="438" t="s">
        <v>518</v>
      </c>
      <c r="Q27" s="90">
        <f>IFERROR(VLOOKUP($P27,'利用者数実績（2026.3）'!A:AP,42,FALSE)*100,"")</f>
        <v>66.275659824046912</v>
      </c>
      <c r="R27" s="90">
        <f>IFERROR((VLOOKUP($P27,'利用者数実績（2026.3）'!A:AP,38,FALSE)/VLOOKUP($P27,'利用者数実績（2025.3）'!A:AP,38,FALSE))*100,"")</f>
        <v>74.042338709677409</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f t="array" ref="J28">IFERROR(_xlfn.XLOOKUP(1, (集計!$A:$A=$A$2) * (集計!$B:$B=$A28), 集計!C:C),"")</f>
        <v>793997</v>
      </c>
      <c r="K28" s="506"/>
      <c r="L28" s="506"/>
      <c r="M28" s="600"/>
      <c r="N28" s="601"/>
      <c r="O28" s="602"/>
      <c r="P28" s="438" t="s">
        <v>854</v>
      </c>
      <c r="Q28" s="90">
        <f>IFERROR(VLOOKUP($P28,'利用者数実績（2026.3）'!A:AP,42,FALSE)*100,"")</f>
        <v>104.10256410256412</v>
      </c>
      <c r="R28" s="90">
        <f>IFERROR((VLOOKUP($P28,'利用者数実績（2026.3）'!A:AP,38,FALSE)/VLOOKUP($P28,'利用者数実績（2025.3）'!A:AP,38,FALSE))*100,"")</f>
        <v>124.15902140672783</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▲1,056,210</v>
      </c>
      <c r="K29" s="615"/>
      <c r="L29" s="616"/>
      <c r="M29" s="617"/>
      <c r="N29" s="618"/>
      <c r="O29" s="619"/>
      <c r="P29" s="438" t="s">
        <v>520</v>
      </c>
      <c r="Q29" s="90">
        <f>IFERROR(VLOOKUP($P29,'利用者数実績（2026.3）'!A:AO,41,FALSE)*100,"")</f>
        <v>98.877980364656381</v>
      </c>
      <c r="R29" s="90">
        <f>IFERROR((VLOOKUP($P29,'利用者数実績（2026.3）'!A:AP,37,FALSE)/VLOOKUP($P29,'利用者数実績（2025.3）'!A:AP,37,FALSE))*100,"")</f>
        <v>104.75482912332839</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f t="array" ref="J30">IFERROR(_xlfn.XLOOKUP(1, (集計!$A:$A=$A$2) * (集計!$B:$B=$A30), 集計!C:C),"")</f>
        <v>24201564</v>
      </c>
      <c r="K30" s="512"/>
      <c r="L30" s="512"/>
      <c r="M30" s="606"/>
      <c r="N30" s="607"/>
      <c r="O30" s="608"/>
      <c r="P30" s="438" t="s">
        <v>855</v>
      </c>
      <c r="Q30" s="90">
        <f>IFERROR(VLOOKUP($P30,'利用者数実績（2026.3）'!A:AO,41,FALSE)*100,"")</f>
        <v>96.741017874902084</v>
      </c>
      <c r="R30" s="90">
        <f>IFERROR((VLOOKUP($P30,'利用者数実績（2026.3）'!A:AP,37,FALSE)/VLOOKUP($P30,'利用者数実績（2025.3）'!A:AP,37,FALSE))*100,"")</f>
        <v>101.9491133604391</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96" priority="1" stopIfTrue="1">
      <formula>B11=$L$4</formula>
    </cfRule>
    <cfRule type="expression" dxfId="95" priority="2" stopIfTrue="1">
      <formula>B11=$B$4</formula>
    </cfRule>
    <cfRule type="expression" dxfId="94" priority="3" stopIfTrue="1">
      <formula>B11=$E$4</formula>
    </cfRule>
    <cfRule type="expression" dxfId="93" priority="4" stopIfTrue="1">
      <formula>B11=$H$4</formula>
    </cfRule>
  </conditionalFormatting>
  <pageMargins left="0.7" right="0.7" top="0.75" bottom="0.75" header="0.3" footer="0.3"/>
  <pageSetup paperSize="9" scale="87" orientation="portrait" r:id="rId1"/>
  <headerFooter>
    <oddHeader xml:space="preserve">&amp;L&amp;28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53533-0DA7-4747-820B-E9A440963424}">
  <sheetPr codeName="Sheet41">
    <pageSetUpPr fitToPage="1"/>
  </sheetPr>
  <dimension ref="A1:Q31"/>
  <sheetViews>
    <sheetView topLeftCell="A18" workbookViewId="0">
      <selection activeCell="A3" sqref="A3"/>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1542</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6678746</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t="str">
        <f t="array" ref="H12">IFERROR(_xlfn.XLOOKUP(1, (集計!$A:$A=$A$2) * (集計!$B:$B=$A12), 集計!C:C),"")</f>
        <v>▲1,657,474</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▲3,115,528</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3294360</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24205026</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10515754</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2506460</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1555470</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9357693</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▲8,376,276</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▲1,783,420</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▲5,653,877</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f t="array" ref="H23">IFERROR(_xlfn.XLOOKUP(1, (集計!$A:$A=$A$2) * (集計!$B:$B=$A23), 集計!C:C),"")</f>
        <v>922611</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▲7,171,629</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t="str">
        <f t="array" ref="H25">IFERROR(_xlfn.XLOOKUP(1, (集計!$A:$A=$A$2) * (集計!$B:$B=$A25), 集計!C:C),"")</f>
        <v>▲271,643</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f t="array" ref="H26">IFERROR(_xlfn.XLOOKUP(1, (集計!$A:$A=$A$2) * (集計!$B:$B=$A26), 集計!C:C),"")</f>
        <v>482806</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f t="array" ref="H27">IFERROR(_xlfn.XLOOKUP(1, (集計!$A:$A=$A$2) * (集計!$B:$B=$A27), 集計!C:C),"")</f>
        <v>59606</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▲1,321,078</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▲6,497,908</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16399679</v>
      </c>
      <c r="I30" s="512"/>
      <c r="J30" s="512"/>
      <c r="K30" s="512"/>
      <c r="L30" s="512"/>
      <c r="M30" s="513"/>
      <c r="N30" s="90"/>
    </row>
    <row r="31" spans="1:17" ht="20.100000000000001" customHeight="1">
      <c r="D31" s="10"/>
    </row>
  </sheetData>
  <dataConsolidate/>
  <mergeCells count="42">
    <mergeCell ref="H29:M29"/>
    <mergeCell ref="H30:M30"/>
    <mergeCell ref="H23:M23"/>
    <mergeCell ref="H24:M24"/>
    <mergeCell ref="H25:M25"/>
    <mergeCell ref="H26:M26"/>
    <mergeCell ref="H27:M27"/>
    <mergeCell ref="H28:M28"/>
    <mergeCell ref="H22:M22"/>
    <mergeCell ref="H11:M11"/>
    <mergeCell ref="H12:M12"/>
    <mergeCell ref="H13:M13"/>
    <mergeCell ref="H14:M14"/>
    <mergeCell ref="H15:M15"/>
    <mergeCell ref="H16:M16"/>
    <mergeCell ref="H17:M17"/>
    <mergeCell ref="H18:M18"/>
    <mergeCell ref="H19:M19"/>
    <mergeCell ref="H20:M20"/>
    <mergeCell ref="H21:M21"/>
    <mergeCell ref="I6:J7"/>
    <mergeCell ref="K6:K7"/>
    <mergeCell ref="L6:M7"/>
    <mergeCell ref="B9:D9"/>
    <mergeCell ref="E9:G9"/>
    <mergeCell ref="H9:M10"/>
    <mergeCell ref="H6:H7"/>
    <mergeCell ref="A6:A7"/>
    <mergeCell ref="B6:B7"/>
    <mergeCell ref="C6:D7"/>
    <mergeCell ref="E6:E7"/>
    <mergeCell ref="F6:G7"/>
    <mergeCell ref="A1:M1"/>
    <mergeCell ref="A2:M2"/>
    <mergeCell ref="B4:B5"/>
    <mergeCell ref="C4:D5"/>
    <mergeCell ref="E4:E5"/>
    <mergeCell ref="F4:G5"/>
    <mergeCell ref="H4:H5"/>
    <mergeCell ref="I4:J5"/>
    <mergeCell ref="K4:K5"/>
    <mergeCell ref="L4:M5"/>
  </mergeCells>
  <phoneticPr fontId="46"/>
  <conditionalFormatting sqref="B11:G30">
    <cfRule type="expression" dxfId="100" priority="1" stopIfTrue="1">
      <formula>B11=$K$4</formula>
    </cfRule>
    <cfRule type="expression" dxfId="99" priority="2" stopIfTrue="1">
      <formula>B11=$B$4</formula>
    </cfRule>
    <cfRule type="expression" dxfId="98" priority="3" stopIfTrue="1">
      <formula>B11=$E$4</formula>
    </cfRule>
    <cfRule type="expression" dxfId="97"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EDFC4-41FC-4C83-A641-68F99963CE47}">
  <sheetPr codeName="Sheet44">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1" width="5.125" style="95" customWidth="1"/>
    <col min="292" max="292" width="7.375" style="95" bestFit="1" customWidth="1"/>
    <col min="293" max="293" width="9" style="95"/>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7" width="5.125" style="95" customWidth="1"/>
    <col min="548" max="548" width="7.375" style="95" bestFit="1" customWidth="1"/>
    <col min="549" max="549" width="9" style="95"/>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3" width="5.125" style="95" customWidth="1"/>
    <col min="804" max="804" width="7.375" style="95" bestFit="1" customWidth="1"/>
    <col min="805" max="805" width="9" style="95"/>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9" width="5.125" style="95" customWidth="1"/>
    <col min="1060" max="1060" width="7.375" style="95" bestFit="1" customWidth="1"/>
    <col min="1061" max="1061" width="9" style="95"/>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5" width="5.125" style="95" customWidth="1"/>
    <col min="1316" max="1316" width="7.375" style="95" bestFit="1" customWidth="1"/>
    <col min="1317" max="1317" width="9" style="95"/>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1" width="5.125" style="95" customWidth="1"/>
    <col min="1572" max="1572" width="7.375" style="95" bestFit="1" customWidth="1"/>
    <col min="1573" max="1573" width="9" style="95"/>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7" width="5.125" style="95" customWidth="1"/>
    <col min="1828" max="1828" width="7.375" style="95" bestFit="1" customWidth="1"/>
    <col min="1829" max="1829" width="9" style="95"/>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3" width="5.125" style="95" customWidth="1"/>
    <col min="2084" max="2084" width="7.375" style="95" bestFit="1" customWidth="1"/>
    <col min="2085" max="2085" width="9" style="95"/>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9" width="5.125" style="95" customWidth="1"/>
    <col min="2340" max="2340" width="7.375" style="95" bestFit="1" customWidth="1"/>
    <col min="2341" max="2341" width="9" style="95"/>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5" width="5.125" style="95" customWidth="1"/>
    <col min="2596" max="2596" width="7.375" style="95" bestFit="1" customWidth="1"/>
    <col min="2597" max="2597" width="9" style="95"/>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1" width="5.125" style="95" customWidth="1"/>
    <col min="2852" max="2852" width="7.375" style="95" bestFit="1" customWidth="1"/>
    <col min="2853" max="2853" width="9" style="95"/>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7" width="5.125" style="95" customWidth="1"/>
    <col min="3108" max="3108" width="7.375" style="95" bestFit="1" customWidth="1"/>
    <col min="3109" max="3109" width="9" style="95"/>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3" width="5.125" style="95" customWidth="1"/>
    <col min="3364" max="3364" width="7.375" style="95" bestFit="1" customWidth="1"/>
    <col min="3365" max="3365" width="9" style="95"/>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9" width="5.125" style="95" customWidth="1"/>
    <col min="3620" max="3620" width="7.375" style="95" bestFit="1" customWidth="1"/>
    <col min="3621" max="3621" width="9" style="95"/>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5" width="5.125" style="95" customWidth="1"/>
    <col min="3876" max="3876" width="7.375" style="95" bestFit="1" customWidth="1"/>
    <col min="3877" max="3877" width="9" style="95"/>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1" width="5.125" style="95" customWidth="1"/>
    <col min="4132" max="4132" width="7.375" style="95" bestFit="1" customWidth="1"/>
    <col min="4133" max="4133" width="9" style="95"/>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7" width="5.125" style="95" customWidth="1"/>
    <col min="4388" max="4388" width="7.375" style="95" bestFit="1" customWidth="1"/>
    <col min="4389" max="4389" width="9" style="95"/>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3" width="5.125" style="95" customWidth="1"/>
    <col min="4644" max="4644" width="7.375" style="95" bestFit="1" customWidth="1"/>
    <col min="4645" max="4645" width="9" style="95"/>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9" width="5.125" style="95" customWidth="1"/>
    <col min="4900" max="4900" width="7.375" style="95" bestFit="1" customWidth="1"/>
    <col min="4901" max="4901" width="9" style="95"/>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5" width="5.125" style="95" customWidth="1"/>
    <col min="5156" max="5156" width="7.375" style="95" bestFit="1" customWidth="1"/>
    <col min="5157" max="5157" width="9" style="95"/>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1" width="5.125" style="95" customWidth="1"/>
    <col min="5412" max="5412" width="7.375" style="95" bestFit="1" customWidth="1"/>
    <col min="5413" max="5413" width="9" style="95"/>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7" width="5.125" style="95" customWidth="1"/>
    <col min="5668" max="5668" width="7.375" style="95" bestFit="1" customWidth="1"/>
    <col min="5669" max="5669" width="9" style="95"/>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3" width="5.125" style="95" customWidth="1"/>
    <col min="5924" max="5924" width="7.375" style="95" bestFit="1" customWidth="1"/>
    <col min="5925" max="5925" width="9" style="95"/>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9" width="5.125" style="95" customWidth="1"/>
    <col min="6180" max="6180" width="7.375" style="95" bestFit="1" customWidth="1"/>
    <col min="6181" max="6181" width="9" style="95"/>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5" width="5.125" style="95" customWidth="1"/>
    <col min="6436" max="6436" width="7.375" style="95" bestFit="1" customWidth="1"/>
    <col min="6437" max="6437" width="9" style="95"/>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1" width="5.125" style="95" customWidth="1"/>
    <col min="6692" max="6692" width="7.375" style="95" bestFit="1" customWidth="1"/>
    <col min="6693" max="6693" width="9" style="95"/>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7" width="5.125" style="95" customWidth="1"/>
    <col min="6948" max="6948" width="7.375" style="95" bestFit="1" customWidth="1"/>
    <col min="6949" max="6949" width="9" style="95"/>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3" width="5.125" style="95" customWidth="1"/>
    <col min="7204" max="7204" width="7.375" style="95" bestFit="1" customWidth="1"/>
    <col min="7205" max="7205" width="9" style="95"/>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9" width="5.125" style="95" customWidth="1"/>
    <col min="7460" max="7460" width="7.375" style="95" bestFit="1" customWidth="1"/>
    <col min="7461" max="7461" width="9" style="95"/>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5" width="5.125" style="95" customWidth="1"/>
    <col min="7716" max="7716" width="7.375" style="95" bestFit="1" customWidth="1"/>
    <col min="7717" max="7717" width="9" style="95"/>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1" width="5.125" style="95" customWidth="1"/>
    <col min="7972" max="7972" width="7.375" style="95" bestFit="1" customWidth="1"/>
    <col min="7973" max="7973" width="9" style="95"/>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7" width="5.125" style="95" customWidth="1"/>
    <col min="8228" max="8228" width="7.375" style="95" bestFit="1" customWidth="1"/>
    <col min="8229" max="8229" width="9" style="95"/>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3" width="5.125" style="95" customWidth="1"/>
    <col min="8484" max="8484" width="7.375" style="95" bestFit="1" customWidth="1"/>
    <col min="8485" max="8485" width="9" style="95"/>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9" width="5.125" style="95" customWidth="1"/>
    <col min="8740" max="8740" width="7.375" style="95" bestFit="1" customWidth="1"/>
    <col min="8741" max="8741" width="9" style="95"/>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5" width="5.125" style="95" customWidth="1"/>
    <col min="8996" max="8996" width="7.375" style="95" bestFit="1" customWidth="1"/>
    <col min="8997" max="8997" width="9" style="95"/>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1" width="5.125" style="95" customWidth="1"/>
    <col min="9252" max="9252" width="7.375" style="95" bestFit="1" customWidth="1"/>
    <col min="9253" max="9253" width="9" style="95"/>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7" width="5.125" style="95" customWidth="1"/>
    <col min="9508" max="9508" width="7.375" style="95" bestFit="1" customWidth="1"/>
    <col min="9509" max="9509" width="9" style="95"/>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3" width="5.125" style="95" customWidth="1"/>
    <col min="9764" max="9764" width="7.375" style="95" bestFit="1" customWidth="1"/>
    <col min="9765" max="9765" width="9" style="95"/>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9" width="5.125" style="95" customWidth="1"/>
    <col min="10020" max="10020" width="7.375" style="95" bestFit="1" customWidth="1"/>
    <col min="10021" max="10021" width="9" style="95"/>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5" width="5.125" style="95" customWidth="1"/>
    <col min="10276" max="10276" width="7.375" style="95" bestFit="1" customWidth="1"/>
    <col min="10277" max="10277" width="9" style="95"/>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1" width="5.125" style="95" customWidth="1"/>
    <col min="10532" max="10532" width="7.375" style="95" bestFit="1" customWidth="1"/>
    <col min="10533" max="10533" width="9" style="95"/>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7" width="5.125" style="95" customWidth="1"/>
    <col min="10788" max="10788" width="7.375" style="95" bestFit="1" customWidth="1"/>
    <col min="10789" max="10789" width="9" style="95"/>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3" width="5.125" style="95" customWidth="1"/>
    <col min="11044" max="11044" width="7.375" style="95" bestFit="1" customWidth="1"/>
    <col min="11045" max="11045" width="9" style="95"/>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9" width="5.125" style="95" customWidth="1"/>
    <col min="11300" max="11300" width="7.375" style="95" bestFit="1" customWidth="1"/>
    <col min="11301" max="11301" width="9" style="95"/>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5" width="5.125" style="95" customWidth="1"/>
    <col min="11556" max="11556" width="7.375" style="95" bestFit="1" customWidth="1"/>
    <col min="11557" max="11557" width="9" style="95"/>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1" width="5.125" style="95" customWidth="1"/>
    <col min="11812" max="11812" width="7.375" style="95" bestFit="1" customWidth="1"/>
    <col min="11813" max="11813" width="9" style="95"/>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7" width="5.125" style="95" customWidth="1"/>
    <col min="12068" max="12068" width="7.375" style="95" bestFit="1" customWidth="1"/>
    <col min="12069" max="12069" width="9" style="95"/>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3" width="5.125" style="95" customWidth="1"/>
    <col min="12324" max="12324" width="7.375" style="95" bestFit="1" customWidth="1"/>
    <col min="12325" max="12325" width="9" style="95"/>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9" width="5.125" style="95" customWidth="1"/>
    <col min="12580" max="12580" width="7.375" style="95" bestFit="1" customWidth="1"/>
    <col min="12581" max="12581" width="9" style="95"/>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5" width="5.125" style="95" customWidth="1"/>
    <col min="12836" max="12836" width="7.375" style="95" bestFit="1" customWidth="1"/>
    <col min="12837" max="12837" width="9" style="95"/>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1" width="5.125" style="95" customWidth="1"/>
    <col min="13092" max="13092" width="7.375" style="95" bestFit="1" customWidth="1"/>
    <col min="13093" max="13093" width="9" style="95"/>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7" width="5.125" style="95" customWidth="1"/>
    <col min="13348" max="13348" width="7.375" style="95" bestFit="1" customWidth="1"/>
    <col min="13349" max="13349" width="9" style="95"/>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3" width="5.125" style="95" customWidth="1"/>
    <col min="13604" max="13604" width="7.375" style="95" bestFit="1" customWidth="1"/>
    <col min="13605" max="13605" width="9" style="95"/>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9" width="5.125" style="95" customWidth="1"/>
    <col min="13860" max="13860" width="7.375" style="95" bestFit="1" customWidth="1"/>
    <col min="13861" max="13861" width="9" style="95"/>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5" width="5.125" style="95" customWidth="1"/>
    <col min="14116" max="14116" width="7.375" style="95" bestFit="1" customWidth="1"/>
    <col min="14117" max="14117" width="9" style="95"/>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1" width="5.125" style="95" customWidth="1"/>
    <col min="14372" max="14372" width="7.375" style="95" bestFit="1" customWidth="1"/>
    <col min="14373" max="14373" width="9" style="95"/>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7" width="5.125" style="95" customWidth="1"/>
    <col min="14628" max="14628" width="7.375" style="95" bestFit="1" customWidth="1"/>
    <col min="14629" max="14629" width="9" style="95"/>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3" width="5.125" style="95" customWidth="1"/>
    <col min="14884" max="14884" width="7.375" style="95" bestFit="1" customWidth="1"/>
    <col min="14885" max="14885" width="9" style="95"/>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9" width="5.125" style="95" customWidth="1"/>
    <col min="15140" max="15140" width="7.375" style="95" bestFit="1" customWidth="1"/>
    <col min="15141" max="15141" width="9" style="95"/>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5" width="5.125" style="95" customWidth="1"/>
    <col min="15396" max="15396" width="7.375" style="95" bestFit="1" customWidth="1"/>
    <col min="15397" max="15397" width="9" style="95"/>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1" width="5.125" style="95" customWidth="1"/>
    <col min="15652" max="15652" width="7.375" style="95" bestFit="1" customWidth="1"/>
    <col min="15653" max="15653" width="9" style="95"/>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7" width="5.125" style="95" customWidth="1"/>
    <col min="15908" max="15908" width="7.375" style="95" bestFit="1" customWidth="1"/>
    <col min="15909" max="15909" width="9" style="95"/>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3" width="5.125" style="95" customWidth="1"/>
    <col min="16164" max="16164" width="7.375" style="95" bestFit="1" customWidth="1"/>
    <col min="16165" max="16165" width="9" style="95"/>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2025</v>
      </c>
      <c r="F1" s="93" t="s">
        <v>479</v>
      </c>
      <c r="G1" s="93">
        <v>2</v>
      </c>
      <c r="H1" s="94" t="s">
        <v>480</v>
      </c>
    </row>
    <row r="2" spans="1:42" ht="18" customHeight="1">
      <c r="A2" s="96"/>
      <c r="B2" s="95" t="s">
        <v>1342</v>
      </c>
    </row>
    <row r="3" spans="1:42" ht="18.75" customHeight="1">
      <c r="A3" s="516" t="s">
        <v>481</v>
      </c>
      <c r="B3" s="97"/>
      <c r="C3" s="518" t="s">
        <v>482</v>
      </c>
      <c r="D3" s="518" t="s">
        <v>483</v>
      </c>
      <c r="E3" s="98">
        <f>DATE(E1,G1,1)</f>
        <v>45689</v>
      </c>
      <c r="F3" s="99">
        <f t="shared" ref="F3:AF3" si="0">E3+1</f>
        <v>45690</v>
      </c>
      <c r="G3" s="99">
        <f t="shared" si="0"/>
        <v>45691</v>
      </c>
      <c r="H3" s="100">
        <f t="shared" si="0"/>
        <v>45692</v>
      </c>
      <c r="I3" s="99">
        <f t="shared" si="0"/>
        <v>45693</v>
      </c>
      <c r="J3" s="99">
        <f t="shared" si="0"/>
        <v>45694</v>
      </c>
      <c r="K3" s="99">
        <f t="shared" si="0"/>
        <v>45695</v>
      </c>
      <c r="L3" s="99">
        <f t="shared" si="0"/>
        <v>45696</v>
      </c>
      <c r="M3" s="99">
        <f t="shared" si="0"/>
        <v>45697</v>
      </c>
      <c r="N3" s="99">
        <f t="shared" si="0"/>
        <v>45698</v>
      </c>
      <c r="O3" s="99">
        <f t="shared" si="0"/>
        <v>45699</v>
      </c>
      <c r="P3" s="99">
        <f t="shared" si="0"/>
        <v>45700</v>
      </c>
      <c r="Q3" s="99">
        <f t="shared" si="0"/>
        <v>45701</v>
      </c>
      <c r="R3" s="99">
        <f t="shared" si="0"/>
        <v>45702</v>
      </c>
      <c r="S3" s="99">
        <f t="shared" si="0"/>
        <v>45703</v>
      </c>
      <c r="T3" s="99">
        <f t="shared" si="0"/>
        <v>45704</v>
      </c>
      <c r="U3" s="99">
        <f t="shared" si="0"/>
        <v>45705</v>
      </c>
      <c r="V3" s="99">
        <f t="shared" si="0"/>
        <v>45706</v>
      </c>
      <c r="W3" s="99">
        <f t="shared" si="0"/>
        <v>45707</v>
      </c>
      <c r="X3" s="100">
        <f t="shared" si="0"/>
        <v>45708</v>
      </c>
      <c r="Y3" s="99">
        <f t="shared" si="0"/>
        <v>45709</v>
      </c>
      <c r="Z3" s="99">
        <f t="shared" si="0"/>
        <v>45710</v>
      </c>
      <c r="AA3" s="99">
        <f t="shared" si="0"/>
        <v>45711</v>
      </c>
      <c r="AB3" s="99">
        <f t="shared" si="0"/>
        <v>45712</v>
      </c>
      <c r="AC3" s="99">
        <f t="shared" si="0"/>
        <v>45713</v>
      </c>
      <c r="AD3" s="99">
        <f t="shared" si="0"/>
        <v>45714</v>
      </c>
      <c r="AE3" s="99">
        <f t="shared" si="0"/>
        <v>45715</v>
      </c>
      <c r="AF3" s="99">
        <f t="shared" si="0"/>
        <v>45716</v>
      </c>
      <c r="AG3" s="99"/>
      <c r="AH3" s="99"/>
      <c r="AI3" s="99"/>
      <c r="AJ3" s="518" t="s">
        <v>484</v>
      </c>
      <c r="AK3" s="520" t="s">
        <v>485</v>
      </c>
      <c r="AL3" s="521"/>
      <c r="AM3" s="520" t="s">
        <v>486</v>
      </c>
      <c r="AN3" s="521"/>
      <c r="AO3" s="534" t="s">
        <v>487</v>
      </c>
      <c r="AP3" s="521"/>
    </row>
    <row r="4" spans="1:42" ht="18.75" customHeight="1">
      <c r="A4" s="517"/>
      <c r="B4" s="101"/>
      <c r="C4" s="519"/>
      <c r="D4" s="519"/>
      <c r="E4" s="102">
        <f>E3</f>
        <v>45689</v>
      </c>
      <c r="F4" s="103">
        <f>F3</f>
        <v>45690</v>
      </c>
      <c r="G4" s="103">
        <f t="shared" ref="G4:AF4" si="1">G3</f>
        <v>45691</v>
      </c>
      <c r="H4" s="103">
        <f t="shared" si="1"/>
        <v>45692</v>
      </c>
      <c r="I4" s="103">
        <f t="shared" si="1"/>
        <v>45693</v>
      </c>
      <c r="J4" s="103">
        <f t="shared" si="1"/>
        <v>45694</v>
      </c>
      <c r="K4" s="103">
        <f t="shared" si="1"/>
        <v>45695</v>
      </c>
      <c r="L4" s="103">
        <f t="shared" si="1"/>
        <v>45696</v>
      </c>
      <c r="M4" s="103">
        <f t="shared" si="1"/>
        <v>45697</v>
      </c>
      <c r="N4" s="103">
        <f t="shared" si="1"/>
        <v>45698</v>
      </c>
      <c r="O4" s="103">
        <f t="shared" si="1"/>
        <v>45699</v>
      </c>
      <c r="P4" s="103">
        <f t="shared" si="1"/>
        <v>45700</v>
      </c>
      <c r="Q4" s="103">
        <f t="shared" si="1"/>
        <v>45701</v>
      </c>
      <c r="R4" s="103">
        <f t="shared" si="1"/>
        <v>45702</v>
      </c>
      <c r="S4" s="103">
        <f t="shared" si="1"/>
        <v>45703</v>
      </c>
      <c r="T4" s="103">
        <f t="shared" si="1"/>
        <v>45704</v>
      </c>
      <c r="U4" s="103">
        <f t="shared" si="1"/>
        <v>45705</v>
      </c>
      <c r="V4" s="103">
        <f t="shared" si="1"/>
        <v>45706</v>
      </c>
      <c r="W4" s="103">
        <f t="shared" si="1"/>
        <v>45707</v>
      </c>
      <c r="X4" s="103">
        <f t="shared" si="1"/>
        <v>45708</v>
      </c>
      <c r="Y4" s="103">
        <f t="shared" si="1"/>
        <v>45709</v>
      </c>
      <c r="Z4" s="103">
        <f t="shared" si="1"/>
        <v>45710</v>
      </c>
      <c r="AA4" s="103">
        <f t="shared" si="1"/>
        <v>45711</v>
      </c>
      <c r="AB4" s="103">
        <f t="shared" si="1"/>
        <v>45712</v>
      </c>
      <c r="AC4" s="103">
        <f t="shared" si="1"/>
        <v>45713</v>
      </c>
      <c r="AD4" s="103">
        <f t="shared" si="1"/>
        <v>45714</v>
      </c>
      <c r="AE4" s="103">
        <f t="shared" si="1"/>
        <v>45715</v>
      </c>
      <c r="AF4" s="103">
        <f t="shared" si="1"/>
        <v>45716</v>
      </c>
      <c r="AG4" s="103"/>
      <c r="AH4" s="103"/>
      <c r="AI4" s="103"/>
      <c r="AJ4" s="519"/>
      <c r="AK4" s="522"/>
      <c r="AL4" s="523"/>
      <c r="AM4" s="522"/>
      <c r="AN4" s="523"/>
      <c r="AO4" s="535"/>
      <c r="AP4" s="523"/>
    </row>
    <row r="5" spans="1:42" ht="20.100000000000001" customHeight="1">
      <c r="A5" s="529" t="s">
        <v>557</v>
      </c>
      <c r="B5" s="104" t="s">
        <v>488</v>
      </c>
      <c r="C5" s="105">
        <v>110</v>
      </c>
      <c r="D5" s="105">
        <v>105</v>
      </c>
      <c r="E5" s="106">
        <v>105</v>
      </c>
      <c r="F5" s="107">
        <v>105</v>
      </c>
      <c r="G5" s="107">
        <v>105</v>
      </c>
      <c r="H5" s="108">
        <v>105</v>
      </c>
      <c r="I5" s="107">
        <v>104</v>
      </c>
      <c r="J5" s="107">
        <v>103</v>
      </c>
      <c r="K5" s="107">
        <v>103</v>
      </c>
      <c r="L5" s="107">
        <v>103</v>
      </c>
      <c r="M5" s="107">
        <v>103</v>
      </c>
      <c r="N5" s="107">
        <v>103</v>
      </c>
      <c r="O5" s="107">
        <v>103</v>
      </c>
      <c r="P5" s="107">
        <v>104</v>
      </c>
      <c r="Q5" s="107">
        <v>104</v>
      </c>
      <c r="R5" s="107">
        <v>105</v>
      </c>
      <c r="S5" s="107">
        <v>104</v>
      </c>
      <c r="T5" s="107">
        <v>104</v>
      </c>
      <c r="U5" s="107">
        <v>104</v>
      </c>
      <c r="V5" s="107">
        <v>104</v>
      </c>
      <c r="W5" s="107">
        <v>104</v>
      </c>
      <c r="X5" s="107">
        <v>104</v>
      </c>
      <c r="Y5" s="107">
        <v>105</v>
      </c>
      <c r="Z5" s="107">
        <v>105</v>
      </c>
      <c r="AA5" s="107">
        <v>105</v>
      </c>
      <c r="AB5" s="107">
        <v>105</v>
      </c>
      <c r="AC5" s="107">
        <v>106</v>
      </c>
      <c r="AD5" s="107">
        <v>107</v>
      </c>
      <c r="AE5" s="107">
        <v>107</v>
      </c>
      <c r="AF5" s="107">
        <v>106</v>
      </c>
      <c r="AG5" s="107"/>
      <c r="AH5" s="107"/>
      <c r="AI5" s="107"/>
      <c r="AJ5" s="109">
        <f t="shared" ref="AJ5:AJ14" si="2">SUM(E5:AI5)</f>
        <v>2925</v>
      </c>
      <c r="AK5" s="110">
        <f t="shared" ref="AK5:AK12" si="3">AJ5/COUNTA(E5:AI5)</f>
        <v>104.46428571428571</v>
      </c>
      <c r="AL5" s="537">
        <f>SUM(AK5:AK6)</f>
        <v>116</v>
      </c>
      <c r="AM5" s="111">
        <f>AK5/C5</f>
        <v>0.94967532467532467</v>
      </c>
      <c r="AN5" s="532">
        <f>AL5/(C5+C6)</f>
        <v>0.96666666666666667</v>
      </c>
      <c r="AO5" s="112">
        <f>AK5/D5</f>
        <v>0.99489795918367341</v>
      </c>
      <c r="AP5" s="524">
        <f>AL5/(D5+D6)</f>
        <v>1</v>
      </c>
    </row>
    <row r="6" spans="1:42" ht="20.100000000000001" customHeight="1">
      <c r="A6" s="530"/>
      <c r="B6" s="115" t="s">
        <v>489</v>
      </c>
      <c r="C6" s="116">
        <v>10</v>
      </c>
      <c r="D6" s="116">
        <v>11</v>
      </c>
      <c r="E6" s="349">
        <v>10</v>
      </c>
      <c r="F6" s="117">
        <v>10</v>
      </c>
      <c r="G6" s="117">
        <v>10</v>
      </c>
      <c r="H6" s="118">
        <v>10</v>
      </c>
      <c r="I6" s="117">
        <v>8</v>
      </c>
      <c r="J6" s="117">
        <v>10</v>
      </c>
      <c r="K6" s="117">
        <v>11</v>
      </c>
      <c r="L6" s="117">
        <v>14</v>
      </c>
      <c r="M6" s="117">
        <v>11</v>
      </c>
      <c r="N6" s="117">
        <v>12</v>
      </c>
      <c r="O6" s="117">
        <v>12</v>
      </c>
      <c r="P6" s="117">
        <v>12</v>
      </c>
      <c r="Q6" s="117">
        <v>12</v>
      </c>
      <c r="R6" s="117">
        <v>13</v>
      </c>
      <c r="S6" s="117">
        <v>10</v>
      </c>
      <c r="T6" s="117">
        <v>11</v>
      </c>
      <c r="U6" s="117">
        <v>11</v>
      </c>
      <c r="V6" s="117">
        <v>9</v>
      </c>
      <c r="W6" s="117">
        <v>10</v>
      </c>
      <c r="X6" s="117">
        <v>13</v>
      </c>
      <c r="Y6" s="117">
        <v>14</v>
      </c>
      <c r="Z6" s="117">
        <v>14</v>
      </c>
      <c r="AA6" s="117">
        <v>14</v>
      </c>
      <c r="AB6" s="117">
        <v>12</v>
      </c>
      <c r="AC6" s="117">
        <v>13</v>
      </c>
      <c r="AD6" s="117">
        <v>12</v>
      </c>
      <c r="AE6" s="117">
        <v>13</v>
      </c>
      <c r="AF6" s="117">
        <v>12</v>
      </c>
      <c r="AG6" s="117"/>
      <c r="AH6" s="117"/>
      <c r="AI6" s="117"/>
      <c r="AJ6" s="119">
        <f t="shared" si="2"/>
        <v>323</v>
      </c>
      <c r="AK6" s="120">
        <f t="shared" si="3"/>
        <v>11.535714285714286</v>
      </c>
      <c r="AL6" s="538"/>
      <c r="AM6" s="122">
        <f>AK6/C6</f>
        <v>1.1535714285714287</v>
      </c>
      <c r="AN6" s="525"/>
      <c r="AO6" s="123">
        <f>AK6/D6</f>
        <v>1.0487012987012987</v>
      </c>
      <c r="AP6" s="524"/>
    </row>
    <row r="7" spans="1:42" ht="20.100000000000001" customHeight="1">
      <c r="A7" s="536"/>
      <c r="B7" s="124" t="s">
        <v>490</v>
      </c>
      <c r="C7" s="125"/>
      <c r="D7" s="126"/>
      <c r="E7" s="127">
        <v>4</v>
      </c>
      <c r="F7" s="128">
        <v>4</v>
      </c>
      <c r="G7" s="128">
        <v>4</v>
      </c>
      <c r="H7" s="129">
        <v>4</v>
      </c>
      <c r="I7" s="129">
        <v>5</v>
      </c>
      <c r="J7" s="129">
        <v>5</v>
      </c>
      <c r="K7" s="129">
        <v>5</v>
      </c>
      <c r="L7" s="129">
        <v>5</v>
      </c>
      <c r="M7" s="129">
        <v>5</v>
      </c>
      <c r="N7" s="129">
        <v>5</v>
      </c>
      <c r="O7" s="129">
        <v>5</v>
      </c>
      <c r="P7" s="129">
        <v>5</v>
      </c>
      <c r="Q7" s="129">
        <v>6</v>
      </c>
      <c r="R7" s="128">
        <v>5</v>
      </c>
      <c r="S7" s="128">
        <v>6</v>
      </c>
      <c r="T7" s="128">
        <v>6</v>
      </c>
      <c r="U7" s="128">
        <v>6</v>
      </c>
      <c r="V7" s="128">
        <v>6</v>
      </c>
      <c r="W7" s="128">
        <v>5</v>
      </c>
      <c r="X7" s="129">
        <v>5</v>
      </c>
      <c r="Y7" s="128">
        <v>4</v>
      </c>
      <c r="Z7" s="128">
        <v>4</v>
      </c>
      <c r="AA7" s="128">
        <v>4</v>
      </c>
      <c r="AB7" s="128">
        <v>4</v>
      </c>
      <c r="AC7" s="128">
        <v>3</v>
      </c>
      <c r="AD7" s="128">
        <v>3</v>
      </c>
      <c r="AE7" s="128">
        <v>3</v>
      </c>
      <c r="AF7" s="128">
        <v>2</v>
      </c>
      <c r="AG7" s="128"/>
      <c r="AH7" s="128"/>
      <c r="AI7" s="128"/>
      <c r="AJ7" s="130">
        <f t="shared" si="2"/>
        <v>128</v>
      </c>
      <c r="AK7" s="131">
        <f t="shared" si="3"/>
        <v>4.5714285714285712</v>
      </c>
      <c r="AL7" s="539"/>
      <c r="AM7" s="133"/>
      <c r="AN7" s="296"/>
      <c r="AO7" s="133"/>
      <c r="AP7" s="134"/>
    </row>
    <row r="8" spans="1:42" ht="20.100000000000001" customHeight="1">
      <c r="A8" s="530" t="s">
        <v>558</v>
      </c>
      <c r="B8" s="115" t="s">
        <v>491</v>
      </c>
      <c r="C8" s="135">
        <v>15</v>
      </c>
      <c r="D8" s="157">
        <v>10.7</v>
      </c>
      <c r="E8" s="136">
        <v>12</v>
      </c>
      <c r="F8" s="137"/>
      <c r="G8" s="137">
        <v>8</v>
      </c>
      <c r="H8" s="138">
        <v>9</v>
      </c>
      <c r="I8" s="137">
        <v>10</v>
      </c>
      <c r="J8" s="107">
        <v>7</v>
      </c>
      <c r="K8" s="107">
        <v>7</v>
      </c>
      <c r="L8" s="107">
        <v>11</v>
      </c>
      <c r="M8" s="107"/>
      <c r="N8" s="107">
        <v>9</v>
      </c>
      <c r="O8" s="108">
        <v>11</v>
      </c>
      <c r="P8" s="107">
        <v>11</v>
      </c>
      <c r="Q8" s="107">
        <v>7</v>
      </c>
      <c r="R8" s="107">
        <v>7</v>
      </c>
      <c r="S8" s="107">
        <v>10</v>
      </c>
      <c r="T8" s="107"/>
      <c r="U8" s="107">
        <v>8</v>
      </c>
      <c r="V8" s="107">
        <v>10</v>
      </c>
      <c r="W8" s="107">
        <v>11</v>
      </c>
      <c r="X8" s="108">
        <v>8</v>
      </c>
      <c r="Y8" s="107">
        <v>7</v>
      </c>
      <c r="Z8" s="137">
        <v>12</v>
      </c>
      <c r="AA8" s="137"/>
      <c r="AB8" s="137">
        <v>9</v>
      </c>
      <c r="AC8" s="137">
        <v>9</v>
      </c>
      <c r="AD8" s="137">
        <v>11</v>
      </c>
      <c r="AE8" s="137">
        <v>7</v>
      </c>
      <c r="AF8" s="137">
        <v>7</v>
      </c>
      <c r="AG8" s="137"/>
      <c r="AH8" s="137"/>
      <c r="AI8" s="137"/>
      <c r="AJ8" s="139">
        <f t="shared" si="2"/>
        <v>218</v>
      </c>
      <c r="AK8" s="140">
        <f t="shared" si="3"/>
        <v>9.0833333333333339</v>
      </c>
      <c r="AL8" s="547">
        <f>SUM(AK8:AK9)</f>
        <v>10.708333333333334</v>
      </c>
      <c r="AM8" s="141">
        <f>AK8/C8</f>
        <v>0.60555555555555562</v>
      </c>
      <c r="AN8" s="524">
        <f>AL8/(C8+C9)</f>
        <v>0.71388888888888891</v>
      </c>
      <c r="AO8" s="142">
        <f>AK8/D8</f>
        <v>0.84890965732087242</v>
      </c>
      <c r="AP8" s="524">
        <f>AL8/(D8+D9)</f>
        <v>0.87773224043715858</v>
      </c>
    </row>
    <row r="9" spans="1:42" ht="20.100000000000001" customHeight="1">
      <c r="A9" s="530"/>
      <c r="B9" s="115" t="s">
        <v>492</v>
      </c>
      <c r="C9" s="143"/>
      <c r="D9" s="159">
        <v>1.5</v>
      </c>
      <c r="E9" s="144">
        <v>0</v>
      </c>
      <c r="F9" s="145"/>
      <c r="G9" s="145">
        <v>2</v>
      </c>
      <c r="H9" s="146">
        <v>1</v>
      </c>
      <c r="I9" s="145">
        <v>1</v>
      </c>
      <c r="J9" s="117">
        <v>1</v>
      </c>
      <c r="K9" s="117">
        <v>4</v>
      </c>
      <c r="L9" s="117">
        <v>0</v>
      </c>
      <c r="M9" s="117"/>
      <c r="N9" s="117">
        <v>2</v>
      </c>
      <c r="O9" s="118">
        <v>1</v>
      </c>
      <c r="P9" s="117">
        <v>1</v>
      </c>
      <c r="Q9" s="117">
        <v>2</v>
      </c>
      <c r="R9" s="117">
        <v>4</v>
      </c>
      <c r="S9" s="117">
        <v>0</v>
      </c>
      <c r="T9" s="117"/>
      <c r="U9" s="117">
        <v>2</v>
      </c>
      <c r="V9" s="117">
        <v>1</v>
      </c>
      <c r="W9" s="117">
        <v>1</v>
      </c>
      <c r="X9" s="118">
        <v>1</v>
      </c>
      <c r="Y9" s="117">
        <v>4</v>
      </c>
      <c r="Z9" s="145">
        <v>0</v>
      </c>
      <c r="AA9" s="145"/>
      <c r="AB9" s="145">
        <v>2</v>
      </c>
      <c r="AC9" s="145">
        <v>1</v>
      </c>
      <c r="AD9" s="145">
        <v>1</v>
      </c>
      <c r="AE9" s="145">
        <v>2</v>
      </c>
      <c r="AF9" s="145">
        <v>5</v>
      </c>
      <c r="AG9" s="145"/>
      <c r="AH9" s="145"/>
      <c r="AI9" s="145"/>
      <c r="AJ9" s="147">
        <f t="shared" si="2"/>
        <v>39</v>
      </c>
      <c r="AK9" s="148">
        <f t="shared" si="3"/>
        <v>1.625</v>
      </c>
      <c r="AL9" s="525"/>
      <c r="AM9" s="527"/>
      <c r="AN9" s="525"/>
      <c r="AO9" s="150">
        <f>AK9/D9</f>
        <v>1.0833333333333333</v>
      </c>
      <c r="AP9" s="525"/>
    </row>
    <row r="10" spans="1:42" ht="20.100000000000001" customHeight="1">
      <c r="A10" s="536"/>
      <c r="B10" s="151" t="s">
        <v>493</v>
      </c>
      <c r="C10" s="152"/>
      <c r="D10" s="152"/>
      <c r="E10" s="127">
        <v>0</v>
      </c>
      <c r="F10" s="128"/>
      <c r="G10" s="128">
        <v>0</v>
      </c>
      <c r="H10" s="129">
        <v>1</v>
      </c>
      <c r="I10" s="128">
        <v>0</v>
      </c>
      <c r="J10" s="128">
        <v>0</v>
      </c>
      <c r="K10" s="128">
        <v>0</v>
      </c>
      <c r="L10" s="128">
        <v>0</v>
      </c>
      <c r="M10" s="128"/>
      <c r="N10" s="128">
        <v>0</v>
      </c>
      <c r="O10" s="129">
        <v>0</v>
      </c>
      <c r="P10" s="128">
        <v>0</v>
      </c>
      <c r="Q10" s="128">
        <v>0</v>
      </c>
      <c r="R10" s="128">
        <v>0</v>
      </c>
      <c r="S10" s="128">
        <v>1</v>
      </c>
      <c r="T10" s="128"/>
      <c r="U10" s="128">
        <v>0</v>
      </c>
      <c r="V10" s="128">
        <v>0</v>
      </c>
      <c r="W10" s="128">
        <v>0</v>
      </c>
      <c r="X10" s="129">
        <v>0</v>
      </c>
      <c r="Y10" s="128">
        <v>0</v>
      </c>
      <c r="Z10" s="128">
        <v>1</v>
      </c>
      <c r="AA10" s="128"/>
      <c r="AB10" s="128">
        <v>0</v>
      </c>
      <c r="AC10" s="128">
        <v>0</v>
      </c>
      <c r="AD10" s="128">
        <v>0</v>
      </c>
      <c r="AE10" s="128">
        <v>0</v>
      </c>
      <c r="AF10" s="128">
        <v>0</v>
      </c>
      <c r="AG10" s="128"/>
      <c r="AH10" s="128"/>
      <c r="AI10" s="128"/>
      <c r="AJ10" s="153">
        <f t="shared" si="2"/>
        <v>3</v>
      </c>
      <c r="AK10" s="140">
        <f t="shared" si="3"/>
        <v>0.125</v>
      </c>
      <c r="AL10" s="526"/>
      <c r="AM10" s="528"/>
      <c r="AN10" s="526"/>
      <c r="AO10" s="156"/>
      <c r="AP10" s="526"/>
    </row>
    <row r="11" spans="1:42" ht="20.100000000000001" customHeight="1">
      <c r="A11" s="529" t="s">
        <v>494</v>
      </c>
      <c r="B11" s="104" t="s">
        <v>491</v>
      </c>
      <c r="C11" s="157">
        <v>45</v>
      </c>
      <c r="D11" s="157">
        <v>26</v>
      </c>
      <c r="E11" s="106">
        <v>23</v>
      </c>
      <c r="F11" s="106"/>
      <c r="G11" s="107">
        <v>29</v>
      </c>
      <c r="H11" s="108">
        <v>24</v>
      </c>
      <c r="I11" s="107">
        <v>21</v>
      </c>
      <c r="J11" s="107">
        <v>27</v>
      </c>
      <c r="K11" s="107">
        <v>21</v>
      </c>
      <c r="L11" s="107">
        <v>25</v>
      </c>
      <c r="M11" s="107"/>
      <c r="N11" s="107">
        <v>27</v>
      </c>
      <c r="O11" s="108">
        <v>27</v>
      </c>
      <c r="P11" s="107">
        <v>23</v>
      </c>
      <c r="Q11" s="107">
        <v>29</v>
      </c>
      <c r="R11" s="107">
        <v>22</v>
      </c>
      <c r="S11" s="107">
        <v>22</v>
      </c>
      <c r="T11" s="107"/>
      <c r="U11" s="107">
        <v>24</v>
      </c>
      <c r="V11" s="107">
        <v>25</v>
      </c>
      <c r="W11" s="107">
        <v>17</v>
      </c>
      <c r="X11" s="108">
        <v>26</v>
      </c>
      <c r="Y11" s="107">
        <v>23</v>
      </c>
      <c r="Z11" s="107">
        <v>25</v>
      </c>
      <c r="AA11" s="107"/>
      <c r="AB11" s="107">
        <v>29</v>
      </c>
      <c r="AC11" s="107">
        <v>26</v>
      </c>
      <c r="AD11" s="107">
        <v>21</v>
      </c>
      <c r="AE11" s="107">
        <v>30</v>
      </c>
      <c r="AF11" s="107">
        <v>24</v>
      </c>
      <c r="AG11" s="107"/>
      <c r="AH11" s="107"/>
      <c r="AI11" s="107"/>
      <c r="AJ11" s="109">
        <f t="shared" si="2"/>
        <v>590</v>
      </c>
      <c r="AK11" s="110">
        <f t="shared" si="3"/>
        <v>24.583333333333332</v>
      </c>
      <c r="AL11" s="531">
        <f>SUM(AK11:AK13)</f>
        <v>30.583333333333332</v>
      </c>
      <c r="AM11" s="111">
        <f>AK11/C11</f>
        <v>0.54629629629629628</v>
      </c>
      <c r="AN11" s="532">
        <f>AL11/(C11+C12)</f>
        <v>0.67962962962962958</v>
      </c>
      <c r="AO11" s="112">
        <f>AK11/D11</f>
        <v>0.94551282051282048</v>
      </c>
      <c r="AP11" s="532">
        <f>AL11/(D11+D12)</f>
        <v>0.92676767676767668</v>
      </c>
    </row>
    <row r="12" spans="1:42" ht="20.100000000000001" customHeight="1">
      <c r="A12" s="530"/>
      <c r="B12" s="158" t="s">
        <v>492</v>
      </c>
      <c r="C12" s="159"/>
      <c r="D12" s="159">
        <v>7</v>
      </c>
      <c r="E12" s="160">
        <v>5</v>
      </c>
      <c r="F12" s="160"/>
      <c r="G12" s="117">
        <v>5</v>
      </c>
      <c r="H12" s="118">
        <v>7</v>
      </c>
      <c r="I12" s="117">
        <v>9</v>
      </c>
      <c r="J12" s="117">
        <v>3</v>
      </c>
      <c r="K12" s="117">
        <v>10</v>
      </c>
      <c r="L12" s="117">
        <v>4</v>
      </c>
      <c r="M12" s="117"/>
      <c r="N12" s="117">
        <v>5</v>
      </c>
      <c r="O12" s="118">
        <v>5</v>
      </c>
      <c r="P12" s="117">
        <v>8</v>
      </c>
      <c r="Q12" s="117">
        <v>2</v>
      </c>
      <c r="R12" s="117">
        <v>10</v>
      </c>
      <c r="S12" s="117">
        <v>4</v>
      </c>
      <c r="T12" s="117"/>
      <c r="U12" s="117">
        <v>5</v>
      </c>
      <c r="V12" s="117">
        <v>7</v>
      </c>
      <c r="W12" s="117">
        <v>9</v>
      </c>
      <c r="X12" s="118">
        <v>2</v>
      </c>
      <c r="Y12" s="117">
        <v>9</v>
      </c>
      <c r="Z12" s="117">
        <v>3</v>
      </c>
      <c r="AA12" s="161"/>
      <c r="AB12" s="161">
        <v>5</v>
      </c>
      <c r="AC12" s="117">
        <v>7</v>
      </c>
      <c r="AD12" s="117">
        <v>8</v>
      </c>
      <c r="AE12" s="117">
        <v>4</v>
      </c>
      <c r="AF12" s="117">
        <v>8</v>
      </c>
      <c r="AG12" s="117"/>
      <c r="AH12" s="117"/>
      <c r="AI12" s="117"/>
      <c r="AJ12" s="119">
        <f t="shared" si="2"/>
        <v>144</v>
      </c>
      <c r="AK12" s="120">
        <f t="shared" si="3"/>
        <v>6</v>
      </c>
      <c r="AL12" s="525"/>
      <c r="AM12" s="533"/>
      <c r="AN12" s="525"/>
      <c r="AO12" s="162">
        <f>AK12/D12</f>
        <v>0.8571428571428571</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c r="G14" s="165">
        <v>1</v>
      </c>
      <c r="H14" s="165">
        <v>1</v>
      </c>
      <c r="I14" s="165">
        <v>1</v>
      </c>
      <c r="J14" s="165">
        <v>0</v>
      </c>
      <c r="K14" s="165">
        <v>3</v>
      </c>
      <c r="L14" s="165">
        <v>1</v>
      </c>
      <c r="M14" s="165"/>
      <c r="N14" s="165">
        <v>3</v>
      </c>
      <c r="O14" s="165">
        <v>0</v>
      </c>
      <c r="P14" s="165">
        <v>0</v>
      </c>
      <c r="Q14" s="165">
        <v>1</v>
      </c>
      <c r="R14" s="165">
        <v>0</v>
      </c>
      <c r="S14" s="165">
        <v>1</v>
      </c>
      <c r="T14" s="165"/>
      <c r="U14" s="165">
        <v>3</v>
      </c>
      <c r="V14" s="165">
        <v>0</v>
      </c>
      <c r="W14" s="165">
        <v>2</v>
      </c>
      <c r="X14" s="165">
        <v>2</v>
      </c>
      <c r="Y14" s="165">
        <v>3</v>
      </c>
      <c r="Z14" s="165">
        <v>0</v>
      </c>
      <c r="AA14" s="165"/>
      <c r="AB14" s="165">
        <v>1</v>
      </c>
      <c r="AC14" s="165">
        <v>0</v>
      </c>
      <c r="AD14" s="165">
        <v>2</v>
      </c>
      <c r="AE14" s="165">
        <v>1</v>
      </c>
      <c r="AF14" s="165">
        <v>0</v>
      </c>
      <c r="AG14" s="165"/>
      <c r="AH14" s="165"/>
      <c r="AI14" s="165"/>
      <c r="AJ14" s="166">
        <f t="shared" si="2"/>
        <v>27</v>
      </c>
      <c r="AK14" s="167">
        <f t="shared" ref="AK14:AK61" si="4">AJ14/COUNTA(E14:AI14)</f>
        <v>1.125</v>
      </c>
      <c r="AL14" s="526"/>
      <c r="AM14" s="528"/>
      <c r="AN14" s="526"/>
      <c r="AO14" s="528"/>
      <c r="AP14" s="526"/>
    </row>
    <row r="15" spans="1:42" ht="20.100000000000001" customHeight="1">
      <c r="A15" s="529" t="s">
        <v>496</v>
      </c>
      <c r="B15" s="104" t="s">
        <v>497</v>
      </c>
      <c r="C15" s="168">
        <v>272</v>
      </c>
      <c r="D15" s="168">
        <v>230</v>
      </c>
      <c r="E15" s="169">
        <v>221</v>
      </c>
      <c r="F15" s="169">
        <v>221</v>
      </c>
      <c r="G15" s="169">
        <v>221</v>
      </c>
      <c r="H15" s="169">
        <v>221</v>
      </c>
      <c r="I15" s="169">
        <v>221</v>
      </c>
      <c r="J15" s="169">
        <v>221</v>
      </c>
      <c r="K15" s="169">
        <v>221</v>
      </c>
      <c r="L15" s="169">
        <v>221</v>
      </c>
      <c r="M15" s="169">
        <v>221</v>
      </c>
      <c r="N15" s="169">
        <v>221</v>
      </c>
      <c r="O15" s="169">
        <v>221</v>
      </c>
      <c r="P15" s="169">
        <v>221</v>
      </c>
      <c r="Q15" s="169">
        <v>221</v>
      </c>
      <c r="R15" s="169">
        <v>221</v>
      </c>
      <c r="S15" s="169">
        <v>221</v>
      </c>
      <c r="T15" s="169">
        <v>221</v>
      </c>
      <c r="U15" s="169">
        <v>221</v>
      </c>
      <c r="V15" s="169">
        <v>221</v>
      </c>
      <c r="W15" s="169">
        <v>221</v>
      </c>
      <c r="X15" s="169">
        <v>221</v>
      </c>
      <c r="Y15" s="169">
        <v>221</v>
      </c>
      <c r="Z15" s="169">
        <v>221</v>
      </c>
      <c r="AA15" s="169">
        <v>221</v>
      </c>
      <c r="AB15" s="169">
        <v>221</v>
      </c>
      <c r="AC15" s="169">
        <v>221</v>
      </c>
      <c r="AD15" s="169">
        <v>221</v>
      </c>
      <c r="AE15" s="169">
        <v>221</v>
      </c>
      <c r="AF15" s="169">
        <v>221</v>
      </c>
      <c r="AG15" s="169"/>
      <c r="AH15" s="169"/>
      <c r="AI15" s="169"/>
      <c r="AJ15" s="109">
        <f>SUM(E15:AI15)</f>
        <v>6188</v>
      </c>
      <c r="AK15" s="110">
        <f t="shared" si="4"/>
        <v>221</v>
      </c>
      <c r="AL15" s="543"/>
      <c r="AM15" s="545"/>
      <c r="AN15" s="532"/>
      <c r="AO15" s="112"/>
      <c r="AP15" s="532"/>
    </row>
    <row r="16" spans="1:42" ht="20.100000000000001" customHeight="1">
      <c r="A16" s="536"/>
      <c r="B16" s="124" t="s">
        <v>498</v>
      </c>
      <c r="C16" s="170">
        <v>99</v>
      </c>
      <c r="D16" s="171">
        <v>150</v>
      </c>
      <c r="E16" s="172">
        <v>151</v>
      </c>
      <c r="F16" s="172">
        <v>151</v>
      </c>
      <c r="G16" s="172">
        <v>151</v>
      </c>
      <c r="H16" s="172">
        <v>151</v>
      </c>
      <c r="I16" s="172">
        <v>151</v>
      </c>
      <c r="J16" s="172">
        <v>151</v>
      </c>
      <c r="K16" s="172">
        <v>151</v>
      </c>
      <c r="L16" s="172">
        <v>151</v>
      </c>
      <c r="M16" s="172">
        <v>151</v>
      </c>
      <c r="N16" s="172">
        <v>151</v>
      </c>
      <c r="O16" s="172">
        <v>151</v>
      </c>
      <c r="P16" s="172">
        <v>151</v>
      </c>
      <c r="Q16" s="172">
        <v>151</v>
      </c>
      <c r="R16" s="172">
        <v>151</v>
      </c>
      <c r="S16" s="172">
        <v>151</v>
      </c>
      <c r="T16" s="172">
        <v>151</v>
      </c>
      <c r="U16" s="172">
        <v>151</v>
      </c>
      <c r="V16" s="172">
        <v>151</v>
      </c>
      <c r="W16" s="172">
        <v>151</v>
      </c>
      <c r="X16" s="172">
        <v>151</v>
      </c>
      <c r="Y16" s="172">
        <v>151</v>
      </c>
      <c r="Z16" s="172">
        <v>151</v>
      </c>
      <c r="AA16" s="172">
        <v>151</v>
      </c>
      <c r="AB16" s="172">
        <v>151</v>
      </c>
      <c r="AC16" s="172">
        <v>151</v>
      </c>
      <c r="AD16" s="172">
        <v>151</v>
      </c>
      <c r="AE16" s="172">
        <v>151</v>
      </c>
      <c r="AF16" s="172">
        <v>151</v>
      </c>
      <c r="AG16" s="172"/>
      <c r="AH16" s="172"/>
      <c r="AI16" s="172"/>
      <c r="AJ16" s="130">
        <f t="shared" ref="AJ16:AJ26" si="5">SUM(E16:AI16)</f>
        <v>4228</v>
      </c>
      <c r="AK16" s="173">
        <f t="shared" si="4"/>
        <v>151</v>
      </c>
      <c r="AL16" s="544"/>
      <c r="AM16" s="546"/>
      <c r="AN16" s="526"/>
      <c r="AO16" s="174"/>
      <c r="AP16" s="526"/>
    </row>
    <row r="17" spans="1:42" ht="20.100000000000001" customHeight="1">
      <c r="A17" s="530" t="s">
        <v>39</v>
      </c>
      <c r="B17" s="115" t="s">
        <v>488</v>
      </c>
      <c r="C17" s="175">
        <v>80</v>
      </c>
      <c r="D17" s="105">
        <v>72.5</v>
      </c>
      <c r="E17" s="176">
        <v>69</v>
      </c>
      <c r="F17" s="176">
        <v>69</v>
      </c>
      <c r="G17" s="176">
        <v>70</v>
      </c>
      <c r="H17" s="176">
        <v>71</v>
      </c>
      <c r="I17" s="176">
        <v>71</v>
      </c>
      <c r="J17" s="176">
        <v>71</v>
      </c>
      <c r="K17" s="176">
        <v>71</v>
      </c>
      <c r="L17" s="176">
        <v>71</v>
      </c>
      <c r="M17" s="176">
        <v>71</v>
      </c>
      <c r="N17" s="176">
        <v>72</v>
      </c>
      <c r="O17" s="176">
        <v>71</v>
      </c>
      <c r="P17" s="176">
        <v>72</v>
      </c>
      <c r="Q17" s="176">
        <v>72</v>
      </c>
      <c r="R17" s="176">
        <v>70</v>
      </c>
      <c r="S17" s="176">
        <v>69</v>
      </c>
      <c r="T17" s="176">
        <v>69</v>
      </c>
      <c r="U17" s="176">
        <v>69</v>
      </c>
      <c r="V17" s="176">
        <v>70</v>
      </c>
      <c r="W17" s="176">
        <v>70</v>
      </c>
      <c r="X17" s="176">
        <v>70</v>
      </c>
      <c r="Y17" s="176">
        <v>71</v>
      </c>
      <c r="Z17" s="128">
        <v>70</v>
      </c>
      <c r="AA17" s="176">
        <v>70</v>
      </c>
      <c r="AB17" s="176">
        <v>70</v>
      </c>
      <c r="AC17" s="176">
        <v>72</v>
      </c>
      <c r="AD17" s="176">
        <v>72</v>
      </c>
      <c r="AE17" s="176">
        <v>72</v>
      </c>
      <c r="AF17" s="176">
        <v>72</v>
      </c>
      <c r="AG17" s="176"/>
      <c r="AH17" s="176"/>
      <c r="AI17" s="176"/>
      <c r="AJ17" s="177">
        <f>SUM(E17:AI17)</f>
        <v>1977</v>
      </c>
      <c r="AK17" s="178">
        <f>AJ17/COUNTA(E17:AI17)</f>
        <v>70.607142857142861</v>
      </c>
      <c r="AL17" s="531">
        <f>SUM(AK17:AK18)</f>
        <v>74.357142857142861</v>
      </c>
      <c r="AM17" s="179">
        <f>AK17/C17</f>
        <v>0.88258928571428574</v>
      </c>
      <c r="AN17" s="532">
        <f>AL17/(C17+C18)</f>
        <v>0.92946428571428574</v>
      </c>
      <c r="AO17" s="112">
        <f>AK17/D17</f>
        <v>0.97389162561576359</v>
      </c>
      <c r="AP17" s="532">
        <f>AL17/(D17+D18)</f>
        <v>0.97198879551820738</v>
      </c>
    </row>
    <row r="18" spans="1:42" ht="20.100000000000001" customHeight="1">
      <c r="A18" s="530"/>
      <c r="B18" s="115" t="s">
        <v>489</v>
      </c>
      <c r="C18" s="135"/>
      <c r="D18" s="116">
        <v>4</v>
      </c>
      <c r="E18" s="180">
        <v>3</v>
      </c>
      <c r="F18" s="180">
        <v>3</v>
      </c>
      <c r="G18" s="180">
        <v>3</v>
      </c>
      <c r="H18" s="180">
        <v>3</v>
      </c>
      <c r="I18" s="180">
        <v>4</v>
      </c>
      <c r="J18" s="180">
        <v>4</v>
      </c>
      <c r="K18" s="180">
        <v>3</v>
      </c>
      <c r="L18" s="180">
        <v>4</v>
      </c>
      <c r="M18" s="180">
        <v>3</v>
      </c>
      <c r="N18" s="176">
        <v>4</v>
      </c>
      <c r="O18" s="176">
        <v>3</v>
      </c>
      <c r="P18" s="176">
        <v>5</v>
      </c>
      <c r="Q18" s="176">
        <v>4</v>
      </c>
      <c r="R18" s="176">
        <v>4</v>
      </c>
      <c r="S18" s="176">
        <v>3</v>
      </c>
      <c r="T18" s="176">
        <v>3</v>
      </c>
      <c r="U18" s="176">
        <v>4</v>
      </c>
      <c r="V18" s="176">
        <v>5</v>
      </c>
      <c r="W18" s="176">
        <v>6</v>
      </c>
      <c r="X18" s="180">
        <v>2</v>
      </c>
      <c r="Y18" s="176">
        <v>5</v>
      </c>
      <c r="Z18" s="176">
        <v>4</v>
      </c>
      <c r="AA18" s="176">
        <v>5</v>
      </c>
      <c r="AB18" s="176">
        <v>4</v>
      </c>
      <c r="AC18" s="176">
        <v>2</v>
      </c>
      <c r="AD18" s="176">
        <v>3</v>
      </c>
      <c r="AE18" s="176">
        <v>5</v>
      </c>
      <c r="AF18" s="176">
        <v>4</v>
      </c>
      <c r="AG18" s="176"/>
      <c r="AH18" s="176"/>
      <c r="AI18" s="176"/>
      <c r="AJ18" s="153">
        <f t="shared" si="5"/>
        <v>105</v>
      </c>
      <c r="AK18" s="178">
        <f t="shared" si="4"/>
        <v>3.75</v>
      </c>
      <c r="AL18" s="548"/>
      <c r="AM18" s="181"/>
      <c r="AN18" s="549"/>
      <c r="AO18" s="182">
        <f>AK18/D18</f>
        <v>0.9375</v>
      </c>
      <c r="AP18" s="549"/>
    </row>
    <row r="19" spans="1:42" ht="19.5" customHeight="1">
      <c r="A19" s="536"/>
      <c r="B19" s="124" t="s">
        <v>490</v>
      </c>
      <c r="C19" s="163"/>
      <c r="D19" s="163"/>
      <c r="E19" s="180"/>
      <c r="F19" s="180"/>
      <c r="G19" s="180"/>
      <c r="H19" s="180"/>
      <c r="I19" s="180"/>
      <c r="J19" s="180"/>
      <c r="K19" s="180"/>
      <c r="L19" s="180"/>
      <c r="M19" s="180"/>
      <c r="N19" s="128">
        <v>1</v>
      </c>
      <c r="O19" s="128"/>
      <c r="P19" s="128"/>
      <c r="Q19" s="128">
        <v>2</v>
      </c>
      <c r="R19" s="128">
        <v>1</v>
      </c>
      <c r="S19" s="128"/>
      <c r="T19" s="128"/>
      <c r="U19" s="128"/>
      <c r="V19" s="128"/>
      <c r="W19" s="128"/>
      <c r="X19" s="128"/>
      <c r="Y19" s="128"/>
      <c r="Z19" s="128"/>
      <c r="AA19" s="350"/>
      <c r="AB19" s="176"/>
      <c r="AC19" s="176"/>
      <c r="AD19" s="176">
        <v>1</v>
      </c>
      <c r="AE19" s="176"/>
      <c r="AF19" s="176"/>
      <c r="AG19" s="176"/>
      <c r="AH19" s="176"/>
      <c r="AI19" s="176"/>
      <c r="AJ19" s="183">
        <f t="shared" si="5"/>
        <v>5</v>
      </c>
      <c r="AK19" s="140">
        <f t="shared" si="4"/>
        <v>1.25</v>
      </c>
      <c r="AL19" s="121"/>
      <c r="AM19" s="184"/>
      <c r="AN19" s="149"/>
      <c r="AO19" s="185"/>
      <c r="AP19" s="113"/>
    </row>
    <row r="20" spans="1:42" ht="20.100000000000001" customHeight="1">
      <c r="A20" s="529" t="s">
        <v>500</v>
      </c>
      <c r="B20" s="104" t="s">
        <v>491</v>
      </c>
      <c r="C20" s="157">
        <v>75</v>
      </c>
      <c r="D20" s="157">
        <v>49</v>
      </c>
      <c r="E20" s="107">
        <v>46</v>
      </c>
      <c r="F20" s="107"/>
      <c r="G20" s="107">
        <v>49</v>
      </c>
      <c r="H20" s="107">
        <v>44</v>
      </c>
      <c r="I20" s="107">
        <v>38</v>
      </c>
      <c r="J20" s="107">
        <v>38</v>
      </c>
      <c r="K20" s="107">
        <v>45</v>
      </c>
      <c r="L20" s="107">
        <v>41</v>
      </c>
      <c r="M20" s="107"/>
      <c r="N20" s="107">
        <v>50</v>
      </c>
      <c r="O20" s="107">
        <v>48</v>
      </c>
      <c r="P20" s="107">
        <v>43</v>
      </c>
      <c r="Q20" s="107">
        <v>44</v>
      </c>
      <c r="R20" s="107">
        <v>51</v>
      </c>
      <c r="S20" s="107">
        <v>48</v>
      </c>
      <c r="T20" s="107"/>
      <c r="U20" s="107">
        <v>50</v>
      </c>
      <c r="V20" s="107">
        <v>48</v>
      </c>
      <c r="W20" s="107">
        <v>44</v>
      </c>
      <c r="X20" s="107">
        <v>49</v>
      </c>
      <c r="Y20" s="107">
        <v>45</v>
      </c>
      <c r="Z20" s="107">
        <v>44</v>
      </c>
      <c r="AB20" s="107">
        <v>44</v>
      </c>
      <c r="AC20" s="107">
        <v>48</v>
      </c>
      <c r="AD20" s="107">
        <v>47</v>
      </c>
      <c r="AE20" s="107">
        <v>48</v>
      </c>
      <c r="AF20" s="107">
        <v>44</v>
      </c>
      <c r="AG20" s="107"/>
      <c r="AH20" s="107"/>
      <c r="AI20" s="107"/>
      <c r="AJ20" s="109">
        <f t="shared" si="5"/>
        <v>1096</v>
      </c>
      <c r="AK20" s="110">
        <f t="shared" si="4"/>
        <v>45.666666666666664</v>
      </c>
      <c r="AL20" s="531">
        <f>SUM(AK20:AK21)</f>
        <v>57.625</v>
      </c>
      <c r="AM20" s="111">
        <f>AK20/C20</f>
        <v>0.60888888888888881</v>
      </c>
      <c r="AN20" s="532">
        <f>AL20/(C20+C21)</f>
        <v>0.76833333333333331</v>
      </c>
      <c r="AO20" s="112">
        <f>AK20/D20</f>
        <v>0.93197278911564618</v>
      </c>
      <c r="AP20" s="532">
        <f>AL20/(D20+D21)</f>
        <v>0.9604166666666667</v>
      </c>
    </row>
    <row r="21" spans="1:42" ht="20.100000000000001" customHeight="1">
      <c r="A21" s="530"/>
      <c r="B21" s="115" t="s">
        <v>492</v>
      </c>
      <c r="C21" s="159"/>
      <c r="D21" s="159">
        <v>11</v>
      </c>
      <c r="E21" s="117">
        <v>12</v>
      </c>
      <c r="F21" s="117"/>
      <c r="G21" s="117">
        <v>8</v>
      </c>
      <c r="H21" s="117">
        <v>11</v>
      </c>
      <c r="I21" s="117">
        <v>14</v>
      </c>
      <c r="J21" s="117">
        <v>11</v>
      </c>
      <c r="K21" s="117">
        <v>16</v>
      </c>
      <c r="L21" s="117">
        <v>10</v>
      </c>
      <c r="M21" s="117"/>
      <c r="N21" s="117">
        <v>9</v>
      </c>
      <c r="O21" s="117">
        <v>9</v>
      </c>
      <c r="P21" s="117">
        <v>13</v>
      </c>
      <c r="Q21" s="117">
        <v>13</v>
      </c>
      <c r="R21" s="117">
        <v>16</v>
      </c>
      <c r="S21" s="117">
        <v>10</v>
      </c>
      <c r="T21" s="117"/>
      <c r="U21" s="117">
        <v>8</v>
      </c>
      <c r="V21" s="117">
        <v>11</v>
      </c>
      <c r="W21" s="117">
        <v>14</v>
      </c>
      <c r="X21" s="117">
        <v>12</v>
      </c>
      <c r="Y21" s="117">
        <v>17</v>
      </c>
      <c r="Z21" s="117">
        <v>11</v>
      </c>
      <c r="AB21" s="117">
        <v>8</v>
      </c>
      <c r="AC21" s="117">
        <v>12</v>
      </c>
      <c r="AD21" s="117">
        <v>15</v>
      </c>
      <c r="AE21" s="117">
        <v>12</v>
      </c>
      <c r="AF21" s="117">
        <v>15</v>
      </c>
      <c r="AG21" s="117"/>
      <c r="AH21" s="117"/>
      <c r="AI21" s="117"/>
      <c r="AJ21" s="119">
        <f t="shared" si="5"/>
        <v>287</v>
      </c>
      <c r="AK21" s="120">
        <f t="shared" si="4"/>
        <v>11.958333333333334</v>
      </c>
      <c r="AL21" s="547"/>
      <c r="AM21" s="540"/>
      <c r="AN21" s="525"/>
      <c r="AO21" s="162">
        <f>AK21/D21</f>
        <v>1.0871212121212122</v>
      </c>
      <c r="AP21" s="524"/>
    </row>
    <row r="22" spans="1:42" ht="20.100000000000001" customHeight="1">
      <c r="A22" s="536"/>
      <c r="B22" s="151" t="s">
        <v>493</v>
      </c>
      <c r="C22" s="163"/>
      <c r="D22" s="163"/>
      <c r="E22" s="186">
        <v>2</v>
      </c>
      <c r="F22" s="186"/>
      <c r="G22" s="186">
        <v>3</v>
      </c>
      <c r="H22" s="186">
        <v>6</v>
      </c>
      <c r="I22" s="186">
        <v>5</v>
      </c>
      <c r="J22" s="186">
        <v>6</v>
      </c>
      <c r="K22" s="186">
        <v>5</v>
      </c>
      <c r="L22" s="186">
        <v>4</v>
      </c>
      <c r="M22" s="186"/>
      <c r="N22" s="186">
        <v>4</v>
      </c>
      <c r="O22" s="186">
        <v>4</v>
      </c>
      <c r="P22" s="186">
        <v>2</v>
      </c>
      <c r="Q22" s="186">
        <v>1</v>
      </c>
      <c r="R22" s="186">
        <v>2</v>
      </c>
      <c r="S22" s="186">
        <v>1</v>
      </c>
      <c r="T22" s="186"/>
      <c r="U22" s="206">
        <v>7</v>
      </c>
      <c r="V22" s="186">
        <v>1</v>
      </c>
      <c r="W22" s="186">
        <v>3</v>
      </c>
      <c r="X22" s="186">
        <v>2</v>
      </c>
      <c r="Y22" s="186">
        <v>5</v>
      </c>
      <c r="Z22" s="186">
        <v>4</v>
      </c>
      <c r="AB22" s="186">
        <v>6</v>
      </c>
      <c r="AC22" s="186">
        <v>2</v>
      </c>
      <c r="AD22" s="186">
        <v>2</v>
      </c>
      <c r="AE22" s="186">
        <v>2</v>
      </c>
      <c r="AF22" s="186">
        <v>2</v>
      </c>
      <c r="AG22" s="186"/>
      <c r="AH22" s="186"/>
      <c r="AI22" s="186"/>
      <c r="AJ22" s="187">
        <f t="shared" si="5"/>
        <v>81</v>
      </c>
      <c r="AK22" s="188">
        <f t="shared" si="4"/>
        <v>3.375</v>
      </c>
      <c r="AL22" s="526"/>
      <c r="AM22" s="528"/>
      <c r="AN22" s="526"/>
      <c r="AO22" s="156"/>
      <c r="AP22" s="526"/>
    </row>
    <row r="23" spans="1:42" ht="20.100000000000001" customHeight="1">
      <c r="A23" s="529" t="s">
        <v>501</v>
      </c>
      <c r="B23" s="104" t="s">
        <v>491</v>
      </c>
      <c r="C23" s="157">
        <v>35</v>
      </c>
      <c r="D23" s="105">
        <v>23.5</v>
      </c>
      <c r="E23" s="107">
        <v>25</v>
      </c>
      <c r="F23" s="107"/>
      <c r="G23" s="107">
        <v>24</v>
      </c>
      <c r="H23" s="107">
        <v>23</v>
      </c>
      <c r="I23" s="107">
        <v>22</v>
      </c>
      <c r="J23" s="107">
        <v>20</v>
      </c>
      <c r="K23" s="107">
        <v>17</v>
      </c>
      <c r="L23" s="107">
        <v>24</v>
      </c>
      <c r="M23" s="107"/>
      <c r="N23" s="107">
        <v>24</v>
      </c>
      <c r="O23" s="107">
        <v>20</v>
      </c>
      <c r="P23" s="107">
        <v>22</v>
      </c>
      <c r="Q23" s="107">
        <v>21</v>
      </c>
      <c r="R23" s="107">
        <v>18</v>
      </c>
      <c r="S23" s="107">
        <v>25</v>
      </c>
      <c r="T23" s="107"/>
      <c r="U23" s="107">
        <v>21</v>
      </c>
      <c r="V23" s="107">
        <v>24</v>
      </c>
      <c r="W23" s="107">
        <v>18</v>
      </c>
      <c r="X23" s="107">
        <v>21</v>
      </c>
      <c r="Y23" s="107">
        <v>19</v>
      </c>
      <c r="Z23" s="107">
        <v>26</v>
      </c>
      <c r="AA23" s="107"/>
      <c r="AB23" s="107">
        <v>22</v>
      </c>
      <c r="AC23" s="107">
        <v>24</v>
      </c>
      <c r="AD23" s="107">
        <v>21</v>
      </c>
      <c r="AE23" s="107">
        <v>22</v>
      </c>
      <c r="AF23" s="107">
        <v>20</v>
      </c>
      <c r="AG23" s="107"/>
      <c r="AH23" s="107"/>
      <c r="AI23" s="107"/>
      <c r="AJ23" s="109">
        <f t="shared" si="5"/>
        <v>523</v>
      </c>
      <c r="AK23" s="110">
        <f t="shared" si="4"/>
        <v>21.791666666666668</v>
      </c>
      <c r="AL23" s="531">
        <f>SUM(AK23:AK24)</f>
        <v>24.708333333333336</v>
      </c>
      <c r="AM23" s="111">
        <f>AK23/C23</f>
        <v>0.62261904761904763</v>
      </c>
      <c r="AN23" s="532">
        <f>AL23/(C23+C24)</f>
        <v>0.705952380952381</v>
      </c>
      <c r="AO23" s="112">
        <f>AK23/D23</f>
        <v>0.92730496453900713</v>
      </c>
      <c r="AP23" s="532">
        <f>AL23/(D23+D24)</f>
        <v>0.86695906432748548</v>
      </c>
    </row>
    <row r="24" spans="1:42" ht="20.100000000000001" customHeight="1">
      <c r="A24" s="530"/>
      <c r="B24" s="115" t="s">
        <v>492</v>
      </c>
      <c r="C24" s="159"/>
      <c r="D24" s="189">
        <v>5</v>
      </c>
      <c r="E24" s="117">
        <v>0</v>
      </c>
      <c r="F24" s="117"/>
      <c r="G24" s="117">
        <v>3</v>
      </c>
      <c r="H24" s="117">
        <v>4</v>
      </c>
      <c r="I24" s="117">
        <v>2</v>
      </c>
      <c r="J24" s="117">
        <v>1</v>
      </c>
      <c r="K24" s="117">
        <v>7</v>
      </c>
      <c r="L24" s="117">
        <v>0</v>
      </c>
      <c r="M24" s="117"/>
      <c r="N24" s="117">
        <v>3</v>
      </c>
      <c r="O24" s="117">
        <v>5</v>
      </c>
      <c r="P24" s="117">
        <v>3</v>
      </c>
      <c r="Q24" s="117">
        <v>2</v>
      </c>
      <c r="R24" s="117">
        <v>6</v>
      </c>
      <c r="S24" s="117">
        <v>0</v>
      </c>
      <c r="T24" s="117"/>
      <c r="U24" s="117">
        <v>4</v>
      </c>
      <c r="V24" s="117">
        <v>4</v>
      </c>
      <c r="W24" s="117">
        <v>3</v>
      </c>
      <c r="X24" s="117">
        <v>1</v>
      </c>
      <c r="Y24" s="117">
        <v>7</v>
      </c>
      <c r="Z24" s="117">
        <v>0</v>
      </c>
      <c r="AA24" s="117"/>
      <c r="AB24" s="117">
        <v>3</v>
      </c>
      <c r="AC24" s="117">
        <v>3</v>
      </c>
      <c r="AD24" s="117">
        <v>3</v>
      </c>
      <c r="AE24" s="117">
        <v>1</v>
      </c>
      <c r="AF24" s="117">
        <v>5</v>
      </c>
      <c r="AG24" s="117"/>
      <c r="AH24" s="117"/>
      <c r="AI24" s="117"/>
      <c r="AJ24" s="119">
        <f t="shared" si="5"/>
        <v>70</v>
      </c>
      <c r="AK24" s="120">
        <f t="shared" si="4"/>
        <v>2.9166666666666665</v>
      </c>
      <c r="AL24" s="547"/>
      <c r="AM24" s="551"/>
      <c r="AN24" s="525"/>
      <c r="AO24" s="162">
        <f>AK24/D24</f>
        <v>0.58333333333333326</v>
      </c>
      <c r="AP24" s="524"/>
    </row>
    <row r="25" spans="1:42" ht="20.100000000000001" customHeight="1">
      <c r="A25" s="536"/>
      <c r="B25" s="190" t="s">
        <v>493</v>
      </c>
      <c r="C25" s="163"/>
      <c r="D25" s="467"/>
      <c r="E25" s="206"/>
      <c r="F25" s="206"/>
      <c r="G25" s="206">
        <v>4</v>
      </c>
      <c r="H25" s="206">
        <v>2</v>
      </c>
      <c r="I25" s="206">
        <v>1</v>
      </c>
      <c r="J25" s="206">
        <v>3</v>
      </c>
      <c r="K25" s="206">
        <v>3</v>
      </c>
      <c r="L25" s="206">
        <v>3</v>
      </c>
      <c r="M25" s="206"/>
      <c r="N25" s="206">
        <v>2</v>
      </c>
      <c r="O25" s="206">
        <v>1</v>
      </c>
      <c r="P25" s="206"/>
      <c r="Q25" s="206">
        <v>1</v>
      </c>
      <c r="R25" s="206"/>
      <c r="S25" s="206"/>
      <c r="T25" s="206"/>
      <c r="U25" s="206">
        <v>3</v>
      </c>
      <c r="V25" s="206">
        <v>1</v>
      </c>
      <c r="W25" s="206">
        <v>4</v>
      </c>
      <c r="X25" s="206">
        <v>1</v>
      </c>
      <c r="Y25" s="206">
        <v>1</v>
      </c>
      <c r="Z25" s="206">
        <v>1</v>
      </c>
      <c r="AA25" s="206"/>
      <c r="AB25" s="206">
        <v>4</v>
      </c>
      <c r="AC25" s="206"/>
      <c r="AD25" s="206">
        <v>1</v>
      </c>
      <c r="AE25" s="206">
        <v>1</v>
      </c>
      <c r="AF25" s="206"/>
      <c r="AG25" s="206"/>
      <c r="AH25" s="206"/>
      <c r="AI25" s="206"/>
      <c r="AJ25" s="153">
        <f t="shared" si="5"/>
        <v>37</v>
      </c>
      <c r="AK25" s="188">
        <f t="shared" si="4"/>
        <v>2.0555555555555554</v>
      </c>
      <c r="AL25" s="526"/>
      <c r="AM25" s="552"/>
      <c r="AN25" s="526"/>
      <c r="AO25" s="156"/>
      <c r="AP25" s="550"/>
    </row>
    <row r="26" spans="1:42" ht="20.100000000000001" customHeight="1">
      <c r="A26" s="529" t="s">
        <v>502</v>
      </c>
      <c r="B26" s="104" t="s">
        <v>497</v>
      </c>
      <c r="C26" s="168">
        <v>189</v>
      </c>
      <c r="D26" s="168">
        <v>204</v>
      </c>
      <c r="E26" s="192">
        <v>186</v>
      </c>
      <c r="F26" s="192">
        <v>186</v>
      </c>
      <c r="G26" s="192">
        <v>186</v>
      </c>
      <c r="H26" s="192">
        <v>186</v>
      </c>
      <c r="I26" s="192">
        <v>186</v>
      </c>
      <c r="J26" s="192">
        <v>186</v>
      </c>
      <c r="K26" s="192">
        <v>186</v>
      </c>
      <c r="L26" s="192">
        <v>186</v>
      </c>
      <c r="M26" s="192">
        <v>186</v>
      </c>
      <c r="N26" s="192">
        <v>186</v>
      </c>
      <c r="O26" s="192">
        <v>186</v>
      </c>
      <c r="P26" s="192">
        <v>186</v>
      </c>
      <c r="Q26" s="192">
        <v>186</v>
      </c>
      <c r="R26" s="192">
        <v>186</v>
      </c>
      <c r="S26" s="192">
        <v>186</v>
      </c>
      <c r="T26" s="192">
        <v>186</v>
      </c>
      <c r="U26" s="192">
        <v>186</v>
      </c>
      <c r="V26" s="192">
        <v>186</v>
      </c>
      <c r="W26" s="192">
        <v>186</v>
      </c>
      <c r="X26" s="192">
        <v>186</v>
      </c>
      <c r="Y26" s="192">
        <v>186</v>
      </c>
      <c r="Z26" s="192">
        <v>186</v>
      </c>
      <c r="AA26" s="192">
        <v>186</v>
      </c>
      <c r="AB26" s="192">
        <v>186</v>
      </c>
      <c r="AC26" s="192">
        <v>186</v>
      </c>
      <c r="AD26" s="192">
        <v>186</v>
      </c>
      <c r="AE26" s="192">
        <v>186</v>
      </c>
      <c r="AF26" s="192">
        <v>186</v>
      </c>
      <c r="AG26" s="192"/>
      <c r="AH26" s="192"/>
      <c r="AI26" s="192"/>
      <c r="AJ26" s="109">
        <f t="shared" si="5"/>
        <v>5208</v>
      </c>
      <c r="AK26" s="110">
        <f t="shared" si="4"/>
        <v>186</v>
      </c>
      <c r="AL26" s="543"/>
      <c r="AM26" s="545"/>
      <c r="AN26" s="532"/>
      <c r="AO26" s="112"/>
      <c r="AP26" s="532"/>
    </row>
    <row r="27" spans="1:42" ht="20.100000000000001" customHeight="1">
      <c r="A27" s="536"/>
      <c r="B27" s="124" t="s">
        <v>498</v>
      </c>
      <c r="C27" s="170">
        <v>100</v>
      </c>
      <c r="D27" s="170">
        <v>120</v>
      </c>
      <c r="E27" s="193">
        <v>111</v>
      </c>
      <c r="F27" s="193">
        <v>111</v>
      </c>
      <c r="G27" s="193">
        <v>111</v>
      </c>
      <c r="H27" s="193">
        <v>111</v>
      </c>
      <c r="I27" s="193">
        <v>111</v>
      </c>
      <c r="J27" s="193">
        <v>111</v>
      </c>
      <c r="K27" s="193">
        <v>111</v>
      </c>
      <c r="L27" s="193">
        <v>111</v>
      </c>
      <c r="M27" s="193">
        <v>111</v>
      </c>
      <c r="N27" s="193">
        <v>111</v>
      </c>
      <c r="O27" s="193">
        <v>111</v>
      </c>
      <c r="P27" s="193">
        <v>111</v>
      </c>
      <c r="Q27" s="193">
        <v>111</v>
      </c>
      <c r="R27" s="193">
        <v>111</v>
      </c>
      <c r="S27" s="193">
        <v>111</v>
      </c>
      <c r="T27" s="193">
        <v>111</v>
      </c>
      <c r="U27" s="193">
        <v>111</v>
      </c>
      <c r="V27" s="193">
        <v>111</v>
      </c>
      <c r="W27" s="193">
        <v>111</v>
      </c>
      <c r="X27" s="193">
        <v>111</v>
      </c>
      <c r="Y27" s="193">
        <v>111</v>
      </c>
      <c r="Z27" s="193">
        <v>111</v>
      </c>
      <c r="AA27" s="193">
        <v>111</v>
      </c>
      <c r="AB27" s="193">
        <v>111</v>
      </c>
      <c r="AC27" s="193">
        <v>111</v>
      </c>
      <c r="AD27" s="193">
        <v>111</v>
      </c>
      <c r="AE27" s="193">
        <v>111</v>
      </c>
      <c r="AF27" s="193">
        <v>111</v>
      </c>
      <c r="AG27" s="193"/>
      <c r="AH27" s="193"/>
      <c r="AI27" s="193"/>
      <c r="AJ27" s="130">
        <f>SUM(F27:AI27)</f>
        <v>2997</v>
      </c>
      <c r="AK27" s="173">
        <f t="shared" si="4"/>
        <v>107.03571428571429</v>
      </c>
      <c r="AL27" s="544"/>
      <c r="AM27" s="546"/>
      <c r="AN27" s="526"/>
      <c r="AO27" s="174"/>
      <c r="AP27" s="526"/>
    </row>
    <row r="28" spans="1:42" ht="20.100000000000001" customHeight="1">
      <c r="A28" s="529" t="s">
        <v>503</v>
      </c>
      <c r="B28" s="104" t="s">
        <v>491</v>
      </c>
      <c r="C28" s="157">
        <v>50</v>
      </c>
      <c r="D28" s="194">
        <v>12</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c r="AH28" s="194"/>
      <c r="AI28" s="194"/>
      <c r="AJ28" s="109">
        <f t="shared" ref="AJ28:AJ60" si="6">SUM(E28:AI28)</f>
        <v>252</v>
      </c>
      <c r="AK28" s="110">
        <f t="shared" si="4"/>
        <v>9</v>
      </c>
      <c r="AL28" s="531">
        <f>SUM(AK28:AK29)</f>
        <v>47.25</v>
      </c>
      <c r="AM28" s="195">
        <f>AK28/C28</f>
        <v>0.18</v>
      </c>
      <c r="AN28" s="532">
        <f>AL28/(C28+C29)</f>
        <v>0.94499999999999995</v>
      </c>
      <c r="AO28" s="196">
        <f>AK28/D28</f>
        <v>0.75</v>
      </c>
      <c r="AP28" s="524">
        <f>AL28/(D28+D29)</f>
        <v>0.97422680412371132</v>
      </c>
    </row>
    <row r="29" spans="1:42" ht="20.100000000000001" customHeight="1">
      <c r="A29" s="530"/>
      <c r="B29" s="115" t="s">
        <v>504</v>
      </c>
      <c r="C29" s="159"/>
      <c r="D29" s="197">
        <v>36.5</v>
      </c>
      <c r="E29" s="197">
        <v>39</v>
      </c>
      <c r="F29" s="197">
        <v>39</v>
      </c>
      <c r="G29" s="197">
        <v>39</v>
      </c>
      <c r="H29" s="197">
        <v>39</v>
      </c>
      <c r="I29" s="197">
        <v>39</v>
      </c>
      <c r="J29" s="197">
        <v>39</v>
      </c>
      <c r="K29" s="197">
        <v>39</v>
      </c>
      <c r="L29" s="197">
        <v>39</v>
      </c>
      <c r="M29" s="197">
        <v>38</v>
      </c>
      <c r="N29" s="197">
        <v>38</v>
      </c>
      <c r="O29" s="197">
        <v>38</v>
      </c>
      <c r="P29" s="197">
        <v>38</v>
      </c>
      <c r="Q29" s="197">
        <v>38</v>
      </c>
      <c r="R29" s="197">
        <v>38</v>
      </c>
      <c r="S29" s="197">
        <v>37</v>
      </c>
      <c r="T29" s="197">
        <v>37</v>
      </c>
      <c r="U29" s="197">
        <v>37</v>
      </c>
      <c r="V29" s="197">
        <v>37</v>
      </c>
      <c r="W29" s="197">
        <v>37</v>
      </c>
      <c r="X29" s="197">
        <v>37</v>
      </c>
      <c r="Y29" s="197">
        <v>37</v>
      </c>
      <c r="Z29" s="197">
        <v>38</v>
      </c>
      <c r="AA29" s="197">
        <v>38</v>
      </c>
      <c r="AB29" s="197">
        <v>38</v>
      </c>
      <c r="AC29" s="197">
        <v>38</v>
      </c>
      <c r="AD29" s="197">
        <v>40</v>
      </c>
      <c r="AE29" s="197">
        <v>40</v>
      </c>
      <c r="AF29" s="197">
        <v>40</v>
      </c>
      <c r="AG29" s="197"/>
      <c r="AH29" s="197"/>
      <c r="AI29" s="197"/>
      <c r="AJ29" s="177">
        <f t="shared" si="6"/>
        <v>1071</v>
      </c>
      <c r="AK29" s="178">
        <f t="shared" si="4"/>
        <v>38.25</v>
      </c>
      <c r="AL29" s="548"/>
      <c r="AM29" s="181"/>
      <c r="AN29" s="555"/>
      <c r="AO29" s="182">
        <f>AK29/D29</f>
        <v>1.047945205479452</v>
      </c>
      <c r="AP29" s="549"/>
    </row>
    <row r="30" spans="1:42" ht="20.100000000000001" customHeight="1">
      <c r="A30" s="536"/>
      <c r="B30" s="124" t="s">
        <v>490</v>
      </c>
      <c r="C30" s="135"/>
      <c r="D30" s="198"/>
      <c r="E30" s="199">
        <v>1</v>
      </c>
      <c r="F30" s="199">
        <v>1</v>
      </c>
      <c r="G30" s="199">
        <v>1</v>
      </c>
      <c r="H30" s="199">
        <v>1</v>
      </c>
      <c r="I30" s="199">
        <v>1</v>
      </c>
      <c r="J30" s="199">
        <v>1</v>
      </c>
      <c r="K30" s="199">
        <v>1</v>
      </c>
      <c r="L30" s="199">
        <v>2</v>
      </c>
      <c r="M30" s="199">
        <v>2</v>
      </c>
      <c r="N30" s="199">
        <v>2</v>
      </c>
      <c r="O30" s="199">
        <v>2</v>
      </c>
      <c r="P30" s="199">
        <v>2</v>
      </c>
      <c r="Q30" s="199">
        <v>2</v>
      </c>
      <c r="R30" s="198">
        <v>2</v>
      </c>
      <c r="S30" s="198">
        <v>2</v>
      </c>
      <c r="T30" s="198">
        <v>2</v>
      </c>
      <c r="U30" s="198">
        <v>2</v>
      </c>
      <c r="V30" s="198">
        <v>1</v>
      </c>
      <c r="W30" s="198">
        <v>1</v>
      </c>
      <c r="X30" s="198">
        <v>1</v>
      </c>
      <c r="Y30" s="198">
        <v>1</v>
      </c>
      <c r="Z30" s="198">
        <v>1</v>
      </c>
      <c r="AA30" s="198">
        <v>1</v>
      </c>
      <c r="AB30" s="198">
        <v>1</v>
      </c>
      <c r="AC30" s="198">
        <v>1</v>
      </c>
      <c r="AD30" s="198">
        <v>1</v>
      </c>
      <c r="AE30" s="198">
        <v>0</v>
      </c>
      <c r="AF30" s="198">
        <v>0</v>
      </c>
      <c r="AG30" s="198"/>
      <c r="AH30" s="199"/>
      <c r="AI30" s="198"/>
      <c r="AJ30" s="153">
        <f t="shared" si="6"/>
        <v>36</v>
      </c>
      <c r="AK30" s="140">
        <f t="shared" si="4"/>
        <v>1.2857142857142858</v>
      </c>
      <c r="AL30" s="121"/>
      <c r="AM30" s="200"/>
      <c r="AN30" s="297"/>
      <c r="AO30" s="156"/>
      <c r="AP30" s="201"/>
    </row>
    <row r="31" spans="1:42" ht="20.100000000000001" customHeight="1">
      <c r="A31" s="529" t="s">
        <v>505</v>
      </c>
      <c r="B31" s="104" t="s">
        <v>497</v>
      </c>
      <c r="C31" s="157"/>
      <c r="D31" s="194">
        <v>34</v>
      </c>
      <c r="E31" s="106">
        <v>17</v>
      </c>
      <c r="F31" s="107">
        <v>22</v>
      </c>
      <c r="G31" s="107">
        <v>30</v>
      </c>
      <c r="H31" s="108">
        <v>30</v>
      </c>
      <c r="I31" s="107">
        <v>32</v>
      </c>
      <c r="J31" s="107">
        <v>29</v>
      </c>
      <c r="K31" s="107">
        <v>27</v>
      </c>
      <c r="L31" s="107">
        <v>16</v>
      </c>
      <c r="M31" s="107">
        <v>21</v>
      </c>
      <c r="N31" s="107">
        <v>31</v>
      </c>
      <c r="O31" s="108">
        <v>31</v>
      </c>
      <c r="P31" s="107">
        <v>30</v>
      </c>
      <c r="Q31" s="107">
        <v>28</v>
      </c>
      <c r="R31" s="176">
        <v>31</v>
      </c>
      <c r="S31" s="107">
        <v>15</v>
      </c>
      <c r="T31" s="107">
        <v>22</v>
      </c>
      <c r="U31" s="107">
        <v>26</v>
      </c>
      <c r="V31" s="107">
        <v>28</v>
      </c>
      <c r="W31" s="107">
        <v>32</v>
      </c>
      <c r="X31" s="108">
        <v>26</v>
      </c>
      <c r="Y31" s="107">
        <v>29</v>
      </c>
      <c r="Z31" s="107">
        <v>17</v>
      </c>
      <c r="AA31" s="107">
        <v>23</v>
      </c>
      <c r="AB31" s="107">
        <v>29</v>
      </c>
      <c r="AC31" s="107">
        <v>30</v>
      </c>
      <c r="AD31" s="107">
        <v>30</v>
      </c>
      <c r="AE31" s="107">
        <v>27</v>
      </c>
      <c r="AF31" s="107">
        <v>33</v>
      </c>
      <c r="AG31" s="107"/>
      <c r="AH31" s="107"/>
      <c r="AI31" s="107"/>
      <c r="AJ31" s="109">
        <f t="shared" si="6"/>
        <v>742</v>
      </c>
      <c r="AK31" s="110">
        <f t="shared" si="4"/>
        <v>26.5</v>
      </c>
      <c r="AL31" s="531">
        <f>SUM(AK31:AK33)</f>
        <v>37.678571428571431</v>
      </c>
      <c r="AM31" s="557"/>
      <c r="AN31" s="560"/>
      <c r="AO31" s="202">
        <f t="shared" ref="AO31:AO37" si="7">AK31/D31</f>
        <v>0.77941176470588236</v>
      </c>
      <c r="AP31" s="563">
        <f>AL31/(D31+D32+D33)</f>
        <v>0.79323308270676696</v>
      </c>
    </row>
    <row r="32" spans="1:42" ht="20.100000000000001" customHeight="1">
      <c r="A32" s="530"/>
      <c r="B32" s="115" t="s">
        <v>492</v>
      </c>
      <c r="C32" s="159"/>
      <c r="D32" s="197">
        <v>6</v>
      </c>
      <c r="E32" s="160">
        <v>2</v>
      </c>
      <c r="F32" s="117">
        <v>0</v>
      </c>
      <c r="G32" s="117">
        <v>7</v>
      </c>
      <c r="H32" s="118">
        <v>9</v>
      </c>
      <c r="I32" s="117">
        <v>7</v>
      </c>
      <c r="J32" s="117">
        <v>10</v>
      </c>
      <c r="K32" s="117">
        <v>6</v>
      </c>
      <c r="L32" s="117">
        <v>2</v>
      </c>
      <c r="M32" s="117">
        <v>0</v>
      </c>
      <c r="N32" s="117">
        <v>6</v>
      </c>
      <c r="O32" s="118">
        <v>6</v>
      </c>
      <c r="P32" s="117">
        <v>6</v>
      </c>
      <c r="Q32" s="117">
        <v>10</v>
      </c>
      <c r="R32" s="117">
        <v>5</v>
      </c>
      <c r="S32" s="117">
        <v>2</v>
      </c>
      <c r="T32" s="117">
        <v>0</v>
      </c>
      <c r="U32" s="117">
        <v>7</v>
      </c>
      <c r="V32" s="117">
        <v>7</v>
      </c>
      <c r="W32" s="117">
        <v>6</v>
      </c>
      <c r="X32" s="118">
        <v>7</v>
      </c>
      <c r="Y32" s="117">
        <v>6</v>
      </c>
      <c r="Z32" s="117">
        <v>2</v>
      </c>
      <c r="AA32" s="117">
        <v>0</v>
      </c>
      <c r="AB32" s="117">
        <v>7</v>
      </c>
      <c r="AC32" s="117">
        <v>7</v>
      </c>
      <c r="AD32" s="117">
        <v>6</v>
      </c>
      <c r="AE32" s="117">
        <v>9</v>
      </c>
      <c r="AF32" s="117">
        <v>5</v>
      </c>
      <c r="AG32" s="117"/>
      <c r="AH32" s="117"/>
      <c r="AI32" s="117"/>
      <c r="AJ32" s="119">
        <f t="shared" si="6"/>
        <v>147</v>
      </c>
      <c r="AK32" s="120">
        <f t="shared" si="4"/>
        <v>5.25</v>
      </c>
      <c r="AL32" s="525"/>
      <c r="AM32" s="558"/>
      <c r="AN32" s="561"/>
      <c r="AO32" s="203">
        <f t="shared" si="7"/>
        <v>0.875</v>
      </c>
      <c r="AP32" s="564"/>
    </row>
    <row r="33" spans="1:42" ht="20.100000000000001" customHeight="1">
      <c r="A33" s="536"/>
      <c r="B33" s="124" t="s">
        <v>506</v>
      </c>
      <c r="C33" s="204"/>
      <c r="D33" s="205">
        <v>7.5</v>
      </c>
      <c r="E33" s="193">
        <v>6</v>
      </c>
      <c r="F33" s="206">
        <v>1</v>
      </c>
      <c r="G33" s="206">
        <v>6</v>
      </c>
      <c r="H33" s="207">
        <v>7</v>
      </c>
      <c r="I33" s="206">
        <v>6</v>
      </c>
      <c r="J33" s="206">
        <v>9</v>
      </c>
      <c r="K33" s="206">
        <v>5</v>
      </c>
      <c r="L33" s="206">
        <v>6</v>
      </c>
      <c r="M33" s="206">
        <v>2</v>
      </c>
      <c r="N33" s="206">
        <v>6</v>
      </c>
      <c r="O33" s="207">
        <v>6</v>
      </c>
      <c r="P33" s="206">
        <v>5</v>
      </c>
      <c r="Q33" s="206">
        <v>7</v>
      </c>
      <c r="R33" s="206">
        <v>4</v>
      </c>
      <c r="S33" s="206">
        <v>6</v>
      </c>
      <c r="T33" s="206">
        <v>1</v>
      </c>
      <c r="U33" s="206">
        <v>6</v>
      </c>
      <c r="V33" s="206">
        <v>8</v>
      </c>
      <c r="W33" s="206">
        <v>7</v>
      </c>
      <c r="X33" s="207">
        <v>10</v>
      </c>
      <c r="Y33" s="206">
        <v>8</v>
      </c>
      <c r="Z33" s="206">
        <v>4</v>
      </c>
      <c r="AA33" s="206">
        <v>2</v>
      </c>
      <c r="AB33" s="206">
        <v>6</v>
      </c>
      <c r="AC33" s="206">
        <v>9</v>
      </c>
      <c r="AD33" s="206">
        <v>7</v>
      </c>
      <c r="AE33" s="206">
        <v>9</v>
      </c>
      <c r="AF33" s="206">
        <v>7</v>
      </c>
      <c r="AG33" s="206"/>
      <c r="AH33" s="206"/>
      <c r="AI33" s="206"/>
      <c r="AJ33" s="130">
        <f t="shared" si="6"/>
        <v>166</v>
      </c>
      <c r="AK33" s="173">
        <f t="shared" si="4"/>
        <v>5.9285714285714288</v>
      </c>
      <c r="AL33" s="526"/>
      <c r="AM33" s="559"/>
      <c r="AN33" s="562"/>
      <c r="AO33" s="208">
        <f t="shared" si="7"/>
        <v>0.79047619047619055</v>
      </c>
      <c r="AP33" s="565"/>
    </row>
    <row r="34" spans="1:42" ht="20.100000000000001" customHeight="1">
      <c r="A34" s="553" t="s">
        <v>507</v>
      </c>
      <c r="B34" s="554"/>
      <c r="C34" s="163"/>
      <c r="D34" s="204"/>
      <c r="E34" s="193">
        <v>0</v>
      </c>
      <c r="F34" s="206">
        <v>0</v>
      </c>
      <c r="G34" s="206">
        <v>8</v>
      </c>
      <c r="H34" s="207">
        <v>6</v>
      </c>
      <c r="I34" s="206">
        <v>8</v>
      </c>
      <c r="J34" s="206">
        <v>9</v>
      </c>
      <c r="K34" s="206">
        <v>5</v>
      </c>
      <c r="L34" s="206">
        <v>0</v>
      </c>
      <c r="M34" s="206">
        <v>0</v>
      </c>
      <c r="N34" s="206">
        <v>8</v>
      </c>
      <c r="O34" s="207">
        <v>0</v>
      </c>
      <c r="P34" s="206">
        <v>7</v>
      </c>
      <c r="Q34" s="206">
        <v>4</v>
      </c>
      <c r="R34" s="206">
        <v>4</v>
      </c>
      <c r="S34" s="206">
        <v>0</v>
      </c>
      <c r="T34" s="206">
        <v>0</v>
      </c>
      <c r="U34" s="206">
        <v>4</v>
      </c>
      <c r="V34" s="206">
        <v>4</v>
      </c>
      <c r="W34" s="206">
        <v>7</v>
      </c>
      <c r="X34" s="207">
        <v>2</v>
      </c>
      <c r="Y34" s="206">
        <v>3</v>
      </c>
      <c r="Z34" s="206">
        <v>0</v>
      </c>
      <c r="AA34" s="206">
        <v>0</v>
      </c>
      <c r="AB34" s="206">
        <v>2</v>
      </c>
      <c r="AC34" s="206">
        <v>2</v>
      </c>
      <c r="AD34" s="206">
        <v>4</v>
      </c>
      <c r="AE34" s="206">
        <v>3</v>
      </c>
      <c r="AF34" s="206">
        <v>8</v>
      </c>
      <c r="AG34" s="206"/>
      <c r="AH34" s="206"/>
      <c r="AI34" s="206"/>
      <c r="AJ34" s="209">
        <f t="shared" si="6"/>
        <v>98</v>
      </c>
      <c r="AK34" s="210">
        <f t="shared" si="4"/>
        <v>3.5</v>
      </c>
      <c r="AL34" s="211"/>
      <c r="AM34" s="212"/>
      <c r="AN34" s="298"/>
      <c r="AO34" s="212" t="e">
        <f t="shared" si="7"/>
        <v>#DIV/0!</v>
      </c>
      <c r="AP34" s="211"/>
    </row>
    <row r="35" spans="1:42" ht="20.100000000000001" customHeight="1">
      <c r="A35" s="529" t="s">
        <v>508</v>
      </c>
      <c r="B35" s="104" t="s">
        <v>491</v>
      </c>
      <c r="C35" s="157">
        <v>80</v>
      </c>
      <c r="D35" s="157">
        <v>41</v>
      </c>
      <c r="E35" s="106">
        <v>41</v>
      </c>
      <c r="F35" s="194">
        <v>41</v>
      </c>
      <c r="G35" s="194">
        <v>41</v>
      </c>
      <c r="H35" s="194">
        <v>41</v>
      </c>
      <c r="I35" s="194">
        <v>41</v>
      </c>
      <c r="J35" s="194">
        <v>41</v>
      </c>
      <c r="K35" s="194">
        <v>40</v>
      </c>
      <c r="L35" s="194">
        <v>40</v>
      </c>
      <c r="M35" s="107">
        <v>41</v>
      </c>
      <c r="N35" s="107">
        <v>41</v>
      </c>
      <c r="O35" s="107">
        <v>41</v>
      </c>
      <c r="P35" s="107">
        <v>40</v>
      </c>
      <c r="Q35" s="107">
        <v>40</v>
      </c>
      <c r="R35" s="107">
        <v>39</v>
      </c>
      <c r="S35" s="107">
        <v>39</v>
      </c>
      <c r="T35" s="107">
        <v>39</v>
      </c>
      <c r="U35" s="107">
        <v>39</v>
      </c>
      <c r="V35" s="107">
        <v>39</v>
      </c>
      <c r="W35" s="107">
        <v>39</v>
      </c>
      <c r="X35" s="108">
        <v>39</v>
      </c>
      <c r="Y35" s="107">
        <v>39</v>
      </c>
      <c r="Z35" s="107">
        <v>39</v>
      </c>
      <c r="AA35" s="107">
        <v>39</v>
      </c>
      <c r="AB35" s="107">
        <v>39</v>
      </c>
      <c r="AC35" s="107">
        <v>39</v>
      </c>
      <c r="AD35" s="107">
        <v>39</v>
      </c>
      <c r="AE35" s="107">
        <v>39</v>
      </c>
      <c r="AF35" s="107">
        <v>40</v>
      </c>
      <c r="AG35" s="107"/>
      <c r="AH35" s="107"/>
      <c r="AI35" s="107"/>
      <c r="AJ35" s="109">
        <f t="shared" si="6"/>
        <v>1115</v>
      </c>
      <c r="AK35" s="110">
        <f t="shared" si="4"/>
        <v>39.821428571428569</v>
      </c>
      <c r="AL35" s="531">
        <f>SUM(AK35:AK37)</f>
        <v>76.035714285714278</v>
      </c>
      <c r="AM35" s="111">
        <f>AK35/C35</f>
        <v>0.4977678571428571</v>
      </c>
      <c r="AN35" s="532">
        <f>AL35/(C35+C36+C37)</f>
        <v>0.95044642857142847</v>
      </c>
      <c r="AO35" s="112">
        <f t="shared" si="7"/>
        <v>0.97125435540069682</v>
      </c>
      <c r="AP35" s="532">
        <f>AL35/(D35+D36+D37)</f>
        <v>0.98747680890538025</v>
      </c>
    </row>
    <row r="36" spans="1:42" ht="20.100000000000001" customHeight="1">
      <c r="A36" s="530"/>
      <c r="B36" s="115" t="s">
        <v>504</v>
      </c>
      <c r="C36" s="159"/>
      <c r="D36" s="159">
        <v>36</v>
      </c>
      <c r="E36" s="160">
        <v>35</v>
      </c>
      <c r="F36" s="197">
        <v>35</v>
      </c>
      <c r="G36" s="197">
        <v>35</v>
      </c>
      <c r="H36" s="197">
        <v>35</v>
      </c>
      <c r="I36" s="197">
        <v>35</v>
      </c>
      <c r="J36" s="197">
        <v>35</v>
      </c>
      <c r="K36" s="197">
        <v>36</v>
      </c>
      <c r="L36" s="197">
        <v>36</v>
      </c>
      <c r="M36" s="117">
        <v>35</v>
      </c>
      <c r="N36" s="117">
        <v>35</v>
      </c>
      <c r="O36" s="117">
        <v>35</v>
      </c>
      <c r="P36" s="117">
        <v>36</v>
      </c>
      <c r="Q36" s="117">
        <v>36</v>
      </c>
      <c r="R36" s="117">
        <v>37</v>
      </c>
      <c r="S36" s="117">
        <v>37</v>
      </c>
      <c r="T36" s="117">
        <v>37</v>
      </c>
      <c r="U36" s="117">
        <v>37</v>
      </c>
      <c r="V36" s="117">
        <v>37</v>
      </c>
      <c r="W36" s="117">
        <v>37</v>
      </c>
      <c r="X36" s="118">
        <v>37</v>
      </c>
      <c r="Y36" s="117">
        <v>37</v>
      </c>
      <c r="Z36" s="117">
        <v>37</v>
      </c>
      <c r="AA36" s="117">
        <v>37</v>
      </c>
      <c r="AB36" s="117">
        <v>37</v>
      </c>
      <c r="AC36" s="117">
        <v>37</v>
      </c>
      <c r="AD36" s="117">
        <v>37</v>
      </c>
      <c r="AE36" s="117">
        <v>37</v>
      </c>
      <c r="AF36" s="117">
        <v>37</v>
      </c>
      <c r="AG36" s="117"/>
      <c r="AH36" s="117"/>
      <c r="AI36" s="117"/>
      <c r="AJ36" s="119">
        <f t="shared" si="6"/>
        <v>1014</v>
      </c>
      <c r="AK36" s="120">
        <f t="shared" si="4"/>
        <v>36.214285714285715</v>
      </c>
      <c r="AL36" s="547"/>
      <c r="AM36" s="540"/>
      <c r="AN36" s="525"/>
      <c r="AO36" s="182">
        <f t="shared" si="7"/>
        <v>1.0059523809523809</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c r="AH37" s="176"/>
      <c r="AI37" s="176"/>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5</v>
      </c>
      <c r="F38" s="213">
        <v>5</v>
      </c>
      <c r="G38" s="213">
        <v>5</v>
      </c>
      <c r="H38" s="213">
        <v>4</v>
      </c>
      <c r="I38" s="213">
        <v>5</v>
      </c>
      <c r="J38" s="213">
        <v>5</v>
      </c>
      <c r="K38" s="213">
        <v>4</v>
      </c>
      <c r="L38" s="213">
        <v>5</v>
      </c>
      <c r="M38" s="213">
        <v>5</v>
      </c>
      <c r="N38" s="213">
        <v>5</v>
      </c>
      <c r="O38" s="213">
        <v>5</v>
      </c>
      <c r="P38" s="213">
        <v>4</v>
      </c>
      <c r="Q38" s="213">
        <v>4</v>
      </c>
      <c r="R38" s="213">
        <v>3</v>
      </c>
      <c r="S38" s="213">
        <v>3</v>
      </c>
      <c r="T38" s="213">
        <v>3</v>
      </c>
      <c r="U38" s="213">
        <v>3</v>
      </c>
      <c r="V38" s="213">
        <v>3</v>
      </c>
      <c r="W38" s="206">
        <v>3</v>
      </c>
      <c r="X38" s="207">
        <v>3</v>
      </c>
      <c r="Y38" s="206">
        <v>3</v>
      </c>
      <c r="Z38" s="206">
        <v>3</v>
      </c>
      <c r="AA38" s="206">
        <v>3</v>
      </c>
      <c r="AB38" s="206">
        <v>3</v>
      </c>
      <c r="AC38" s="206">
        <v>3</v>
      </c>
      <c r="AD38" s="206">
        <v>3</v>
      </c>
      <c r="AE38" s="206">
        <v>3</v>
      </c>
      <c r="AF38" s="206">
        <v>3</v>
      </c>
      <c r="AG38" s="206"/>
      <c r="AH38" s="206"/>
      <c r="AI38" s="206"/>
      <c r="AJ38" s="214">
        <f t="shared" si="6"/>
        <v>106</v>
      </c>
      <c r="AK38" s="173">
        <f t="shared" si="4"/>
        <v>3.7857142857142856</v>
      </c>
      <c r="AL38" s="132"/>
      <c r="AM38" s="215"/>
      <c r="AN38" s="154"/>
      <c r="AO38" s="156"/>
      <c r="AP38" s="191"/>
    </row>
    <row r="39" spans="1:42" ht="20.100000000000001" customHeight="1">
      <c r="A39" s="530" t="s">
        <v>510</v>
      </c>
      <c r="B39" s="115" t="s">
        <v>491</v>
      </c>
      <c r="C39" s="135">
        <v>15</v>
      </c>
      <c r="D39" s="135">
        <v>10.5</v>
      </c>
      <c r="E39" s="127">
        <v>10</v>
      </c>
      <c r="F39" s="199"/>
      <c r="G39" s="199">
        <v>10</v>
      </c>
      <c r="H39" s="199">
        <v>8</v>
      </c>
      <c r="I39" s="199">
        <v>9</v>
      </c>
      <c r="J39" s="199">
        <v>9</v>
      </c>
      <c r="K39" s="199">
        <v>7</v>
      </c>
      <c r="L39" s="199">
        <v>12</v>
      </c>
      <c r="M39" s="199"/>
      <c r="N39" s="199">
        <v>10</v>
      </c>
      <c r="O39" s="199">
        <v>9</v>
      </c>
      <c r="P39" s="199">
        <v>8</v>
      </c>
      <c r="Q39" s="199">
        <v>9</v>
      </c>
      <c r="R39" s="199">
        <v>7</v>
      </c>
      <c r="S39" s="199">
        <v>11</v>
      </c>
      <c r="T39" s="199"/>
      <c r="U39" s="128">
        <v>9</v>
      </c>
      <c r="V39" s="128">
        <v>9</v>
      </c>
      <c r="W39" s="128">
        <v>8</v>
      </c>
      <c r="X39" s="129">
        <v>9</v>
      </c>
      <c r="Y39" s="128">
        <v>5</v>
      </c>
      <c r="Z39" s="128">
        <v>11</v>
      </c>
      <c r="AA39" s="128"/>
      <c r="AB39" s="128">
        <v>9</v>
      </c>
      <c r="AC39" s="128">
        <v>9</v>
      </c>
      <c r="AD39" s="128">
        <v>9</v>
      </c>
      <c r="AE39" s="128">
        <v>8</v>
      </c>
      <c r="AF39" s="128">
        <v>6</v>
      </c>
      <c r="AG39" s="128"/>
      <c r="AH39" s="128"/>
      <c r="AI39" s="128"/>
      <c r="AJ39" s="216">
        <f t="shared" si="6"/>
        <v>211</v>
      </c>
      <c r="AK39" s="217">
        <f t="shared" si="4"/>
        <v>8.7916666666666661</v>
      </c>
      <c r="AL39" s="566">
        <f>SUM(AK39:AK40)</f>
        <v>10.791666666666666</v>
      </c>
      <c r="AM39" s="218">
        <f>AK39/C39</f>
        <v>0.58611111111111103</v>
      </c>
      <c r="AN39" s="569">
        <f>AL39/(C39+C40)</f>
        <v>0.71944444444444444</v>
      </c>
      <c r="AO39" s="218">
        <f>AK39/D39</f>
        <v>0.83730158730158721</v>
      </c>
      <c r="AP39" s="524">
        <f>AL39/(D39+D40)</f>
        <v>0.98106060606060597</v>
      </c>
    </row>
    <row r="40" spans="1:42" ht="20.100000000000001" customHeight="1">
      <c r="A40" s="530"/>
      <c r="B40" s="115" t="s">
        <v>492</v>
      </c>
      <c r="C40" s="159"/>
      <c r="D40" s="159">
        <v>0.5</v>
      </c>
      <c r="E40" s="160">
        <v>1</v>
      </c>
      <c r="F40" s="197"/>
      <c r="G40" s="197">
        <v>2</v>
      </c>
      <c r="H40" s="197">
        <v>3</v>
      </c>
      <c r="I40" s="197">
        <v>2</v>
      </c>
      <c r="J40" s="197">
        <v>1</v>
      </c>
      <c r="K40" s="197">
        <v>2</v>
      </c>
      <c r="L40" s="197">
        <v>1</v>
      </c>
      <c r="M40" s="197"/>
      <c r="N40" s="197">
        <v>1</v>
      </c>
      <c r="O40" s="197">
        <v>3</v>
      </c>
      <c r="P40" s="197">
        <v>2</v>
      </c>
      <c r="Q40" s="197">
        <v>1</v>
      </c>
      <c r="R40" s="197">
        <v>4</v>
      </c>
      <c r="S40" s="197">
        <v>1</v>
      </c>
      <c r="T40" s="197"/>
      <c r="U40" s="117">
        <v>2</v>
      </c>
      <c r="V40" s="117">
        <v>3</v>
      </c>
      <c r="W40" s="117">
        <v>2</v>
      </c>
      <c r="X40" s="118">
        <v>1</v>
      </c>
      <c r="Y40" s="117">
        <v>4</v>
      </c>
      <c r="Z40" s="117">
        <v>1</v>
      </c>
      <c r="AA40" s="117"/>
      <c r="AB40" s="117">
        <v>1</v>
      </c>
      <c r="AC40" s="117">
        <v>3</v>
      </c>
      <c r="AD40" s="117">
        <v>2</v>
      </c>
      <c r="AE40" s="117">
        <v>1</v>
      </c>
      <c r="AF40" s="117">
        <v>4</v>
      </c>
      <c r="AG40" s="117"/>
      <c r="AH40" s="117"/>
      <c r="AI40" s="117"/>
      <c r="AJ40" s="219">
        <f t="shared" si="6"/>
        <v>48</v>
      </c>
      <c r="AK40" s="220">
        <f t="shared" si="4"/>
        <v>2</v>
      </c>
      <c r="AL40" s="567"/>
      <c r="AM40" s="572"/>
      <c r="AN40" s="570"/>
      <c r="AO40" s="218">
        <f>AK40/D40</f>
        <v>4</v>
      </c>
      <c r="AP40" s="525"/>
    </row>
    <row r="41" spans="1:42" ht="20.100000000000001" customHeight="1">
      <c r="A41" s="536"/>
      <c r="B41" s="158" t="s">
        <v>493</v>
      </c>
      <c r="C41" s="135"/>
      <c r="D41" s="135"/>
      <c r="E41" s="127">
        <v>0</v>
      </c>
      <c r="F41" s="199"/>
      <c r="G41" s="199">
        <v>0</v>
      </c>
      <c r="H41" s="199">
        <v>0</v>
      </c>
      <c r="I41" s="199">
        <v>0</v>
      </c>
      <c r="J41" s="199">
        <v>0</v>
      </c>
      <c r="K41" s="199">
        <v>1</v>
      </c>
      <c r="L41" s="199">
        <v>0</v>
      </c>
      <c r="M41" s="199"/>
      <c r="N41" s="199">
        <v>0</v>
      </c>
      <c r="O41" s="199">
        <v>0</v>
      </c>
      <c r="P41" s="199">
        <v>0</v>
      </c>
      <c r="Q41" s="199">
        <v>0</v>
      </c>
      <c r="R41" s="199">
        <v>0</v>
      </c>
      <c r="S41" s="199">
        <v>0</v>
      </c>
      <c r="T41" s="199"/>
      <c r="U41" s="199">
        <v>0</v>
      </c>
      <c r="V41" s="199">
        <v>0</v>
      </c>
      <c r="W41" s="199">
        <v>0</v>
      </c>
      <c r="X41" s="128">
        <v>0</v>
      </c>
      <c r="Y41" s="199">
        <v>0</v>
      </c>
      <c r="Z41" s="199">
        <v>0</v>
      </c>
      <c r="AA41" s="199"/>
      <c r="AB41" s="199">
        <v>0</v>
      </c>
      <c r="AC41" s="128">
        <v>0</v>
      </c>
      <c r="AD41" s="128">
        <v>0</v>
      </c>
      <c r="AE41" s="128">
        <v>1</v>
      </c>
      <c r="AF41" s="128">
        <v>0</v>
      </c>
      <c r="AG41" s="128"/>
      <c r="AH41" s="128"/>
      <c r="AI41" s="128"/>
      <c r="AJ41" s="214">
        <f t="shared" si="6"/>
        <v>2</v>
      </c>
      <c r="AK41" s="221">
        <f t="shared" si="4"/>
        <v>8.3333333333333329E-2</v>
      </c>
      <c r="AL41" s="568"/>
      <c r="AM41" s="573"/>
      <c r="AN41" s="571"/>
      <c r="AO41" s="222"/>
      <c r="AP41" s="526"/>
    </row>
    <row r="42" spans="1:42" ht="20.100000000000001" customHeight="1">
      <c r="A42" s="529" t="s">
        <v>511</v>
      </c>
      <c r="B42" s="104" t="s">
        <v>491</v>
      </c>
      <c r="C42" s="223">
        <v>29</v>
      </c>
      <c r="D42" s="157">
        <v>28</v>
      </c>
      <c r="E42" s="106">
        <v>24</v>
      </c>
      <c r="F42" s="194">
        <v>24</v>
      </c>
      <c r="G42" s="194">
        <v>24</v>
      </c>
      <c r="H42" s="194">
        <v>24</v>
      </c>
      <c r="I42" s="194">
        <v>25</v>
      </c>
      <c r="J42" s="194">
        <v>25</v>
      </c>
      <c r="K42" s="194">
        <v>25</v>
      </c>
      <c r="L42" s="194">
        <v>25</v>
      </c>
      <c r="M42" s="194">
        <v>25</v>
      </c>
      <c r="N42" s="194">
        <v>26</v>
      </c>
      <c r="O42" s="194">
        <v>26</v>
      </c>
      <c r="P42" s="194">
        <v>27</v>
      </c>
      <c r="Q42" s="194">
        <v>27</v>
      </c>
      <c r="R42" s="194">
        <v>27</v>
      </c>
      <c r="S42" s="194">
        <v>27</v>
      </c>
      <c r="T42" s="194">
        <v>27</v>
      </c>
      <c r="U42" s="194">
        <v>27</v>
      </c>
      <c r="V42" s="194">
        <v>27</v>
      </c>
      <c r="W42" s="194">
        <v>27</v>
      </c>
      <c r="X42" s="194">
        <v>27</v>
      </c>
      <c r="Y42" s="194">
        <v>27</v>
      </c>
      <c r="Z42" s="194">
        <v>27</v>
      </c>
      <c r="AA42" s="194">
        <v>27</v>
      </c>
      <c r="AB42" s="194">
        <v>27</v>
      </c>
      <c r="AC42" s="107">
        <v>26</v>
      </c>
      <c r="AD42" s="107">
        <v>25</v>
      </c>
      <c r="AE42" s="107">
        <v>25</v>
      </c>
      <c r="AF42" s="107">
        <v>25</v>
      </c>
      <c r="AG42" s="107"/>
      <c r="AH42" s="107"/>
      <c r="AI42" s="107"/>
      <c r="AJ42" s="109">
        <f t="shared" si="6"/>
        <v>725</v>
      </c>
      <c r="AK42" s="110">
        <f t="shared" si="4"/>
        <v>25.892857142857142</v>
      </c>
      <c r="AL42" s="531">
        <f>SUM(AK42:AK43)</f>
        <v>34.821428571428569</v>
      </c>
      <c r="AM42" s="111">
        <f>AK42/C42</f>
        <v>0.89285714285714279</v>
      </c>
      <c r="AN42" s="532">
        <f>AL42/(C42+C43)</f>
        <v>0.89285714285714279</v>
      </c>
      <c r="AO42" s="112">
        <f>AK42/D42</f>
        <v>0.92474489795918369</v>
      </c>
      <c r="AP42" s="532">
        <f>AL42/(D42+D43)</f>
        <v>0.9360599078341012</v>
      </c>
    </row>
    <row r="43" spans="1:42" ht="20.100000000000001" customHeight="1">
      <c r="A43" s="530"/>
      <c r="B43" s="115" t="s">
        <v>509</v>
      </c>
      <c r="C43" s="159">
        <v>10</v>
      </c>
      <c r="D43" s="224">
        <v>9.1999999999999993</v>
      </c>
      <c r="E43" s="225">
        <v>10</v>
      </c>
      <c r="F43" s="226">
        <v>10</v>
      </c>
      <c r="G43" s="226">
        <v>10</v>
      </c>
      <c r="H43" s="226">
        <v>7</v>
      </c>
      <c r="I43" s="197">
        <v>8</v>
      </c>
      <c r="J43" s="117">
        <v>9</v>
      </c>
      <c r="K43" s="117">
        <v>8</v>
      </c>
      <c r="L43" s="117">
        <v>7</v>
      </c>
      <c r="M43" s="117">
        <v>7</v>
      </c>
      <c r="N43" s="117">
        <v>12</v>
      </c>
      <c r="O43" s="117">
        <v>11</v>
      </c>
      <c r="P43" s="117">
        <v>11</v>
      </c>
      <c r="Q43" s="117">
        <v>11</v>
      </c>
      <c r="R43" s="117">
        <v>10</v>
      </c>
      <c r="S43" s="118">
        <v>8</v>
      </c>
      <c r="T43" s="118">
        <v>7</v>
      </c>
      <c r="U43" s="118">
        <v>11</v>
      </c>
      <c r="V43" s="118">
        <v>12</v>
      </c>
      <c r="W43" s="117">
        <v>9</v>
      </c>
      <c r="X43" s="117">
        <v>9</v>
      </c>
      <c r="Y43" s="117">
        <v>7</v>
      </c>
      <c r="Z43" s="117">
        <v>6</v>
      </c>
      <c r="AA43" s="117">
        <v>6</v>
      </c>
      <c r="AB43" s="117">
        <v>8</v>
      </c>
      <c r="AC43" s="117">
        <v>7</v>
      </c>
      <c r="AD43" s="117">
        <v>9</v>
      </c>
      <c r="AE43" s="117">
        <v>10</v>
      </c>
      <c r="AF43" s="117">
        <v>10</v>
      </c>
      <c r="AG43" s="117"/>
      <c r="AH43" s="117"/>
      <c r="AI43" s="117"/>
      <c r="AJ43" s="177">
        <f t="shared" si="6"/>
        <v>250</v>
      </c>
      <c r="AK43" s="178">
        <f t="shared" si="4"/>
        <v>8.9285714285714288</v>
      </c>
      <c r="AL43" s="548"/>
      <c r="AM43" s="179">
        <f>AK43/C43</f>
        <v>0.8928571428571429</v>
      </c>
      <c r="AN43" s="555"/>
      <c r="AO43" s="182">
        <f>AK43/D43</f>
        <v>0.97049689440993803</v>
      </c>
      <c r="AP43" s="549"/>
    </row>
    <row r="44" spans="1:42" ht="20.100000000000001" customHeight="1">
      <c r="A44" s="536"/>
      <c r="B44" s="124" t="s">
        <v>490</v>
      </c>
      <c r="C44" s="227"/>
      <c r="D44" s="228"/>
      <c r="E44" s="229">
        <v>5</v>
      </c>
      <c r="F44" s="230">
        <v>5</v>
      </c>
      <c r="G44" s="230">
        <v>5</v>
      </c>
      <c r="H44" s="230">
        <v>5</v>
      </c>
      <c r="I44" s="230">
        <v>4</v>
      </c>
      <c r="J44" s="231">
        <v>4</v>
      </c>
      <c r="K44" s="231">
        <v>4</v>
      </c>
      <c r="L44" s="231">
        <v>4</v>
      </c>
      <c r="M44" s="231">
        <v>4</v>
      </c>
      <c r="N44" s="231">
        <v>3</v>
      </c>
      <c r="O44" s="231">
        <v>3</v>
      </c>
      <c r="P44" s="231">
        <v>2</v>
      </c>
      <c r="Q44" s="231">
        <v>2</v>
      </c>
      <c r="R44" s="231">
        <v>2</v>
      </c>
      <c r="S44" s="231">
        <v>2</v>
      </c>
      <c r="T44" s="231">
        <v>2</v>
      </c>
      <c r="U44" s="231">
        <v>2</v>
      </c>
      <c r="V44" s="231">
        <v>2</v>
      </c>
      <c r="W44" s="231">
        <v>2</v>
      </c>
      <c r="X44" s="231">
        <v>2</v>
      </c>
      <c r="Y44" s="231">
        <v>2</v>
      </c>
      <c r="Z44" s="231">
        <v>2</v>
      </c>
      <c r="AA44" s="231">
        <v>2</v>
      </c>
      <c r="AB44" s="231">
        <v>2</v>
      </c>
      <c r="AC44" s="350">
        <v>3</v>
      </c>
      <c r="AD44" s="350">
        <v>4</v>
      </c>
      <c r="AE44" s="350">
        <v>4</v>
      </c>
      <c r="AF44" s="350">
        <v>4</v>
      </c>
      <c r="AG44" s="350"/>
      <c r="AH44" s="350"/>
      <c r="AI44" s="381"/>
      <c r="AJ44" s="130">
        <f t="shared" si="6"/>
        <v>87</v>
      </c>
      <c r="AK44" s="178">
        <f t="shared" si="4"/>
        <v>3.1071428571428572</v>
      </c>
      <c r="AL44" s="121"/>
      <c r="AM44" s="232"/>
      <c r="AN44" s="149"/>
      <c r="AO44" s="185"/>
      <c r="AP44" s="113"/>
    </row>
    <row r="45" spans="1:42" ht="20.100000000000001" customHeight="1">
      <c r="A45" s="529" t="s">
        <v>512</v>
      </c>
      <c r="B45" s="104" t="s">
        <v>497</v>
      </c>
      <c r="C45" s="157">
        <v>29</v>
      </c>
      <c r="D45" s="175">
        <v>25</v>
      </c>
      <c r="E45" s="233">
        <v>19</v>
      </c>
      <c r="F45" s="234">
        <v>19</v>
      </c>
      <c r="G45" s="234">
        <v>19</v>
      </c>
      <c r="H45" s="234">
        <v>19</v>
      </c>
      <c r="I45" s="234">
        <v>19</v>
      </c>
      <c r="J45" s="234">
        <v>19</v>
      </c>
      <c r="K45" s="234">
        <v>19</v>
      </c>
      <c r="L45" s="234">
        <v>19</v>
      </c>
      <c r="M45" s="234">
        <v>19</v>
      </c>
      <c r="N45" s="234">
        <v>19</v>
      </c>
      <c r="O45" s="234">
        <v>19</v>
      </c>
      <c r="P45" s="234">
        <v>19</v>
      </c>
      <c r="Q45" s="234">
        <v>19</v>
      </c>
      <c r="R45" s="234">
        <v>19</v>
      </c>
      <c r="S45" s="234">
        <v>19</v>
      </c>
      <c r="T45" s="234">
        <v>19</v>
      </c>
      <c r="U45" s="234">
        <v>19</v>
      </c>
      <c r="V45" s="234">
        <v>19</v>
      </c>
      <c r="W45" s="234">
        <v>19</v>
      </c>
      <c r="X45" s="234">
        <v>19</v>
      </c>
      <c r="Y45" s="234">
        <v>19</v>
      </c>
      <c r="Z45" s="234">
        <v>19</v>
      </c>
      <c r="AA45" s="234">
        <v>19</v>
      </c>
      <c r="AB45" s="234">
        <v>19</v>
      </c>
      <c r="AC45" s="234">
        <v>19</v>
      </c>
      <c r="AD45" s="234">
        <v>19</v>
      </c>
      <c r="AE45" s="234">
        <v>19</v>
      </c>
      <c r="AF45" s="234">
        <v>19</v>
      </c>
      <c r="AG45" s="234"/>
      <c r="AH45" s="234"/>
      <c r="AI45" s="234"/>
      <c r="AJ45" s="109">
        <f t="shared" si="6"/>
        <v>532</v>
      </c>
      <c r="AK45" s="110">
        <f t="shared" si="4"/>
        <v>19</v>
      </c>
      <c r="AL45" s="531">
        <f>SUM(AK45:AK46)</f>
        <v>22</v>
      </c>
      <c r="AM45" s="111">
        <f>AK45/C45</f>
        <v>0.65517241379310343</v>
      </c>
      <c r="AN45" s="532">
        <f>AL45/SUM(C45:C46)</f>
        <v>0.75862068965517238</v>
      </c>
      <c r="AO45" s="112">
        <f t="shared" ref="AO45:AO51" si="8">AK45/D45</f>
        <v>0.76</v>
      </c>
      <c r="AP45" s="532">
        <f>AL45/SUM(D45:D46)</f>
        <v>0.81481481481481477</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c r="AH46" s="118"/>
      <c r="AI46" s="118"/>
      <c r="AJ46" s="119">
        <f t="shared" si="6"/>
        <v>84</v>
      </c>
      <c r="AK46" s="178">
        <f t="shared" si="4"/>
        <v>3</v>
      </c>
      <c r="AL46" s="574"/>
      <c r="AM46" s="236"/>
      <c r="AN46" s="575"/>
      <c r="AO46" s="182">
        <f t="shared" si="8"/>
        <v>1.5</v>
      </c>
      <c r="AP46" s="575"/>
    </row>
    <row r="47" spans="1:42" ht="20.100000000000001" customHeight="1">
      <c r="A47" s="536"/>
      <c r="B47" s="124" t="s">
        <v>513</v>
      </c>
      <c r="C47" s="204">
        <v>7</v>
      </c>
      <c r="D47" s="204">
        <v>7</v>
      </c>
      <c r="E47" s="237">
        <v>5</v>
      </c>
      <c r="F47" s="206">
        <v>6</v>
      </c>
      <c r="G47" s="206">
        <v>6</v>
      </c>
      <c r="H47" s="206">
        <v>5</v>
      </c>
      <c r="I47" s="206">
        <v>5</v>
      </c>
      <c r="J47" s="206">
        <v>6</v>
      </c>
      <c r="K47" s="206">
        <v>5</v>
      </c>
      <c r="L47" s="206">
        <v>5</v>
      </c>
      <c r="M47" s="206">
        <v>6</v>
      </c>
      <c r="N47" s="206">
        <v>6</v>
      </c>
      <c r="O47" s="206">
        <v>5</v>
      </c>
      <c r="P47" s="206">
        <v>5</v>
      </c>
      <c r="Q47" s="206">
        <v>6</v>
      </c>
      <c r="R47" s="206">
        <v>5</v>
      </c>
      <c r="S47" s="206">
        <v>5</v>
      </c>
      <c r="T47" s="206">
        <v>6</v>
      </c>
      <c r="U47" s="206">
        <v>6</v>
      </c>
      <c r="V47" s="206">
        <v>6</v>
      </c>
      <c r="W47" s="206">
        <v>6</v>
      </c>
      <c r="X47" s="206">
        <v>6</v>
      </c>
      <c r="Y47" s="206">
        <v>6</v>
      </c>
      <c r="Z47" s="206">
        <v>6</v>
      </c>
      <c r="AA47" s="206">
        <v>6</v>
      </c>
      <c r="AB47" s="206">
        <v>6</v>
      </c>
      <c r="AC47" s="206">
        <v>5</v>
      </c>
      <c r="AD47" s="206">
        <v>5</v>
      </c>
      <c r="AE47" s="206">
        <v>6</v>
      </c>
      <c r="AF47" s="206">
        <v>5</v>
      </c>
      <c r="AG47" s="206"/>
      <c r="AH47" s="206"/>
      <c r="AI47" s="206"/>
      <c r="AJ47" s="153">
        <f t="shared" si="6"/>
        <v>156</v>
      </c>
      <c r="AK47" s="140">
        <f t="shared" si="4"/>
        <v>5.5714285714285712</v>
      </c>
      <c r="AL47" s="238"/>
      <c r="AM47" s="232">
        <f>AK47/C47</f>
        <v>0.79591836734693877</v>
      </c>
      <c r="AN47" s="154"/>
      <c r="AO47" s="185">
        <f t="shared" si="8"/>
        <v>0.79591836734693877</v>
      </c>
      <c r="AP47" s="239"/>
    </row>
    <row r="48" spans="1:42" ht="20.100000000000001" customHeight="1">
      <c r="A48" s="114"/>
      <c r="B48" s="115" t="s">
        <v>490</v>
      </c>
      <c r="C48" s="135"/>
      <c r="D48" s="135"/>
      <c r="E48" s="354"/>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53"/>
      <c r="AK48" s="140"/>
      <c r="AL48" s="355"/>
      <c r="AM48" s="232"/>
      <c r="AN48" s="149"/>
      <c r="AO48" s="185"/>
      <c r="AP48" s="356"/>
    </row>
    <row r="49" spans="1:42" ht="20.100000000000001" customHeight="1">
      <c r="A49" s="529" t="s">
        <v>515</v>
      </c>
      <c r="B49" s="104" t="s">
        <v>497</v>
      </c>
      <c r="C49" s="168">
        <v>139</v>
      </c>
      <c r="D49" s="168">
        <v>120</v>
      </c>
      <c r="E49" s="240">
        <v>121</v>
      </c>
      <c r="F49" s="240">
        <v>121</v>
      </c>
      <c r="G49" s="240">
        <v>122</v>
      </c>
      <c r="H49" s="240">
        <v>122</v>
      </c>
      <c r="I49" s="240">
        <v>124</v>
      </c>
      <c r="J49" s="240">
        <v>124</v>
      </c>
      <c r="K49" s="240">
        <v>123</v>
      </c>
      <c r="L49" s="240">
        <v>123</v>
      </c>
      <c r="M49" s="240">
        <v>123</v>
      </c>
      <c r="N49" s="240">
        <v>124</v>
      </c>
      <c r="O49" s="240">
        <v>123</v>
      </c>
      <c r="P49" s="240">
        <v>123</v>
      </c>
      <c r="Q49" s="240">
        <v>123</v>
      </c>
      <c r="R49" s="240">
        <v>122</v>
      </c>
      <c r="S49" s="240">
        <v>123</v>
      </c>
      <c r="T49" s="240">
        <v>124</v>
      </c>
      <c r="U49" s="240">
        <v>124</v>
      </c>
      <c r="V49" s="240">
        <v>124</v>
      </c>
      <c r="W49" s="240">
        <v>124</v>
      </c>
      <c r="X49" s="240">
        <v>124</v>
      </c>
      <c r="Y49" s="240">
        <v>124</v>
      </c>
      <c r="Z49" s="240">
        <v>124</v>
      </c>
      <c r="AA49" s="240">
        <v>125</v>
      </c>
      <c r="AB49" s="240">
        <v>125</v>
      </c>
      <c r="AC49" s="240">
        <v>125</v>
      </c>
      <c r="AD49" s="240">
        <v>125</v>
      </c>
      <c r="AE49" s="240">
        <v>125</v>
      </c>
      <c r="AF49" s="240">
        <v>126</v>
      </c>
      <c r="AG49" s="240"/>
      <c r="AH49" s="240"/>
      <c r="AI49" s="240"/>
      <c r="AJ49" s="109">
        <f t="shared" si="6"/>
        <v>3460</v>
      </c>
      <c r="AK49" s="110">
        <f t="shared" si="4"/>
        <v>123.57142857142857</v>
      </c>
      <c r="AL49" s="543"/>
      <c r="AM49" s="545"/>
      <c r="AN49" s="532"/>
      <c r="AO49" s="112">
        <f t="shared" si="8"/>
        <v>1.0297619047619047</v>
      </c>
      <c r="AP49" s="532"/>
    </row>
    <row r="50" spans="1:42" ht="20.100000000000001" customHeight="1">
      <c r="A50" s="536"/>
      <c r="B50" s="124" t="s">
        <v>498</v>
      </c>
      <c r="C50" s="170">
        <v>40</v>
      </c>
      <c r="D50" s="170">
        <v>63</v>
      </c>
      <c r="E50" s="241">
        <v>68</v>
      </c>
      <c r="F50" s="241">
        <v>68</v>
      </c>
      <c r="G50" s="241">
        <v>68</v>
      </c>
      <c r="H50" s="241">
        <v>68</v>
      </c>
      <c r="I50" s="241">
        <v>68</v>
      </c>
      <c r="J50" s="241">
        <v>68</v>
      </c>
      <c r="K50" s="241">
        <v>68</v>
      </c>
      <c r="L50" s="241">
        <v>68</v>
      </c>
      <c r="M50" s="241">
        <v>68</v>
      </c>
      <c r="N50" s="241">
        <v>69</v>
      </c>
      <c r="O50" s="241">
        <v>69</v>
      </c>
      <c r="P50" s="241">
        <v>69</v>
      </c>
      <c r="Q50" s="241">
        <v>69</v>
      </c>
      <c r="R50" s="241">
        <v>70</v>
      </c>
      <c r="S50" s="241">
        <v>69</v>
      </c>
      <c r="T50" s="241">
        <v>69</v>
      </c>
      <c r="U50" s="241">
        <v>69</v>
      </c>
      <c r="V50" s="241">
        <v>69</v>
      </c>
      <c r="W50" s="241">
        <v>69</v>
      </c>
      <c r="X50" s="241">
        <v>69</v>
      </c>
      <c r="Y50" s="241">
        <v>69</v>
      </c>
      <c r="Z50" s="241">
        <v>69</v>
      </c>
      <c r="AA50" s="241">
        <v>69</v>
      </c>
      <c r="AB50" s="241">
        <v>69</v>
      </c>
      <c r="AC50" s="241">
        <v>69</v>
      </c>
      <c r="AD50" s="241">
        <v>69</v>
      </c>
      <c r="AE50" s="241">
        <v>69</v>
      </c>
      <c r="AF50" s="246">
        <v>69</v>
      </c>
      <c r="AG50" s="246"/>
      <c r="AH50" s="246"/>
      <c r="AI50" s="246"/>
      <c r="AJ50" s="130">
        <f t="shared" si="6"/>
        <v>1924</v>
      </c>
      <c r="AK50" s="173">
        <f t="shared" si="4"/>
        <v>68.714285714285708</v>
      </c>
      <c r="AL50" s="544"/>
      <c r="AM50" s="546"/>
      <c r="AN50" s="526"/>
      <c r="AO50" s="174">
        <f t="shared" si="8"/>
        <v>1.0907029478458048</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c r="AH51" s="240"/>
      <c r="AI51" s="240"/>
      <c r="AJ51" s="109">
        <f t="shared" si="6"/>
        <v>252</v>
      </c>
      <c r="AK51" s="110">
        <f t="shared" si="4"/>
        <v>9</v>
      </c>
      <c r="AL51" s="543">
        <f>SUM(AK51:AK52)</f>
        <v>9.3928571428571423</v>
      </c>
      <c r="AM51" s="111">
        <f>AK51/C51</f>
        <v>1</v>
      </c>
      <c r="AN51" s="532">
        <f>AL51/SUM(C51:C52)</f>
        <v>1.0436507936507935</v>
      </c>
      <c r="AO51" s="112">
        <f t="shared" si="8"/>
        <v>1</v>
      </c>
      <c r="AP51" s="532">
        <f>AL51/SUM(D51:D52)</f>
        <v>1.0436507936507935</v>
      </c>
    </row>
    <row r="52" spans="1:42" ht="20.100000000000001" customHeight="1">
      <c r="A52" s="536"/>
      <c r="B52" s="124" t="s">
        <v>517</v>
      </c>
      <c r="C52" s="170"/>
      <c r="D52" s="170"/>
      <c r="E52" s="244">
        <v>1</v>
      </c>
      <c r="F52" s="241">
        <v>1</v>
      </c>
      <c r="G52" s="241">
        <v>0</v>
      </c>
      <c r="H52" s="241">
        <v>1</v>
      </c>
      <c r="I52" s="241">
        <v>1</v>
      </c>
      <c r="J52" s="241">
        <v>1</v>
      </c>
      <c r="K52" s="241">
        <v>1</v>
      </c>
      <c r="L52" s="241">
        <v>1</v>
      </c>
      <c r="M52" s="241">
        <v>1</v>
      </c>
      <c r="N52" s="241">
        <v>1</v>
      </c>
      <c r="O52" s="241">
        <v>0</v>
      </c>
      <c r="P52" s="245">
        <v>0</v>
      </c>
      <c r="Q52" s="246">
        <v>0</v>
      </c>
      <c r="R52" s="246">
        <v>0</v>
      </c>
      <c r="S52" s="246">
        <v>0</v>
      </c>
      <c r="T52" s="246">
        <v>1</v>
      </c>
      <c r="U52" s="246">
        <v>1</v>
      </c>
      <c r="V52" s="246">
        <v>0</v>
      </c>
      <c r="W52" s="246">
        <v>0</v>
      </c>
      <c r="X52" s="246">
        <v>0</v>
      </c>
      <c r="Y52" s="246">
        <v>0</v>
      </c>
      <c r="Z52" s="246">
        <v>0</v>
      </c>
      <c r="AA52" s="246">
        <v>0</v>
      </c>
      <c r="AB52" s="246">
        <v>0</v>
      </c>
      <c r="AC52" s="245">
        <v>0</v>
      </c>
      <c r="AD52" s="246">
        <v>0</v>
      </c>
      <c r="AE52" s="246">
        <v>0</v>
      </c>
      <c r="AF52" s="246">
        <v>0</v>
      </c>
      <c r="AG52" s="246"/>
      <c r="AH52" s="246"/>
      <c r="AI52" s="246"/>
      <c r="AJ52" s="130">
        <f t="shared" si="6"/>
        <v>11</v>
      </c>
      <c r="AK52" s="173">
        <f t="shared" si="4"/>
        <v>0.39285714285714285</v>
      </c>
      <c r="AL52" s="544"/>
      <c r="AM52" s="156"/>
      <c r="AN52" s="526"/>
      <c r="AO52" s="156"/>
      <c r="AP52" s="526"/>
    </row>
    <row r="53" spans="1:42" ht="20.100000000000001" customHeight="1">
      <c r="A53" s="530" t="s">
        <v>518</v>
      </c>
      <c r="B53" s="104" t="s">
        <v>491</v>
      </c>
      <c r="C53" s="247">
        <v>15</v>
      </c>
      <c r="D53" s="576">
        <v>10.6</v>
      </c>
      <c r="E53" s="248">
        <v>9</v>
      </c>
      <c r="F53" s="248"/>
      <c r="G53" s="248">
        <v>9</v>
      </c>
      <c r="H53" s="248">
        <v>6</v>
      </c>
      <c r="I53" s="248">
        <v>8</v>
      </c>
      <c r="J53" s="248">
        <v>5</v>
      </c>
      <c r="K53" s="248">
        <v>9</v>
      </c>
      <c r="L53" s="248">
        <v>11</v>
      </c>
      <c r="M53" s="248"/>
      <c r="N53" s="248">
        <v>9</v>
      </c>
      <c r="O53" s="248">
        <v>8</v>
      </c>
      <c r="P53" s="248">
        <v>8</v>
      </c>
      <c r="Q53" s="248">
        <v>5</v>
      </c>
      <c r="R53" s="248">
        <v>11</v>
      </c>
      <c r="S53" s="248">
        <v>11</v>
      </c>
      <c r="T53" s="248"/>
      <c r="U53" s="248">
        <v>11</v>
      </c>
      <c r="V53" s="248">
        <v>8</v>
      </c>
      <c r="W53" s="248">
        <v>8</v>
      </c>
      <c r="X53" s="248">
        <v>5</v>
      </c>
      <c r="Y53" s="248">
        <v>11</v>
      </c>
      <c r="Z53" s="248">
        <v>11</v>
      </c>
      <c r="AA53" s="248"/>
      <c r="AB53" s="248">
        <v>9</v>
      </c>
      <c r="AC53" s="248">
        <v>9</v>
      </c>
      <c r="AD53" s="248">
        <v>9</v>
      </c>
      <c r="AE53" s="248">
        <v>5</v>
      </c>
      <c r="AF53" s="248">
        <v>11</v>
      </c>
      <c r="AG53" s="248"/>
      <c r="AH53" s="248"/>
      <c r="AI53" s="248"/>
      <c r="AJ53" s="177">
        <f t="shared" si="6"/>
        <v>206</v>
      </c>
      <c r="AK53" s="178">
        <f t="shared" si="4"/>
        <v>8.5833333333333339</v>
      </c>
      <c r="AL53" s="578">
        <f>SUM(AK53:AK54)</f>
        <v>8.75</v>
      </c>
      <c r="AM53" s="179">
        <f>AK53/C53</f>
        <v>0.5722222222222223</v>
      </c>
      <c r="AN53" s="532">
        <f>AL53/SUM(C53:C54)</f>
        <v>0.58333333333333337</v>
      </c>
      <c r="AO53" s="182">
        <f>AK53/D53</f>
        <v>0.80974842767295607</v>
      </c>
      <c r="AP53" s="532">
        <f>AL53/SUM(D53:D54)</f>
        <v>0.82547169811320753</v>
      </c>
    </row>
    <row r="54" spans="1:42" ht="20.100000000000001" customHeight="1">
      <c r="A54" s="530"/>
      <c r="B54" s="115" t="s">
        <v>492</v>
      </c>
      <c r="C54" s="247"/>
      <c r="D54" s="577"/>
      <c r="E54" s="248">
        <v>0</v>
      </c>
      <c r="F54" s="248"/>
      <c r="G54" s="248">
        <v>1</v>
      </c>
      <c r="H54" s="248">
        <v>0</v>
      </c>
      <c r="I54" s="248">
        <v>0</v>
      </c>
      <c r="J54" s="248">
        <v>1</v>
      </c>
      <c r="K54" s="248">
        <v>0</v>
      </c>
      <c r="L54" s="248">
        <v>0</v>
      </c>
      <c r="M54" s="248"/>
      <c r="N54" s="248">
        <v>1</v>
      </c>
      <c r="O54" s="248">
        <v>0</v>
      </c>
      <c r="P54" s="248">
        <v>0</v>
      </c>
      <c r="Q54" s="248">
        <v>1</v>
      </c>
      <c r="R54" s="248">
        <v>0</v>
      </c>
      <c r="S54" s="248">
        <v>0</v>
      </c>
      <c r="T54" s="248"/>
      <c r="U54" s="248">
        <v>0</v>
      </c>
      <c r="V54" s="248">
        <v>0</v>
      </c>
      <c r="W54" s="248">
        <v>0</v>
      </c>
      <c r="X54" s="248">
        <v>0</v>
      </c>
      <c r="Y54" s="248">
        <v>0</v>
      </c>
      <c r="Z54" s="248">
        <v>0</v>
      </c>
      <c r="AA54" s="248"/>
      <c r="AB54" s="248">
        <v>0</v>
      </c>
      <c r="AC54" s="248">
        <v>0</v>
      </c>
      <c r="AD54" s="248">
        <v>0</v>
      </c>
      <c r="AE54" s="248">
        <v>0</v>
      </c>
      <c r="AF54" s="248">
        <v>0</v>
      </c>
      <c r="AG54" s="248"/>
      <c r="AH54" s="248"/>
      <c r="AI54" s="248"/>
      <c r="AJ54" s="177">
        <f t="shared" si="6"/>
        <v>4</v>
      </c>
      <c r="AK54" s="178">
        <f t="shared" si="4"/>
        <v>0.16666666666666666</v>
      </c>
      <c r="AL54" s="579"/>
      <c r="AM54" s="581"/>
      <c r="AN54" s="580"/>
      <c r="AO54" s="581"/>
      <c r="AP54" s="575"/>
    </row>
    <row r="55" spans="1:42" ht="20.100000000000001" customHeight="1">
      <c r="A55" s="536"/>
      <c r="B55" s="249" t="s">
        <v>493</v>
      </c>
      <c r="C55" s="250"/>
      <c r="D55" s="250"/>
      <c r="E55" s="251">
        <v>1</v>
      </c>
      <c r="F55" s="251"/>
      <c r="G55" s="251">
        <v>1</v>
      </c>
      <c r="H55" s="251">
        <v>1</v>
      </c>
      <c r="I55" s="251">
        <v>0</v>
      </c>
      <c r="J55" s="251">
        <v>0</v>
      </c>
      <c r="K55" s="251">
        <v>0</v>
      </c>
      <c r="L55" s="251">
        <v>0</v>
      </c>
      <c r="M55" s="251"/>
      <c r="N55" s="251">
        <v>1</v>
      </c>
      <c r="O55" s="251">
        <v>1</v>
      </c>
      <c r="P55" s="251">
        <v>0</v>
      </c>
      <c r="Q55" s="251">
        <v>0</v>
      </c>
      <c r="R55" s="251">
        <v>0</v>
      </c>
      <c r="S55" s="251">
        <v>0</v>
      </c>
      <c r="T55" s="251"/>
      <c r="U55" s="251">
        <v>1</v>
      </c>
      <c r="V55" s="251">
        <v>0</v>
      </c>
      <c r="W55" s="251">
        <v>0</v>
      </c>
      <c r="X55" s="252">
        <v>0</v>
      </c>
      <c r="Y55" s="251">
        <v>0</v>
      </c>
      <c r="Z55" s="251">
        <v>0</v>
      </c>
      <c r="AA55" s="251"/>
      <c r="AB55" s="251">
        <v>1</v>
      </c>
      <c r="AC55" s="251">
        <v>0</v>
      </c>
      <c r="AD55" s="251">
        <v>0</v>
      </c>
      <c r="AE55" s="251">
        <v>0</v>
      </c>
      <c r="AF55" s="251">
        <v>0</v>
      </c>
      <c r="AG55" s="251"/>
      <c r="AH55" s="251"/>
      <c r="AI55" s="251"/>
      <c r="AJ55" s="187">
        <f t="shared" si="6"/>
        <v>7</v>
      </c>
      <c r="AK55" s="188">
        <f t="shared" si="4"/>
        <v>0.29166666666666669</v>
      </c>
      <c r="AL55" s="253"/>
      <c r="AM55" s="582"/>
      <c r="AN55" s="299"/>
      <c r="AO55" s="582"/>
      <c r="AP55" s="254"/>
    </row>
    <row r="56" spans="1:42" ht="20.100000000000001" customHeight="1">
      <c r="A56" s="529" t="s">
        <v>519</v>
      </c>
      <c r="B56" s="104" t="s">
        <v>491</v>
      </c>
      <c r="C56" s="255">
        <v>18</v>
      </c>
      <c r="D56" s="256">
        <v>14</v>
      </c>
      <c r="E56" s="257">
        <v>15</v>
      </c>
      <c r="F56" s="258"/>
      <c r="G56" s="258">
        <v>13</v>
      </c>
      <c r="H56" s="259">
        <v>14</v>
      </c>
      <c r="I56" s="258">
        <v>11</v>
      </c>
      <c r="J56" s="258">
        <v>11</v>
      </c>
      <c r="K56" s="258">
        <v>9</v>
      </c>
      <c r="L56" s="258">
        <v>15</v>
      </c>
      <c r="M56" s="258"/>
      <c r="N56" s="258">
        <v>12</v>
      </c>
      <c r="O56" s="259">
        <v>16</v>
      </c>
      <c r="P56" s="258">
        <v>9</v>
      </c>
      <c r="Q56" s="258">
        <v>12</v>
      </c>
      <c r="R56" s="258">
        <v>10</v>
      </c>
      <c r="S56" s="258">
        <v>14</v>
      </c>
      <c r="T56" s="258"/>
      <c r="U56" s="258">
        <v>13</v>
      </c>
      <c r="V56" s="258">
        <v>14</v>
      </c>
      <c r="W56" s="258">
        <v>10</v>
      </c>
      <c r="X56" s="259">
        <v>11</v>
      </c>
      <c r="Y56" s="258">
        <v>9</v>
      </c>
      <c r="Z56" s="258">
        <v>14</v>
      </c>
      <c r="AA56" s="258"/>
      <c r="AB56" s="258">
        <v>14</v>
      </c>
      <c r="AC56" s="258">
        <v>12</v>
      </c>
      <c r="AD56" s="258">
        <v>10</v>
      </c>
      <c r="AE56" s="258">
        <v>10</v>
      </c>
      <c r="AF56" s="258">
        <v>8</v>
      </c>
      <c r="AG56" s="258"/>
      <c r="AH56" s="258"/>
      <c r="AI56" s="258"/>
      <c r="AJ56" s="260">
        <f t="shared" si="6"/>
        <v>286</v>
      </c>
      <c r="AK56" s="110">
        <f t="shared" si="4"/>
        <v>11.916666666666666</v>
      </c>
      <c r="AL56" s="531">
        <f>SUM(AK56:AK57)</f>
        <v>12.375</v>
      </c>
      <c r="AM56" s="111">
        <f>AK56/C56</f>
        <v>0.66203703703703698</v>
      </c>
      <c r="AN56" s="532">
        <f>AL56/(C56+C57)</f>
        <v>0.6875</v>
      </c>
      <c r="AO56" s="112">
        <f>AK56/D56</f>
        <v>0.85119047619047616</v>
      </c>
      <c r="AP56" s="532">
        <f>AL56/SUM(D56:D57)</f>
        <v>0.82499999999999996</v>
      </c>
    </row>
    <row r="57" spans="1:42" ht="20.100000000000001" customHeight="1">
      <c r="A57" s="530"/>
      <c r="B57" s="115" t="s">
        <v>492</v>
      </c>
      <c r="C57" s="261"/>
      <c r="D57" s="262">
        <v>1</v>
      </c>
      <c r="E57" s="263">
        <v>0</v>
      </c>
      <c r="F57" s="264"/>
      <c r="G57" s="264">
        <v>0</v>
      </c>
      <c r="H57" s="265">
        <v>0</v>
      </c>
      <c r="I57" s="264">
        <v>1</v>
      </c>
      <c r="J57" s="266">
        <v>0</v>
      </c>
      <c r="K57" s="267">
        <v>2</v>
      </c>
      <c r="L57" s="264">
        <v>0</v>
      </c>
      <c r="M57" s="264"/>
      <c r="N57" s="264">
        <v>0</v>
      </c>
      <c r="O57" s="265">
        <v>0</v>
      </c>
      <c r="P57" s="264">
        <v>1</v>
      </c>
      <c r="Q57" s="264">
        <v>1</v>
      </c>
      <c r="R57" s="264">
        <v>1</v>
      </c>
      <c r="S57" s="264">
        <v>0</v>
      </c>
      <c r="T57" s="264"/>
      <c r="U57" s="264">
        <v>0</v>
      </c>
      <c r="V57" s="264">
        <v>0</v>
      </c>
      <c r="W57" s="264">
        <v>1</v>
      </c>
      <c r="X57" s="265">
        <v>0</v>
      </c>
      <c r="Y57" s="264">
        <v>1</v>
      </c>
      <c r="Z57" s="264">
        <v>1</v>
      </c>
      <c r="AA57" s="264"/>
      <c r="AB57" s="264">
        <v>0</v>
      </c>
      <c r="AC57" s="264">
        <v>0</v>
      </c>
      <c r="AD57" s="264">
        <v>0</v>
      </c>
      <c r="AE57" s="264">
        <v>1</v>
      </c>
      <c r="AF57" s="264">
        <v>1</v>
      </c>
      <c r="AG57" s="264"/>
      <c r="AH57" s="264"/>
      <c r="AI57" s="264"/>
      <c r="AJ57" s="268">
        <f t="shared" si="6"/>
        <v>11</v>
      </c>
      <c r="AK57" s="269">
        <f t="shared" si="4"/>
        <v>0.45833333333333331</v>
      </c>
      <c r="AL57" s="547"/>
      <c r="AM57" s="581"/>
      <c r="AN57" s="525"/>
      <c r="AO57" s="581"/>
      <c r="AP57" s="524"/>
    </row>
    <row r="58" spans="1:42" ht="20.100000000000001" customHeight="1">
      <c r="A58" s="536"/>
      <c r="B58" s="151" t="s">
        <v>493</v>
      </c>
      <c r="C58" s="270"/>
      <c r="D58" s="271"/>
      <c r="E58" s="272">
        <v>0</v>
      </c>
      <c r="F58" s="273"/>
      <c r="G58" s="273">
        <v>0</v>
      </c>
      <c r="H58" s="274">
        <v>0</v>
      </c>
      <c r="I58" s="273">
        <v>0</v>
      </c>
      <c r="J58" s="273">
        <v>0</v>
      </c>
      <c r="K58" s="273">
        <v>0</v>
      </c>
      <c r="L58" s="273">
        <v>0</v>
      </c>
      <c r="M58" s="273"/>
      <c r="N58" s="273">
        <v>0</v>
      </c>
      <c r="O58" s="274">
        <v>0</v>
      </c>
      <c r="P58" s="273">
        <v>1</v>
      </c>
      <c r="Q58" s="273">
        <v>0</v>
      </c>
      <c r="R58" s="273">
        <v>0</v>
      </c>
      <c r="S58" s="273">
        <v>0</v>
      </c>
      <c r="T58" s="273"/>
      <c r="U58" s="273">
        <v>1</v>
      </c>
      <c r="V58" s="273">
        <v>0</v>
      </c>
      <c r="W58" s="273">
        <v>0</v>
      </c>
      <c r="X58" s="274">
        <v>0</v>
      </c>
      <c r="Y58" s="273">
        <v>1</v>
      </c>
      <c r="Z58" s="273">
        <v>0</v>
      </c>
      <c r="AA58" s="273"/>
      <c r="AB58" s="273">
        <v>0</v>
      </c>
      <c r="AC58" s="273">
        <v>0</v>
      </c>
      <c r="AD58" s="273">
        <v>0</v>
      </c>
      <c r="AE58" s="273">
        <v>0</v>
      </c>
      <c r="AF58" s="273">
        <v>1</v>
      </c>
      <c r="AG58" s="273"/>
      <c r="AH58" s="273"/>
      <c r="AI58" s="273"/>
      <c r="AJ58" s="166">
        <f t="shared" si="6"/>
        <v>4</v>
      </c>
      <c r="AK58" s="167">
        <f t="shared" si="4"/>
        <v>0.16666666666666666</v>
      </c>
      <c r="AL58" s="526"/>
      <c r="AM58" s="582"/>
      <c r="AN58" s="526"/>
      <c r="AO58" s="582"/>
      <c r="AP58" s="526"/>
    </row>
    <row r="59" spans="1:42" ht="20.100000000000001" customHeight="1">
      <c r="A59" s="529" t="s">
        <v>520</v>
      </c>
      <c r="B59" s="104" t="s">
        <v>521</v>
      </c>
      <c r="C59" s="275">
        <v>46</v>
      </c>
      <c r="D59" s="275">
        <v>46</v>
      </c>
      <c r="E59" s="169">
        <v>43</v>
      </c>
      <c r="F59" s="240">
        <v>43</v>
      </c>
      <c r="G59" s="240">
        <v>43</v>
      </c>
      <c r="H59" s="240">
        <v>43</v>
      </c>
      <c r="I59" s="240">
        <v>43</v>
      </c>
      <c r="J59" s="240">
        <v>43</v>
      </c>
      <c r="K59" s="240">
        <v>43</v>
      </c>
      <c r="L59" s="240">
        <v>43</v>
      </c>
      <c r="M59" s="240">
        <v>43</v>
      </c>
      <c r="N59" s="240">
        <v>43</v>
      </c>
      <c r="O59" s="240">
        <v>43</v>
      </c>
      <c r="P59" s="240">
        <v>43</v>
      </c>
      <c r="Q59" s="240">
        <v>43</v>
      </c>
      <c r="R59" s="240">
        <v>42</v>
      </c>
      <c r="S59" s="240">
        <v>42</v>
      </c>
      <c r="T59" s="240">
        <v>42</v>
      </c>
      <c r="U59" s="240">
        <v>43</v>
      </c>
      <c r="V59" s="240">
        <v>43</v>
      </c>
      <c r="W59" s="240">
        <v>42</v>
      </c>
      <c r="X59" s="240">
        <v>42</v>
      </c>
      <c r="Y59" s="240">
        <v>42</v>
      </c>
      <c r="Z59" s="240">
        <v>42</v>
      </c>
      <c r="AA59" s="240">
        <v>42</v>
      </c>
      <c r="AB59" s="240">
        <v>42</v>
      </c>
      <c r="AC59" s="240">
        <v>42</v>
      </c>
      <c r="AD59" s="240">
        <v>42</v>
      </c>
      <c r="AE59" s="240">
        <v>42</v>
      </c>
      <c r="AF59" s="240">
        <v>41</v>
      </c>
      <c r="AG59" s="240"/>
      <c r="AH59" s="240"/>
      <c r="AI59" s="240"/>
      <c r="AJ59" s="109">
        <f t="shared" si="6"/>
        <v>1190</v>
      </c>
      <c r="AK59" s="110">
        <f t="shared" si="4"/>
        <v>42.5</v>
      </c>
      <c r="AL59" s="583"/>
      <c r="AM59" s="111">
        <f>AK59/C59</f>
        <v>0.92391304347826086</v>
      </c>
      <c r="AN59" s="586"/>
      <c r="AO59" s="112">
        <f>AK59/D59</f>
        <v>0.92391304347826086</v>
      </c>
      <c r="AP59" s="583"/>
    </row>
    <row r="60" spans="1:42" ht="20.100000000000001" customHeight="1">
      <c r="A60" s="530"/>
      <c r="B60" s="115" t="s">
        <v>490</v>
      </c>
      <c r="C60" s="276"/>
      <c r="D60" s="276"/>
      <c r="E60" s="277">
        <v>2</v>
      </c>
      <c r="F60" s="278">
        <v>2</v>
      </c>
      <c r="G60" s="278">
        <v>2</v>
      </c>
      <c r="H60" s="278">
        <v>2</v>
      </c>
      <c r="I60" s="278">
        <v>2</v>
      </c>
      <c r="J60" s="278">
        <v>2</v>
      </c>
      <c r="K60" s="278">
        <v>2</v>
      </c>
      <c r="L60" s="278">
        <v>2</v>
      </c>
      <c r="M60" s="278">
        <v>2</v>
      </c>
      <c r="N60" s="278">
        <v>2</v>
      </c>
      <c r="O60" s="278">
        <v>2</v>
      </c>
      <c r="P60" s="278">
        <v>1</v>
      </c>
      <c r="Q60" s="278">
        <v>1</v>
      </c>
      <c r="R60" s="278">
        <v>1</v>
      </c>
      <c r="S60" s="278">
        <v>1</v>
      </c>
      <c r="T60" s="278">
        <v>1</v>
      </c>
      <c r="U60" s="278">
        <v>1</v>
      </c>
      <c r="V60" s="278">
        <v>1</v>
      </c>
      <c r="W60" s="278">
        <v>1</v>
      </c>
      <c r="X60" s="278">
        <v>1</v>
      </c>
      <c r="Y60" s="278">
        <v>1</v>
      </c>
      <c r="Z60" s="278">
        <v>1</v>
      </c>
      <c r="AA60" s="278">
        <v>2</v>
      </c>
      <c r="AB60" s="278">
        <v>2</v>
      </c>
      <c r="AC60" s="278">
        <v>2</v>
      </c>
      <c r="AD60" s="278">
        <v>2</v>
      </c>
      <c r="AE60" s="278">
        <v>2</v>
      </c>
      <c r="AF60" s="278">
        <v>2</v>
      </c>
      <c r="AG60" s="278"/>
      <c r="AH60" s="278"/>
      <c r="AI60" s="278"/>
      <c r="AJ60" s="279">
        <f t="shared" si="6"/>
        <v>45</v>
      </c>
      <c r="AK60" s="280">
        <f t="shared" si="4"/>
        <v>1.6071428571428572</v>
      </c>
      <c r="AL60" s="584"/>
      <c r="AM60" s="540"/>
      <c r="AN60" s="587"/>
      <c r="AO60" s="540"/>
      <c r="AP60" s="584"/>
    </row>
    <row r="61" spans="1:42" ht="20.100000000000001" customHeight="1">
      <c r="A61" s="536"/>
      <c r="B61" s="124" t="s">
        <v>522</v>
      </c>
      <c r="C61" s="281"/>
      <c r="D61" s="281"/>
      <c r="E61" s="282">
        <v>0</v>
      </c>
      <c r="F61" s="283">
        <v>11</v>
      </c>
      <c r="G61" s="246">
        <v>0</v>
      </c>
      <c r="H61" s="283">
        <v>13</v>
      </c>
      <c r="I61" s="283">
        <v>0</v>
      </c>
      <c r="J61" s="282">
        <v>0</v>
      </c>
      <c r="K61" s="283">
        <v>0</v>
      </c>
      <c r="L61" s="246">
        <v>0</v>
      </c>
      <c r="M61" s="283">
        <v>10</v>
      </c>
      <c r="N61" s="283">
        <v>0</v>
      </c>
      <c r="O61" s="283">
        <v>0</v>
      </c>
      <c r="P61" s="283">
        <v>0</v>
      </c>
      <c r="Q61" s="246">
        <v>0</v>
      </c>
      <c r="R61" s="246">
        <v>0</v>
      </c>
      <c r="S61" s="246">
        <v>0</v>
      </c>
      <c r="T61" s="246">
        <v>7</v>
      </c>
      <c r="U61" s="246">
        <v>0</v>
      </c>
      <c r="V61" s="246">
        <v>0</v>
      </c>
      <c r="W61" s="246">
        <v>0</v>
      </c>
      <c r="X61" s="284">
        <v>0</v>
      </c>
      <c r="Y61" s="283">
        <v>0</v>
      </c>
      <c r="Z61" s="283">
        <v>0</v>
      </c>
      <c r="AA61" s="283">
        <v>7</v>
      </c>
      <c r="AB61" s="283">
        <v>0</v>
      </c>
      <c r="AC61" s="283">
        <v>0</v>
      </c>
      <c r="AD61" s="283">
        <v>0</v>
      </c>
      <c r="AE61" s="283">
        <v>0</v>
      </c>
      <c r="AF61" s="283">
        <v>0</v>
      </c>
      <c r="AG61" s="283"/>
      <c r="AH61" s="283"/>
      <c r="AI61" s="283"/>
      <c r="AJ61" s="153">
        <f>SUM(E61:AI61)</f>
        <v>48</v>
      </c>
      <c r="AK61" s="140">
        <f t="shared" si="4"/>
        <v>1.7142857142857142</v>
      </c>
      <c r="AL61" s="585"/>
      <c r="AM61" s="528"/>
      <c r="AN61" s="588"/>
      <c r="AO61" s="528"/>
      <c r="AP61" s="585"/>
    </row>
    <row r="62" spans="1:42" ht="20.100000000000001" customHeight="1">
      <c r="A62" s="285" t="s">
        <v>855</v>
      </c>
      <c r="B62" s="286" t="s">
        <v>523</v>
      </c>
      <c r="C62" s="287">
        <f>SUM(C5:C61)-SUM(C15:C16,C26:C27,C49:C50)</f>
        <v>678</v>
      </c>
      <c r="D62" s="287">
        <f>SUM(D5:D61)-SUM(D15:D16,D26:D27,D49:D50)</f>
        <v>662</v>
      </c>
      <c r="E62" s="288">
        <f t="shared" ref="E62:AI62" si="9">SUM(E5:E9,E17:E21,E23:E24,E28:E33,E56:E57,E59:E59,E35:E47,E51:E53,E11:E13)</f>
        <v>623</v>
      </c>
      <c r="F62" s="288">
        <f t="shared" si="9"/>
        <v>464</v>
      </c>
      <c r="G62" s="288">
        <f t="shared" si="9"/>
        <v>646</v>
      </c>
      <c r="H62" s="288">
        <f>SUM(H5:H9,H17:H21,H23:H24,H28:H33,H56:H57,H59:H59,H35:H47,H51:H53,H11:H13)</f>
        <v>638</v>
      </c>
      <c r="I62" s="288">
        <f t="shared" si="9"/>
        <v>632</v>
      </c>
      <c r="J62" s="288">
        <f>SUM(J5:J9,J17:J21,J23:J24,J28:J33,J56:J57,J59:J59,J35:J47,J51:J53,J11:J13)</f>
        <v>624</v>
      </c>
      <c r="K62" s="288">
        <f t="shared" si="9"/>
        <v>634</v>
      </c>
      <c r="L62" s="288">
        <f t="shared" si="9"/>
        <v>622</v>
      </c>
      <c r="M62" s="288">
        <f t="shared" si="9"/>
        <v>463</v>
      </c>
      <c r="N62" s="288">
        <f t="shared" si="9"/>
        <v>653</v>
      </c>
      <c r="O62" s="288">
        <f t="shared" si="9"/>
        <v>648</v>
      </c>
      <c r="P62" s="288">
        <f t="shared" si="9"/>
        <v>639</v>
      </c>
      <c r="Q62" s="288">
        <f t="shared" si="9"/>
        <v>642</v>
      </c>
      <c r="R62" s="288">
        <f t="shared" si="9"/>
        <v>650</v>
      </c>
      <c r="S62" s="288">
        <f>SUM(S5:S9,S17:S21,S23:S24,S28:S33,S56:S57,S59:S59,S35:S47,S51:S53,S11:S13)</f>
        <v>613</v>
      </c>
      <c r="T62" s="288">
        <f t="shared" si="9"/>
        <v>459</v>
      </c>
      <c r="U62" s="288">
        <f t="shared" si="9"/>
        <v>638</v>
      </c>
      <c r="V62" s="288">
        <f t="shared" si="9"/>
        <v>648</v>
      </c>
      <c r="W62" s="288">
        <f t="shared" si="9"/>
        <v>629</v>
      </c>
      <c r="X62" s="288">
        <f t="shared" si="9"/>
        <v>626</v>
      </c>
      <c r="Y62" s="288">
        <f>SUM(Y5:Y9,Y17:Y21,Y23:Y24,Y28:Y33,Y56:Y57,Y59:Y59,Y35:Y47,Y51:Y53,Y11:Y13)</f>
        <v>644</v>
      </c>
      <c r="Z62" s="288">
        <f>SUM(Z5:Z9,Z17:Z21,Z23:Z24,Z28:Z33,Z56:Z57,Z59:Z59,Z35:Z47,Z51:Z53,Z11:Z13)</f>
        <v>620</v>
      </c>
      <c r="AA62" s="288">
        <f>SUM(AA5:AA9,AA17:AA21,AA23:AA24,AA28:AA33,AA56:AA57,AA59:AA59,AA35:AA47,AA51:AA53,AA11:AA13)</f>
        <v>464</v>
      </c>
      <c r="AB62" s="288">
        <f t="shared" si="9"/>
        <v>635</v>
      </c>
      <c r="AC62" s="289">
        <f>SUM(AC5:AC9,AC17:AC19,AC23:AC24,AC28:AC33,AC56:AC57,AC59:AC59,AC35:AC47,AC51:AC53,AC11:AC13)</f>
        <v>586</v>
      </c>
      <c r="AD62" s="289">
        <f t="shared" si="9"/>
        <v>643</v>
      </c>
      <c r="AE62" s="289">
        <f>SUM(AE5:AE9,AE17:AE21,AE23:AE24,AE28:AE33,AE56:AE57,AE59:AE59,AE35:AE47,AE51:AE53,AE11:AE13)</f>
        <v>643</v>
      </c>
      <c r="AF62" s="289">
        <f>SUM(AF5:AF9,AF17:AF21,AF23:AF24,AF28:AF33,AF56:AF57,AF59:AF59,AF35:AF47,AF51:AF53,AF11:AF13)</f>
        <v>644</v>
      </c>
      <c r="AG62" s="289">
        <f>SUM(AG5:AG9,AG17:AG21,AG23:AG24,AG28:AG33,AG56:AG57,AG59:AG59,AG35:AG47,AG51:AG53,AG11:AG13)</f>
        <v>0</v>
      </c>
      <c r="AH62" s="289">
        <f>SUM(AH5:AH9,AH17:AH21,AH23:AH24,AH28:AH33,AH56:AH57,AH59:AH59,AH35:AH47,AH51:AH53,AH11:AH13)</f>
        <v>0</v>
      </c>
      <c r="AI62" s="289">
        <f t="shared" si="9"/>
        <v>0</v>
      </c>
      <c r="AJ62" s="290">
        <f>SUM(AJ5:AJ6,AJ8:AJ9,AJ17:AJ18,AJ20:AJ21,AJ23:AJ24,AJ28:AJ29,AJ31:AJ33,AJ56:AJ57,AJ59:AJ59,AJ35:AJ37,AJ39:AJ40,AJ42:AJ43,AJ45:AJ47,AJ51:AJ53,AJ11:AJ13)</f>
        <v>16766</v>
      </c>
      <c r="AK62" s="291">
        <f>SUM(AK5:AK6,AK8:AK9,AK11:AK13,AK17:AK18,AK20:AK21,AK23:AK24,AK28:AK29,AK31:AK33,AK35:AK37,AK39:AK40,AK42:AK43,AK45:AK47,AK51:AK54,AK56:AK57,AK59)</f>
        <v>621.14880952380952</v>
      </c>
      <c r="AL62" s="292"/>
      <c r="AM62" s="293">
        <f>(AK62-SUM(AK31:AK33))/C62</f>
        <v>0.86057557241185556</v>
      </c>
      <c r="AN62" s="298"/>
      <c r="AO62" s="294">
        <f>AK62/D62</f>
        <v>0.93829125305711403</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46979-6119-497A-9465-11DCA3412F8E}">
  <sheetPr codeName="Sheet45">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2026</v>
      </c>
      <c r="F1" s="93" t="s">
        <v>479</v>
      </c>
      <c r="G1" s="93">
        <v>2</v>
      </c>
      <c r="H1" s="94" t="s">
        <v>480</v>
      </c>
    </row>
    <row r="2" spans="1:42" ht="18" customHeight="1">
      <c r="A2" s="96"/>
      <c r="B2" s="95" t="s">
        <v>1341</v>
      </c>
    </row>
    <row r="3" spans="1:42" ht="18.75" customHeight="1">
      <c r="A3" s="516" t="s">
        <v>481</v>
      </c>
      <c r="B3" s="97"/>
      <c r="C3" s="518" t="s">
        <v>482</v>
      </c>
      <c r="D3" s="518" t="s">
        <v>483</v>
      </c>
      <c r="E3" s="98">
        <f>DATE(E1,G1,1)</f>
        <v>46054</v>
      </c>
      <c r="F3" s="99">
        <f t="shared" ref="F3:AF3" si="0">E3+1</f>
        <v>46055</v>
      </c>
      <c r="G3" s="99">
        <f t="shared" si="0"/>
        <v>46056</v>
      </c>
      <c r="H3" s="100">
        <f t="shared" si="0"/>
        <v>46057</v>
      </c>
      <c r="I3" s="99">
        <f t="shared" si="0"/>
        <v>46058</v>
      </c>
      <c r="J3" s="99">
        <f t="shared" si="0"/>
        <v>46059</v>
      </c>
      <c r="K3" s="99">
        <f t="shared" si="0"/>
        <v>46060</v>
      </c>
      <c r="L3" s="99">
        <f t="shared" si="0"/>
        <v>46061</v>
      </c>
      <c r="M3" s="99">
        <f t="shared" si="0"/>
        <v>46062</v>
      </c>
      <c r="N3" s="99">
        <f t="shared" si="0"/>
        <v>46063</v>
      </c>
      <c r="O3" s="99">
        <f t="shared" si="0"/>
        <v>46064</v>
      </c>
      <c r="P3" s="99">
        <f t="shared" si="0"/>
        <v>46065</v>
      </c>
      <c r="Q3" s="99">
        <f t="shared" si="0"/>
        <v>46066</v>
      </c>
      <c r="R3" s="99">
        <f t="shared" si="0"/>
        <v>46067</v>
      </c>
      <c r="S3" s="99">
        <f t="shared" si="0"/>
        <v>46068</v>
      </c>
      <c r="T3" s="99">
        <f t="shared" si="0"/>
        <v>46069</v>
      </c>
      <c r="U3" s="99">
        <f t="shared" si="0"/>
        <v>46070</v>
      </c>
      <c r="V3" s="99">
        <f t="shared" si="0"/>
        <v>46071</v>
      </c>
      <c r="W3" s="99">
        <f t="shared" si="0"/>
        <v>46072</v>
      </c>
      <c r="X3" s="100">
        <f t="shared" si="0"/>
        <v>46073</v>
      </c>
      <c r="Y3" s="99">
        <f t="shared" si="0"/>
        <v>46074</v>
      </c>
      <c r="Z3" s="99">
        <f t="shared" si="0"/>
        <v>46075</v>
      </c>
      <c r="AA3" s="99">
        <f t="shared" si="0"/>
        <v>46076</v>
      </c>
      <c r="AB3" s="99">
        <f t="shared" si="0"/>
        <v>46077</v>
      </c>
      <c r="AC3" s="99">
        <f t="shared" si="0"/>
        <v>46078</v>
      </c>
      <c r="AD3" s="99">
        <f t="shared" si="0"/>
        <v>46079</v>
      </c>
      <c r="AE3" s="99">
        <f t="shared" si="0"/>
        <v>46080</v>
      </c>
      <c r="AF3" s="99">
        <f t="shared" si="0"/>
        <v>46081</v>
      </c>
      <c r="AG3" s="99"/>
      <c r="AH3" s="99"/>
      <c r="AI3" s="99"/>
      <c r="AJ3" s="518" t="s">
        <v>484</v>
      </c>
      <c r="AK3" s="520" t="s">
        <v>485</v>
      </c>
      <c r="AL3" s="521"/>
      <c r="AM3" s="520" t="s">
        <v>486</v>
      </c>
      <c r="AN3" s="521"/>
      <c r="AO3" s="534" t="s">
        <v>487</v>
      </c>
      <c r="AP3" s="521"/>
    </row>
    <row r="4" spans="1:42" ht="18.75" customHeight="1">
      <c r="A4" s="517"/>
      <c r="B4" s="101"/>
      <c r="C4" s="519"/>
      <c r="D4" s="519"/>
      <c r="E4" s="102">
        <f>E3</f>
        <v>46054</v>
      </c>
      <c r="F4" s="103">
        <f>F3</f>
        <v>46055</v>
      </c>
      <c r="G4" s="103">
        <f t="shared" ref="G4:AF4" si="1">G3</f>
        <v>46056</v>
      </c>
      <c r="H4" s="103">
        <f t="shared" si="1"/>
        <v>46057</v>
      </c>
      <c r="I4" s="103">
        <f t="shared" si="1"/>
        <v>46058</v>
      </c>
      <c r="J4" s="103">
        <f t="shared" si="1"/>
        <v>46059</v>
      </c>
      <c r="K4" s="103">
        <f t="shared" si="1"/>
        <v>46060</v>
      </c>
      <c r="L4" s="103">
        <f t="shared" si="1"/>
        <v>46061</v>
      </c>
      <c r="M4" s="103">
        <f t="shared" si="1"/>
        <v>46062</v>
      </c>
      <c r="N4" s="103">
        <f t="shared" si="1"/>
        <v>46063</v>
      </c>
      <c r="O4" s="103">
        <f t="shared" si="1"/>
        <v>46064</v>
      </c>
      <c r="P4" s="103">
        <f t="shared" si="1"/>
        <v>46065</v>
      </c>
      <c r="Q4" s="103">
        <f t="shared" si="1"/>
        <v>46066</v>
      </c>
      <c r="R4" s="103">
        <f t="shared" si="1"/>
        <v>46067</v>
      </c>
      <c r="S4" s="103">
        <f t="shared" si="1"/>
        <v>46068</v>
      </c>
      <c r="T4" s="103">
        <f t="shared" si="1"/>
        <v>46069</v>
      </c>
      <c r="U4" s="103">
        <f t="shared" si="1"/>
        <v>46070</v>
      </c>
      <c r="V4" s="103">
        <f t="shared" si="1"/>
        <v>46071</v>
      </c>
      <c r="W4" s="103">
        <f t="shared" si="1"/>
        <v>46072</v>
      </c>
      <c r="X4" s="103">
        <f t="shared" si="1"/>
        <v>46073</v>
      </c>
      <c r="Y4" s="103">
        <f t="shared" si="1"/>
        <v>46074</v>
      </c>
      <c r="Z4" s="103">
        <f t="shared" si="1"/>
        <v>46075</v>
      </c>
      <c r="AA4" s="103">
        <f t="shared" si="1"/>
        <v>46076</v>
      </c>
      <c r="AB4" s="103">
        <f t="shared" si="1"/>
        <v>46077</v>
      </c>
      <c r="AC4" s="103">
        <f t="shared" si="1"/>
        <v>46078</v>
      </c>
      <c r="AD4" s="103">
        <f t="shared" si="1"/>
        <v>46079</v>
      </c>
      <c r="AE4" s="103">
        <f t="shared" si="1"/>
        <v>46080</v>
      </c>
      <c r="AF4" s="103">
        <f t="shared" si="1"/>
        <v>46081</v>
      </c>
      <c r="AG4" s="103"/>
      <c r="AH4" s="103"/>
      <c r="AI4" s="103"/>
      <c r="AJ4" s="519"/>
      <c r="AK4" s="522"/>
      <c r="AL4" s="523"/>
      <c r="AM4" s="522"/>
      <c r="AN4" s="523"/>
      <c r="AO4" s="535"/>
      <c r="AP4" s="523"/>
    </row>
    <row r="5" spans="1:42" ht="20.100000000000001" customHeight="1">
      <c r="A5" s="529" t="s">
        <v>557</v>
      </c>
      <c r="B5" s="104" t="s">
        <v>488</v>
      </c>
      <c r="C5" s="105">
        <v>110</v>
      </c>
      <c r="D5" s="105">
        <v>105</v>
      </c>
      <c r="E5" s="106">
        <v>102</v>
      </c>
      <c r="F5" s="107">
        <v>101</v>
      </c>
      <c r="G5" s="107">
        <v>102</v>
      </c>
      <c r="H5" s="108">
        <v>103</v>
      </c>
      <c r="I5" s="107">
        <v>104</v>
      </c>
      <c r="J5" s="107">
        <v>104</v>
      </c>
      <c r="K5" s="107">
        <v>103</v>
      </c>
      <c r="L5" s="107">
        <v>101</v>
      </c>
      <c r="M5" s="107">
        <v>103</v>
      </c>
      <c r="N5" s="107">
        <v>101</v>
      </c>
      <c r="O5" s="107">
        <v>102</v>
      </c>
      <c r="P5" s="107">
        <v>102</v>
      </c>
      <c r="Q5" s="107">
        <v>104</v>
      </c>
      <c r="R5" s="107">
        <v>104</v>
      </c>
      <c r="S5" s="107">
        <v>104</v>
      </c>
      <c r="T5" s="107">
        <v>105</v>
      </c>
      <c r="U5" s="107">
        <v>106</v>
      </c>
      <c r="V5" s="107">
        <v>105</v>
      </c>
      <c r="W5" s="107">
        <v>106</v>
      </c>
      <c r="X5" s="107">
        <v>108</v>
      </c>
      <c r="Y5" s="107">
        <v>108</v>
      </c>
      <c r="Z5" s="107">
        <v>107</v>
      </c>
      <c r="AA5" s="107">
        <v>107</v>
      </c>
      <c r="AB5" s="107">
        <v>107</v>
      </c>
      <c r="AC5" s="107">
        <v>106</v>
      </c>
      <c r="AD5" s="107">
        <v>106</v>
      </c>
      <c r="AE5" s="107">
        <v>104</v>
      </c>
      <c r="AF5" s="107">
        <v>104</v>
      </c>
      <c r="AG5" s="107"/>
      <c r="AH5" s="107"/>
      <c r="AI5" s="107"/>
      <c r="AJ5" s="109">
        <f t="shared" ref="AJ5:AJ14" si="2">SUM(E5:AI5)</f>
        <v>2919</v>
      </c>
      <c r="AK5" s="110">
        <f t="shared" ref="AK5:AK12" si="3">AJ5/COUNTA(E5:AI5)</f>
        <v>104.25</v>
      </c>
      <c r="AL5" s="537">
        <f>SUM(AK5:AK6)</f>
        <v>115.92857142857143</v>
      </c>
      <c r="AM5" s="111">
        <f>AK5/C5</f>
        <v>0.94772727272727275</v>
      </c>
      <c r="AN5" s="532">
        <f>AL5/(C5+C6)</f>
        <v>0.96607142857142858</v>
      </c>
      <c r="AO5" s="112">
        <f>AK5/D5</f>
        <v>0.99285714285714288</v>
      </c>
      <c r="AP5" s="524">
        <f>AL5/(D5+D6)</f>
        <v>0.99938423645320196</v>
      </c>
    </row>
    <row r="6" spans="1:42" ht="20.100000000000001" customHeight="1">
      <c r="A6" s="530"/>
      <c r="B6" s="115" t="s">
        <v>489</v>
      </c>
      <c r="C6" s="116">
        <v>10</v>
      </c>
      <c r="D6" s="116">
        <v>11</v>
      </c>
      <c r="E6" s="349">
        <v>8</v>
      </c>
      <c r="F6" s="117">
        <v>11</v>
      </c>
      <c r="G6" s="117">
        <v>12</v>
      </c>
      <c r="H6" s="118">
        <v>10</v>
      </c>
      <c r="I6" s="117">
        <v>12</v>
      </c>
      <c r="J6" s="117">
        <v>13</v>
      </c>
      <c r="K6" s="117">
        <v>14</v>
      </c>
      <c r="L6" s="117">
        <v>14</v>
      </c>
      <c r="M6" s="117">
        <v>14</v>
      </c>
      <c r="N6" s="117">
        <v>10</v>
      </c>
      <c r="O6" s="117">
        <v>9</v>
      </c>
      <c r="P6" s="117">
        <v>10</v>
      </c>
      <c r="Q6" s="117">
        <v>11</v>
      </c>
      <c r="R6" s="117">
        <v>11</v>
      </c>
      <c r="S6" s="117">
        <v>11</v>
      </c>
      <c r="T6" s="117">
        <v>11</v>
      </c>
      <c r="U6" s="117">
        <v>10</v>
      </c>
      <c r="V6" s="117">
        <v>13</v>
      </c>
      <c r="W6" s="117">
        <v>13</v>
      </c>
      <c r="X6" s="117">
        <v>12</v>
      </c>
      <c r="Y6" s="117">
        <v>13</v>
      </c>
      <c r="Z6" s="117">
        <v>12</v>
      </c>
      <c r="AA6" s="117">
        <v>14</v>
      </c>
      <c r="AB6" s="117">
        <v>12</v>
      </c>
      <c r="AC6" s="117">
        <v>10</v>
      </c>
      <c r="AD6" s="117">
        <v>13</v>
      </c>
      <c r="AE6" s="117">
        <v>13</v>
      </c>
      <c r="AF6" s="117">
        <v>11</v>
      </c>
      <c r="AG6" s="117"/>
      <c r="AH6" s="117"/>
      <c r="AI6" s="117"/>
      <c r="AJ6" s="119">
        <f t="shared" si="2"/>
        <v>327</v>
      </c>
      <c r="AK6" s="120">
        <f t="shared" si="3"/>
        <v>11.678571428571429</v>
      </c>
      <c r="AL6" s="538"/>
      <c r="AM6" s="122">
        <f>AK6/C6</f>
        <v>1.1678571428571429</v>
      </c>
      <c r="AN6" s="525"/>
      <c r="AO6" s="123">
        <f>AK6/D6</f>
        <v>1.0616883116883118</v>
      </c>
      <c r="AP6" s="524"/>
    </row>
    <row r="7" spans="1:42" ht="20.100000000000001" customHeight="1">
      <c r="A7" s="536"/>
      <c r="B7" s="124" t="s">
        <v>490</v>
      </c>
      <c r="C7" s="125"/>
      <c r="D7" s="126"/>
      <c r="E7" s="127">
        <v>7</v>
      </c>
      <c r="F7" s="128">
        <v>7</v>
      </c>
      <c r="G7" s="128">
        <v>7</v>
      </c>
      <c r="H7" s="129">
        <v>7</v>
      </c>
      <c r="I7" s="129">
        <v>6</v>
      </c>
      <c r="J7" s="129">
        <v>6</v>
      </c>
      <c r="K7" s="129">
        <v>7</v>
      </c>
      <c r="L7" s="129">
        <v>7</v>
      </c>
      <c r="M7" s="129">
        <v>7</v>
      </c>
      <c r="N7" s="129">
        <v>7</v>
      </c>
      <c r="O7" s="129">
        <v>7</v>
      </c>
      <c r="P7" s="129">
        <v>7</v>
      </c>
      <c r="Q7" s="129">
        <v>5</v>
      </c>
      <c r="R7" s="128">
        <v>4</v>
      </c>
      <c r="S7" s="128">
        <v>5</v>
      </c>
      <c r="T7" s="128">
        <v>4</v>
      </c>
      <c r="U7" s="128">
        <v>3</v>
      </c>
      <c r="V7" s="128">
        <v>4</v>
      </c>
      <c r="W7" s="128">
        <v>3</v>
      </c>
      <c r="X7" s="129">
        <v>2</v>
      </c>
      <c r="Y7" s="128">
        <v>2</v>
      </c>
      <c r="Z7" s="128">
        <v>3</v>
      </c>
      <c r="AA7" s="128">
        <v>3</v>
      </c>
      <c r="AB7" s="128">
        <v>3</v>
      </c>
      <c r="AC7" s="128">
        <v>4</v>
      </c>
      <c r="AD7" s="128">
        <v>3</v>
      </c>
      <c r="AE7" s="128">
        <v>5</v>
      </c>
      <c r="AF7" s="128">
        <v>5</v>
      </c>
      <c r="AG7" s="128"/>
      <c r="AH7" s="128"/>
      <c r="AI7" s="128"/>
      <c r="AJ7" s="130">
        <f t="shared" si="2"/>
        <v>140</v>
      </c>
      <c r="AK7" s="131">
        <f t="shared" si="3"/>
        <v>5</v>
      </c>
      <c r="AL7" s="539"/>
      <c r="AM7" s="133"/>
      <c r="AN7" s="296"/>
      <c r="AO7" s="133"/>
      <c r="AP7" s="134"/>
    </row>
    <row r="8" spans="1:42" ht="20.100000000000001" customHeight="1">
      <c r="A8" s="530" t="s">
        <v>558</v>
      </c>
      <c r="B8" s="115" t="s">
        <v>491</v>
      </c>
      <c r="C8" s="135">
        <v>15</v>
      </c>
      <c r="D8" s="157">
        <v>10.7</v>
      </c>
      <c r="E8" s="136"/>
      <c r="F8" s="137">
        <v>11</v>
      </c>
      <c r="G8" s="137">
        <v>9</v>
      </c>
      <c r="H8" s="138">
        <v>9</v>
      </c>
      <c r="I8" s="137">
        <v>8</v>
      </c>
      <c r="J8" s="107">
        <v>9</v>
      </c>
      <c r="K8" s="107">
        <v>10</v>
      </c>
      <c r="L8" s="107"/>
      <c r="M8" s="107">
        <v>11</v>
      </c>
      <c r="N8" s="107">
        <v>6</v>
      </c>
      <c r="O8" s="108">
        <v>9</v>
      </c>
      <c r="P8" s="107">
        <v>6</v>
      </c>
      <c r="Q8" s="107">
        <v>9</v>
      </c>
      <c r="R8" s="107">
        <v>7</v>
      </c>
      <c r="S8" s="107"/>
      <c r="T8" s="107">
        <v>10</v>
      </c>
      <c r="U8" s="107">
        <v>4</v>
      </c>
      <c r="V8" s="107">
        <v>9</v>
      </c>
      <c r="W8" s="107">
        <v>4</v>
      </c>
      <c r="X8" s="108">
        <v>8</v>
      </c>
      <c r="Y8" s="107">
        <v>9</v>
      </c>
      <c r="Z8" s="137"/>
      <c r="AA8" s="137">
        <v>10</v>
      </c>
      <c r="AB8" s="137">
        <v>5</v>
      </c>
      <c r="AC8" s="137">
        <v>10</v>
      </c>
      <c r="AD8" s="137">
        <v>6</v>
      </c>
      <c r="AE8" s="137">
        <v>8</v>
      </c>
      <c r="AF8" s="137">
        <v>7</v>
      </c>
      <c r="AG8" s="137"/>
      <c r="AH8" s="137"/>
      <c r="AI8" s="137"/>
      <c r="AJ8" s="139">
        <f t="shared" si="2"/>
        <v>194</v>
      </c>
      <c r="AK8" s="140">
        <f t="shared" si="3"/>
        <v>8.0833333333333339</v>
      </c>
      <c r="AL8" s="547">
        <f>SUM(AK8:AK9)</f>
        <v>9.1666666666666679</v>
      </c>
      <c r="AM8" s="141">
        <f>AK8/C8</f>
        <v>0.53888888888888897</v>
      </c>
      <c r="AN8" s="524">
        <f>AL8/(C8+C9)</f>
        <v>0.61111111111111116</v>
      </c>
      <c r="AO8" s="142">
        <f>AK8/D8</f>
        <v>0.75545171339563877</v>
      </c>
      <c r="AP8" s="524">
        <f>AL8/(D8+D9)</f>
        <v>0.7513661202185794</v>
      </c>
    </row>
    <row r="9" spans="1:42" ht="20.100000000000001" customHeight="1">
      <c r="A9" s="530"/>
      <c r="B9" s="115" t="s">
        <v>492</v>
      </c>
      <c r="C9" s="143"/>
      <c r="D9" s="159">
        <v>1.5</v>
      </c>
      <c r="E9" s="144"/>
      <c r="F9" s="145">
        <v>3</v>
      </c>
      <c r="G9" s="145">
        <v>0</v>
      </c>
      <c r="H9" s="146">
        <v>0</v>
      </c>
      <c r="I9" s="145">
        <v>0</v>
      </c>
      <c r="J9" s="117">
        <v>3</v>
      </c>
      <c r="K9" s="117">
        <v>0</v>
      </c>
      <c r="L9" s="117"/>
      <c r="M9" s="117">
        <v>1</v>
      </c>
      <c r="N9" s="117">
        <v>0</v>
      </c>
      <c r="O9" s="118">
        <v>1</v>
      </c>
      <c r="P9" s="117">
        <v>2</v>
      </c>
      <c r="Q9" s="117">
        <v>3</v>
      </c>
      <c r="R9" s="117">
        <v>0</v>
      </c>
      <c r="S9" s="117"/>
      <c r="T9" s="117">
        <v>1</v>
      </c>
      <c r="U9" s="117">
        <v>0</v>
      </c>
      <c r="V9" s="117">
        <v>1</v>
      </c>
      <c r="W9" s="117">
        <v>1</v>
      </c>
      <c r="X9" s="118">
        <v>3</v>
      </c>
      <c r="Y9" s="117">
        <v>0</v>
      </c>
      <c r="Z9" s="145"/>
      <c r="AA9" s="145">
        <v>1</v>
      </c>
      <c r="AB9" s="145">
        <v>0</v>
      </c>
      <c r="AC9" s="145">
        <v>1</v>
      </c>
      <c r="AD9" s="145">
        <v>2</v>
      </c>
      <c r="AE9" s="145">
        <v>3</v>
      </c>
      <c r="AF9" s="145">
        <v>0</v>
      </c>
      <c r="AG9" s="145"/>
      <c r="AH9" s="145"/>
      <c r="AI9" s="145"/>
      <c r="AJ9" s="147">
        <f t="shared" si="2"/>
        <v>26</v>
      </c>
      <c r="AK9" s="148">
        <f t="shared" si="3"/>
        <v>1.0833333333333333</v>
      </c>
      <c r="AL9" s="525"/>
      <c r="AM9" s="527"/>
      <c r="AN9" s="525"/>
      <c r="AO9" s="150">
        <f>AK9/D9</f>
        <v>0.72222222222222221</v>
      </c>
      <c r="AP9" s="525"/>
    </row>
    <row r="10" spans="1:42" ht="20.100000000000001" customHeight="1">
      <c r="A10" s="536"/>
      <c r="B10" s="151" t="s">
        <v>493</v>
      </c>
      <c r="C10" s="152"/>
      <c r="D10" s="152"/>
      <c r="E10" s="127"/>
      <c r="F10" s="128">
        <v>0</v>
      </c>
      <c r="G10" s="128">
        <v>0</v>
      </c>
      <c r="H10" s="129">
        <v>0</v>
      </c>
      <c r="I10" s="128">
        <v>0</v>
      </c>
      <c r="J10" s="128">
        <v>0</v>
      </c>
      <c r="K10" s="128">
        <v>1</v>
      </c>
      <c r="L10" s="128"/>
      <c r="M10" s="128">
        <v>0</v>
      </c>
      <c r="N10" s="128">
        <v>2</v>
      </c>
      <c r="O10" s="129">
        <v>1</v>
      </c>
      <c r="P10" s="128">
        <v>0</v>
      </c>
      <c r="Q10" s="128">
        <v>0</v>
      </c>
      <c r="R10" s="128">
        <v>1</v>
      </c>
      <c r="S10" s="128"/>
      <c r="T10" s="128">
        <v>0</v>
      </c>
      <c r="U10" s="128">
        <v>0</v>
      </c>
      <c r="V10" s="128">
        <v>0</v>
      </c>
      <c r="W10" s="128">
        <v>1</v>
      </c>
      <c r="X10" s="129">
        <v>1</v>
      </c>
      <c r="Y10" s="128">
        <v>0</v>
      </c>
      <c r="Z10" s="128"/>
      <c r="AA10" s="128">
        <v>0</v>
      </c>
      <c r="AB10" s="128">
        <v>1</v>
      </c>
      <c r="AC10" s="128">
        <v>0</v>
      </c>
      <c r="AD10" s="128">
        <v>0</v>
      </c>
      <c r="AE10" s="128">
        <v>0</v>
      </c>
      <c r="AF10" s="128">
        <v>1</v>
      </c>
      <c r="AG10" s="128"/>
      <c r="AH10" s="128"/>
      <c r="AI10" s="128"/>
      <c r="AJ10" s="153">
        <f t="shared" si="2"/>
        <v>9</v>
      </c>
      <c r="AK10" s="140">
        <f t="shared" si="3"/>
        <v>0.375</v>
      </c>
      <c r="AL10" s="526"/>
      <c r="AM10" s="528"/>
      <c r="AN10" s="526"/>
      <c r="AO10" s="156"/>
      <c r="AP10" s="526"/>
    </row>
    <row r="11" spans="1:42" ht="20.100000000000001" customHeight="1">
      <c r="A11" s="529" t="s">
        <v>494</v>
      </c>
      <c r="B11" s="104" t="s">
        <v>491</v>
      </c>
      <c r="C11" s="157">
        <v>45</v>
      </c>
      <c r="D11" s="157">
        <v>26</v>
      </c>
      <c r="E11" s="106"/>
      <c r="F11" s="106">
        <v>36</v>
      </c>
      <c r="G11" s="107">
        <v>24</v>
      </c>
      <c r="H11" s="108">
        <v>31</v>
      </c>
      <c r="I11" s="107">
        <v>28</v>
      </c>
      <c r="J11" s="107">
        <v>23</v>
      </c>
      <c r="K11" s="107">
        <v>28</v>
      </c>
      <c r="L11" s="107"/>
      <c r="M11" s="107">
        <v>34</v>
      </c>
      <c r="N11" s="107">
        <v>25</v>
      </c>
      <c r="O11" s="108">
        <v>29</v>
      </c>
      <c r="P11" s="107">
        <v>24</v>
      </c>
      <c r="Q11" s="107">
        <v>25</v>
      </c>
      <c r="R11" s="107">
        <v>26</v>
      </c>
      <c r="S11" s="107"/>
      <c r="T11" s="107">
        <v>34</v>
      </c>
      <c r="U11" s="107">
        <v>24</v>
      </c>
      <c r="V11" s="107">
        <v>28</v>
      </c>
      <c r="W11" s="107">
        <v>26</v>
      </c>
      <c r="X11" s="108">
        <v>24</v>
      </c>
      <c r="Y11" s="107">
        <v>24</v>
      </c>
      <c r="Z11" s="107"/>
      <c r="AA11" s="107">
        <v>31</v>
      </c>
      <c r="AB11" s="107">
        <v>24</v>
      </c>
      <c r="AC11" s="107">
        <v>28</v>
      </c>
      <c r="AD11" s="107">
        <v>26</v>
      </c>
      <c r="AE11" s="107">
        <v>24</v>
      </c>
      <c r="AF11" s="107">
        <v>24</v>
      </c>
      <c r="AG11" s="107"/>
      <c r="AH11" s="107"/>
      <c r="AI11" s="107"/>
      <c r="AJ11" s="109">
        <f t="shared" si="2"/>
        <v>650</v>
      </c>
      <c r="AK11" s="110">
        <f t="shared" si="3"/>
        <v>27.083333333333332</v>
      </c>
      <c r="AL11" s="531">
        <f>SUM(AK11:AK13)</f>
        <v>31.916666666666664</v>
      </c>
      <c r="AM11" s="111">
        <f>AK11/C11</f>
        <v>0.60185185185185186</v>
      </c>
      <c r="AN11" s="532">
        <f>AL11/(C11+C12)</f>
        <v>0.70925925925925926</v>
      </c>
      <c r="AO11" s="112">
        <f>AK11/D11</f>
        <v>1.0416666666666665</v>
      </c>
      <c r="AP11" s="532">
        <f>AL11/(D11+D12)</f>
        <v>0.96717171717171713</v>
      </c>
    </row>
    <row r="12" spans="1:42" ht="20.100000000000001" customHeight="1">
      <c r="A12" s="530"/>
      <c r="B12" s="158" t="s">
        <v>492</v>
      </c>
      <c r="C12" s="159"/>
      <c r="D12" s="159">
        <v>7</v>
      </c>
      <c r="E12" s="160"/>
      <c r="F12" s="160">
        <v>4</v>
      </c>
      <c r="G12" s="117">
        <v>8</v>
      </c>
      <c r="H12" s="118">
        <v>5</v>
      </c>
      <c r="I12" s="117">
        <v>2</v>
      </c>
      <c r="J12" s="117">
        <v>6</v>
      </c>
      <c r="K12" s="117">
        <v>5</v>
      </c>
      <c r="L12" s="117"/>
      <c r="M12" s="117">
        <v>3</v>
      </c>
      <c r="N12" s="117">
        <v>7</v>
      </c>
      <c r="O12" s="118">
        <v>6</v>
      </c>
      <c r="P12" s="117">
        <v>2</v>
      </c>
      <c r="Q12" s="117">
        <v>6</v>
      </c>
      <c r="R12" s="117">
        <v>5</v>
      </c>
      <c r="S12" s="117"/>
      <c r="T12" s="117">
        <v>3</v>
      </c>
      <c r="U12" s="117">
        <v>7</v>
      </c>
      <c r="V12" s="117">
        <v>6</v>
      </c>
      <c r="W12" s="117">
        <v>2</v>
      </c>
      <c r="X12" s="118">
        <v>6</v>
      </c>
      <c r="Y12" s="117">
        <v>5</v>
      </c>
      <c r="Z12" s="117"/>
      <c r="AA12" s="161">
        <v>4</v>
      </c>
      <c r="AB12" s="161">
        <v>6</v>
      </c>
      <c r="AC12" s="117">
        <v>5</v>
      </c>
      <c r="AD12" s="117">
        <v>2</v>
      </c>
      <c r="AE12" s="117">
        <v>6</v>
      </c>
      <c r="AF12" s="117">
        <v>5</v>
      </c>
      <c r="AG12" s="117"/>
      <c r="AH12" s="117"/>
      <c r="AI12" s="117"/>
      <c r="AJ12" s="119">
        <f t="shared" si="2"/>
        <v>116</v>
      </c>
      <c r="AK12" s="120">
        <f t="shared" si="3"/>
        <v>4.833333333333333</v>
      </c>
      <c r="AL12" s="525"/>
      <c r="AM12" s="533"/>
      <c r="AN12" s="525"/>
      <c r="AO12" s="162">
        <f>AK12/D12</f>
        <v>0.69047619047619047</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c r="F14" s="164">
        <v>1</v>
      </c>
      <c r="G14" s="165">
        <v>3</v>
      </c>
      <c r="H14" s="165">
        <v>1</v>
      </c>
      <c r="I14" s="165">
        <v>1</v>
      </c>
      <c r="J14" s="165">
        <v>0</v>
      </c>
      <c r="K14" s="165">
        <v>1</v>
      </c>
      <c r="L14" s="165"/>
      <c r="M14" s="165">
        <v>1</v>
      </c>
      <c r="N14" s="165">
        <v>1</v>
      </c>
      <c r="O14" s="165">
        <v>1</v>
      </c>
      <c r="P14" s="165">
        <v>2</v>
      </c>
      <c r="Q14" s="165">
        <v>0</v>
      </c>
      <c r="R14" s="165">
        <v>0</v>
      </c>
      <c r="S14" s="165"/>
      <c r="T14" s="165">
        <v>1</v>
      </c>
      <c r="U14" s="165">
        <v>1</v>
      </c>
      <c r="V14" s="165">
        <v>1</v>
      </c>
      <c r="W14" s="165">
        <v>2</v>
      </c>
      <c r="X14" s="165">
        <v>1</v>
      </c>
      <c r="Y14" s="165">
        <v>0</v>
      </c>
      <c r="Z14" s="165"/>
      <c r="AA14" s="165">
        <v>3</v>
      </c>
      <c r="AB14" s="165">
        <v>0</v>
      </c>
      <c r="AC14" s="165">
        <v>0</v>
      </c>
      <c r="AD14" s="165">
        <v>0</v>
      </c>
      <c r="AE14" s="165">
        <v>0</v>
      </c>
      <c r="AF14" s="165">
        <v>0</v>
      </c>
      <c r="AG14" s="165"/>
      <c r="AH14" s="165"/>
      <c r="AI14" s="165"/>
      <c r="AJ14" s="166">
        <f t="shared" si="2"/>
        <v>21</v>
      </c>
      <c r="AK14" s="167">
        <f t="shared" ref="AK14:AK61" si="4">AJ14/COUNTA(E14:AI14)</f>
        <v>0.875</v>
      </c>
      <c r="AL14" s="526"/>
      <c r="AM14" s="528"/>
      <c r="AN14" s="526"/>
      <c r="AO14" s="528"/>
      <c r="AP14" s="526"/>
    </row>
    <row r="15" spans="1:42" ht="20.100000000000001" customHeight="1">
      <c r="A15" s="529" t="s">
        <v>496</v>
      </c>
      <c r="B15" s="104" t="s">
        <v>497</v>
      </c>
      <c r="C15" s="168">
        <v>272</v>
      </c>
      <c r="D15" s="168">
        <v>235</v>
      </c>
      <c r="E15" s="169">
        <v>243</v>
      </c>
      <c r="F15" s="169">
        <v>243</v>
      </c>
      <c r="G15" s="169">
        <v>243</v>
      </c>
      <c r="H15" s="169">
        <v>243</v>
      </c>
      <c r="I15" s="169">
        <v>243</v>
      </c>
      <c r="J15" s="169">
        <v>243</v>
      </c>
      <c r="K15" s="169">
        <v>243</v>
      </c>
      <c r="L15" s="169">
        <v>243</v>
      </c>
      <c r="M15" s="169">
        <v>243</v>
      </c>
      <c r="N15" s="169">
        <v>243</v>
      </c>
      <c r="O15" s="169">
        <v>243</v>
      </c>
      <c r="P15" s="169">
        <v>243</v>
      </c>
      <c r="Q15" s="169">
        <v>243</v>
      </c>
      <c r="R15" s="169">
        <v>243</v>
      </c>
      <c r="S15" s="169">
        <v>243</v>
      </c>
      <c r="T15" s="169">
        <v>243</v>
      </c>
      <c r="U15" s="169">
        <v>243</v>
      </c>
      <c r="V15" s="169">
        <v>243</v>
      </c>
      <c r="W15" s="169">
        <v>243</v>
      </c>
      <c r="X15" s="169">
        <v>243</v>
      </c>
      <c r="Y15" s="169">
        <v>243</v>
      </c>
      <c r="Z15" s="169">
        <v>243</v>
      </c>
      <c r="AA15" s="169">
        <v>243</v>
      </c>
      <c r="AB15" s="169">
        <v>243</v>
      </c>
      <c r="AC15" s="169">
        <v>243</v>
      </c>
      <c r="AD15" s="169">
        <v>243</v>
      </c>
      <c r="AE15" s="169">
        <v>243</v>
      </c>
      <c r="AF15" s="169">
        <v>243</v>
      </c>
      <c r="AG15" s="169"/>
      <c r="AH15" s="169"/>
      <c r="AI15" s="169"/>
      <c r="AJ15" s="109">
        <f>SUM(E15:AI15)</f>
        <v>6804</v>
      </c>
      <c r="AK15" s="110">
        <f t="shared" si="4"/>
        <v>243</v>
      </c>
      <c r="AL15" s="543"/>
      <c r="AM15" s="545"/>
      <c r="AN15" s="532"/>
      <c r="AO15" s="112">
        <f>AK15/D15</f>
        <v>1.0340425531914894</v>
      </c>
      <c r="AP15" s="532"/>
    </row>
    <row r="16" spans="1:42" ht="20.100000000000001" customHeight="1">
      <c r="A16" s="536"/>
      <c r="B16" s="124" t="s">
        <v>498</v>
      </c>
      <c r="C16" s="170">
        <v>99</v>
      </c>
      <c r="D16" s="171">
        <v>155</v>
      </c>
      <c r="E16" s="172">
        <v>141</v>
      </c>
      <c r="F16" s="172">
        <v>141</v>
      </c>
      <c r="G16" s="172">
        <v>141</v>
      </c>
      <c r="H16" s="172">
        <v>141</v>
      </c>
      <c r="I16" s="172">
        <v>141</v>
      </c>
      <c r="J16" s="172">
        <v>141</v>
      </c>
      <c r="K16" s="172">
        <v>141</v>
      </c>
      <c r="L16" s="172">
        <v>141</v>
      </c>
      <c r="M16" s="172">
        <v>141</v>
      </c>
      <c r="N16" s="172">
        <v>141</v>
      </c>
      <c r="O16" s="172">
        <v>141</v>
      </c>
      <c r="P16" s="172">
        <v>141</v>
      </c>
      <c r="Q16" s="172">
        <v>141</v>
      </c>
      <c r="R16" s="172">
        <v>141</v>
      </c>
      <c r="S16" s="172">
        <v>141</v>
      </c>
      <c r="T16" s="172">
        <v>141</v>
      </c>
      <c r="U16" s="172">
        <v>141</v>
      </c>
      <c r="V16" s="172">
        <v>141</v>
      </c>
      <c r="W16" s="172">
        <v>141</v>
      </c>
      <c r="X16" s="172">
        <v>141</v>
      </c>
      <c r="Y16" s="172">
        <v>141</v>
      </c>
      <c r="Z16" s="172">
        <v>141</v>
      </c>
      <c r="AA16" s="172">
        <v>141</v>
      </c>
      <c r="AB16" s="172">
        <v>141</v>
      </c>
      <c r="AC16" s="172">
        <v>141</v>
      </c>
      <c r="AD16" s="172">
        <v>141</v>
      </c>
      <c r="AE16" s="172">
        <v>141</v>
      </c>
      <c r="AF16" s="172">
        <v>141</v>
      </c>
      <c r="AG16" s="172"/>
      <c r="AH16" s="172"/>
      <c r="AI16" s="172"/>
      <c r="AJ16" s="130">
        <f t="shared" ref="AJ16:AJ26" si="5">SUM(E16:AI16)</f>
        <v>3948</v>
      </c>
      <c r="AK16" s="173">
        <f t="shared" si="4"/>
        <v>141</v>
      </c>
      <c r="AL16" s="544"/>
      <c r="AM16" s="546"/>
      <c r="AN16" s="526"/>
      <c r="AO16" s="174">
        <f>AK16/D16</f>
        <v>0.9096774193548387</v>
      </c>
      <c r="AP16" s="526"/>
    </row>
    <row r="17" spans="1:42" ht="20.100000000000001" customHeight="1">
      <c r="A17" s="530" t="s">
        <v>39</v>
      </c>
      <c r="B17" s="115" t="s">
        <v>488</v>
      </c>
      <c r="C17" s="175">
        <v>80</v>
      </c>
      <c r="D17" s="105">
        <v>72.5</v>
      </c>
      <c r="E17" s="176">
        <v>60</v>
      </c>
      <c r="F17" s="176">
        <v>60</v>
      </c>
      <c r="G17" s="176">
        <v>61</v>
      </c>
      <c r="H17" s="176">
        <v>60</v>
      </c>
      <c r="I17" s="176">
        <v>62</v>
      </c>
      <c r="J17" s="176">
        <v>62</v>
      </c>
      <c r="K17" s="176">
        <v>62</v>
      </c>
      <c r="L17" s="176">
        <v>62</v>
      </c>
      <c r="M17" s="176">
        <v>64</v>
      </c>
      <c r="N17" s="176">
        <v>67</v>
      </c>
      <c r="O17" s="176">
        <v>67</v>
      </c>
      <c r="P17" s="176">
        <v>69</v>
      </c>
      <c r="Q17" s="176">
        <v>69</v>
      </c>
      <c r="R17" s="176">
        <v>69</v>
      </c>
      <c r="S17" s="176">
        <v>69</v>
      </c>
      <c r="T17" s="176">
        <v>70</v>
      </c>
      <c r="U17" s="176">
        <v>71</v>
      </c>
      <c r="V17" s="176">
        <v>71</v>
      </c>
      <c r="W17" s="176">
        <v>71</v>
      </c>
      <c r="X17" s="176">
        <v>72</v>
      </c>
      <c r="Y17" s="176">
        <v>72</v>
      </c>
      <c r="Z17" s="128">
        <v>72</v>
      </c>
      <c r="AA17" s="176">
        <v>72</v>
      </c>
      <c r="AB17" s="176">
        <v>73</v>
      </c>
      <c r="AC17" s="176">
        <v>73</v>
      </c>
      <c r="AD17" s="176">
        <v>73</v>
      </c>
      <c r="AE17" s="176">
        <v>73</v>
      </c>
      <c r="AF17" s="176">
        <v>72</v>
      </c>
      <c r="AG17" s="176"/>
      <c r="AH17" s="176"/>
      <c r="AI17" s="176"/>
      <c r="AJ17" s="177">
        <f>SUM(E17:AI17)</f>
        <v>1898</v>
      </c>
      <c r="AK17" s="178">
        <f>AJ17/COUNTA(E17:AI17)</f>
        <v>67.785714285714292</v>
      </c>
      <c r="AL17" s="531">
        <f>SUM(AK17:AK18)</f>
        <v>73.357142857142861</v>
      </c>
      <c r="AM17" s="179">
        <f>AK17/C17</f>
        <v>0.84732142857142867</v>
      </c>
      <c r="AN17" s="532">
        <f>AL17/(C17+C18)</f>
        <v>0.91696428571428579</v>
      </c>
      <c r="AO17" s="112">
        <f>AK17/D17</f>
        <v>0.9349753694581282</v>
      </c>
      <c r="AP17" s="532">
        <f>AL17/(D17+D18)</f>
        <v>0.95891690009337072</v>
      </c>
    </row>
    <row r="18" spans="1:42" ht="20.100000000000001" customHeight="1">
      <c r="A18" s="530"/>
      <c r="B18" s="115" t="s">
        <v>489</v>
      </c>
      <c r="C18" s="135"/>
      <c r="D18" s="116">
        <v>4</v>
      </c>
      <c r="E18" s="180">
        <v>7</v>
      </c>
      <c r="F18" s="180">
        <v>9</v>
      </c>
      <c r="G18" s="180">
        <v>5</v>
      </c>
      <c r="H18" s="180">
        <v>6</v>
      </c>
      <c r="I18" s="180">
        <v>7</v>
      </c>
      <c r="J18" s="180">
        <v>6</v>
      </c>
      <c r="K18" s="180">
        <v>5</v>
      </c>
      <c r="L18" s="180">
        <v>4</v>
      </c>
      <c r="M18" s="180">
        <v>5</v>
      </c>
      <c r="N18" s="176">
        <v>6</v>
      </c>
      <c r="O18" s="176">
        <v>7</v>
      </c>
      <c r="P18" s="176">
        <v>7</v>
      </c>
      <c r="Q18" s="176">
        <v>6</v>
      </c>
      <c r="R18" s="176">
        <v>6</v>
      </c>
      <c r="S18" s="176">
        <v>5</v>
      </c>
      <c r="T18" s="176">
        <v>5</v>
      </c>
      <c r="U18" s="176">
        <v>4</v>
      </c>
      <c r="V18" s="176">
        <v>6</v>
      </c>
      <c r="W18" s="176">
        <v>5</v>
      </c>
      <c r="X18" s="180">
        <v>6</v>
      </c>
      <c r="Y18" s="176">
        <v>6</v>
      </c>
      <c r="Z18" s="176">
        <v>6</v>
      </c>
      <c r="AA18" s="176">
        <v>5</v>
      </c>
      <c r="AB18" s="176">
        <v>4</v>
      </c>
      <c r="AC18" s="176">
        <v>4</v>
      </c>
      <c r="AD18" s="176">
        <v>5</v>
      </c>
      <c r="AE18" s="176">
        <v>5</v>
      </c>
      <c r="AF18" s="176">
        <v>4</v>
      </c>
      <c r="AG18" s="176"/>
      <c r="AH18" s="176"/>
      <c r="AI18" s="176"/>
      <c r="AJ18" s="153">
        <f t="shared" si="5"/>
        <v>156</v>
      </c>
      <c r="AK18" s="178">
        <f t="shared" si="4"/>
        <v>5.5714285714285712</v>
      </c>
      <c r="AL18" s="548"/>
      <c r="AM18" s="181"/>
      <c r="AN18" s="549"/>
      <c r="AO18" s="182">
        <f>AK18/D18</f>
        <v>1.3928571428571428</v>
      </c>
      <c r="AP18" s="549"/>
    </row>
    <row r="19" spans="1:42" ht="19.5" customHeight="1">
      <c r="A19" s="536"/>
      <c r="B19" s="124" t="s">
        <v>490</v>
      </c>
      <c r="C19" s="163"/>
      <c r="D19" s="163"/>
      <c r="E19" s="180"/>
      <c r="F19" s="180"/>
      <c r="G19" s="180"/>
      <c r="H19" s="180"/>
      <c r="I19" s="180">
        <v>1</v>
      </c>
      <c r="J19" s="180"/>
      <c r="K19" s="180"/>
      <c r="L19" s="180"/>
      <c r="M19" s="180"/>
      <c r="N19" s="128"/>
      <c r="O19" s="128"/>
      <c r="P19" s="128"/>
      <c r="Q19" s="128"/>
      <c r="R19" s="128"/>
      <c r="S19" s="128"/>
      <c r="T19" s="128"/>
      <c r="U19" s="128"/>
      <c r="V19" s="128">
        <v>1</v>
      </c>
      <c r="W19" s="128"/>
      <c r="X19" s="128"/>
      <c r="Y19" s="128"/>
      <c r="Z19" s="128"/>
      <c r="AA19" s="350"/>
      <c r="AB19" s="176"/>
      <c r="AC19" s="176"/>
      <c r="AD19" s="176"/>
      <c r="AE19" s="176"/>
      <c r="AF19" s="176"/>
      <c r="AG19" s="176"/>
      <c r="AH19" s="176"/>
      <c r="AI19" s="176"/>
      <c r="AJ19" s="183">
        <f t="shared" si="5"/>
        <v>2</v>
      </c>
      <c r="AK19" s="140">
        <f t="shared" si="4"/>
        <v>1</v>
      </c>
      <c r="AL19" s="121"/>
      <c r="AM19" s="184"/>
      <c r="AN19" s="149"/>
      <c r="AO19" s="185"/>
      <c r="AP19" s="113"/>
    </row>
    <row r="20" spans="1:42" ht="20.100000000000001" customHeight="1">
      <c r="A20" s="529" t="s">
        <v>500</v>
      </c>
      <c r="B20" s="104" t="s">
        <v>491</v>
      </c>
      <c r="C20" s="157">
        <v>75</v>
      </c>
      <c r="D20" s="157">
        <v>49.5</v>
      </c>
      <c r="E20" s="107"/>
      <c r="F20" s="107">
        <v>58</v>
      </c>
      <c r="G20" s="107">
        <v>54</v>
      </c>
      <c r="H20" s="107">
        <v>42</v>
      </c>
      <c r="I20" s="107">
        <v>49</v>
      </c>
      <c r="J20" s="107">
        <v>49</v>
      </c>
      <c r="K20" s="107">
        <v>44</v>
      </c>
      <c r="L20" s="107"/>
      <c r="M20" s="107">
        <v>55</v>
      </c>
      <c r="N20" s="107">
        <v>51</v>
      </c>
      <c r="O20" s="107">
        <v>42</v>
      </c>
      <c r="P20" s="107">
        <v>46</v>
      </c>
      <c r="Q20" s="107">
        <v>46</v>
      </c>
      <c r="R20" s="107">
        <v>40</v>
      </c>
      <c r="S20" s="107"/>
      <c r="T20" s="107">
        <v>54</v>
      </c>
      <c r="U20" s="107">
        <v>53</v>
      </c>
      <c r="V20" s="107">
        <v>43</v>
      </c>
      <c r="W20" s="107">
        <v>44</v>
      </c>
      <c r="X20" s="107">
        <v>51</v>
      </c>
      <c r="Y20" s="107">
        <v>33</v>
      </c>
      <c r="Z20" s="107"/>
      <c r="AA20" s="128">
        <v>53</v>
      </c>
      <c r="AB20" s="107">
        <v>48</v>
      </c>
      <c r="AC20" s="107">
        <v>46</v>
      </c>
      <c r="AD20" s="107">
        <v>42</v>
      </c>
      <c r="AE20" s="107">
        <v>45</v>
      </c>
      <c r="AF20" s="107">
        <v>41</v>
      </c>
      <c r="AG20" s="107"/>
      <c r="AH20" s="107"/>
      <c r="AI20" s="107"/>
      <c r="AJ20" s="109">
        <f t="shared" si="5"/>
        <v>1129</v>
      </c>
      <c r="AK20" s="110">
        <f t="shared" si="4"/>
        <v>47.041666666666664</v>
      </c>
      <c r="AL20" s="531">
        <f>SUM(AK20:AK21)</f>
        <v>57.541666666666664</v>
      </c>
      <c r="AM20" s="111">
        <f>AK20/C20</f>
        <v>0.62722222222222224</v>
      </c>
      <c r="AN20" s="532">
        <f>AL20/(C20+C21)</f>
        <v>0.76722222222222214</v>
      </c>
      <c r="AO20" s="112">
        <f>AK20/D20</f>
        <v>0.95033670033670026</v>
      </c>
      <c r="AP20" s="532">
        <f>AL20/(D20+D21)</f>
        <v>0.95110192837465557</v>
      </c>
    </row>
    <row r="21" spans="1:42" ht="20.100000000000001" customHeight="1">
      <c r="A21" s="530"/>
      <c r="B21" s="115" t="s">
        <v>492</v>
      </c>
      <c r="C21" s="159"/>
      <c r="D21" s="159">
        <v>11</v>
      </c>
      <c r="E21" s="117"/>
      <c r="F21" s="117">
        <v>6</v>
      </c>
      <c r="G21" s="117">
        <v>10</v>
      </c>
      <c r="H21" s="117">
        <v>8</v>
      </c>
      <c r="I21" s="117">
        <v>15</v>
      </c>
      <c r="J21" s="117">
        <v>9</v>
      </c>
      <c r="K21" s="117">
        <v>11</v>
      </c>
      <c r="L21" s="117"/>
      <c r="M21" s="117">
        <v>6</v>
      </c>
      <c r="N21" s="117">
        <v>10</v>
      </c>
      <c r="O21" s="117">
        <v>11</v>
      </c>
      <c r="P21" s="117">
        <v>15</v>
      </c>
      <c r="Q21" s="117">
        <v>12</v>
      </c>
      <c r="R21" s="117">
        <v>12</v>
      </c>
      <c r="S21" s="117"/>
      <c r="T21" s="117">
        <v>6</v>
      </c>
      <c r="U21" s="117">
        <v>10</v>
      </c>
      <c r="V21" s="117">
        <v>11</v>
      </c>
      <c r="W21" s="117">
        <v>15</v>
      </c>
      <c r="X21" s="117">
        <v>12</v>
      </c>
      <c r="Y21" s="117">
        <v>11</v>
      </c>
      <c r="Z21" s="117"/>
      <c r="AA21" s="128">
        <v>7</v>
      </c>
      <c r="AB21" s="117">
        <v>10</v>
      </c>
      <c r="AC21" s="117">
        <v>11</v>
      </c>
      <c r="AD21" s="117">
        <v>13</v>
      </c>
      <c r="AE21" s="117">
        <v>11</v>
      </c>
      <c r="AF21" s="117">
        <v>10</v>
      </c>
      <c r="AG21" s="117"/>
      <c r="AH21" s="117"/>
      <c r="AI21" s="117"/>
      <c r="AJ21" s="119">
        <f t="shared" si="5"/>
        <v>252</v>
      </c>
      <c r="AK21" s="120">
        <f t="shared" si="4"/>
        <v>10.5</v>
      </c>
      <c r="AL21" s="547"/>
      <c r="AM21" s="540"/>
      <c r="AN21" s="525"/>
      <c r="AO21" s="162">
        <f>AK21/D21</f>
        <v>0.95454545454545459</v>
      </c>
      <c r="AP21" s="524"/>
    </row>
    <row r="22" spans="1:42" ht="20.100000000000001" customHeight="1">
      <c r="A22" s="536"/>
      <c r="B22" s="151" t="s">
        <v>493</v>
      </c>
      <c r="C22" s="163"/>
      <c r="D22" s="163"/>
      <c r="E22" s="186"/>
      <c r="F22" s="186">
        <v>3</v>
      </c>
      <c r="G22" s="186">
        <v>4</v>
      </c>
      <c r="H22" s="186">
        <v>7</v>
      </c>
      <c r="I22" s="186">
        <v>1</v>
      </c>
      <c r="J22" s="186">
        <v>2</v>
      </c>
      <c r="K22" s="186">
        <v>4</v>
      </c>
      <c r="L22" s="186"/>
      <c r="M22" s="186">
        <v>5</v>
      </c>
      <c r="N22" s="186">
        <v>2</v>
      </c>
      <c r="O22" s="186">
        <v>2</v>
      </c>
      <c r="P22" s="186">
        <v>1</v>
      </c>
      <c r="Q22" s="186">
        <v>3</v>
      </c>
      <c r="R22" s="186">
        <v>6</v>
      </c>
      <c r="S22" s="186"/>
      <c r="T22" s="186">
        <v>5</v>
      </c>
      <c r="U22" s="206">
        <v>3</v>
      </c>
      <c r="V22" s="186">
        <v>3</v>
      </c>
      <c r="W22" s="186">
        <v>3</v>
      </c>
      <c r="X22" s="186">
        <v>1</v>
      </c>
      <c r="Y22" s="186">
        <v>4</v>
      </c>
      <c r="Z22" s="186"/>
      <c r="AA22" s="186">
        <v>1</v>
      </c>
      <c r="AB22" s="186">
        <v>1</v>
      </c>
      <c r="AC22" s="186">
        <v>0</v>
      </c>
      <c r="AD22" s="186">
        <v>1</v>
      </c>
      <c r="AE22" s="186">
        <v>1</v>
      </c>
      <c r="AF22" s="186">
        <v>3</v>
      </c>
      <c r="AG22" s="186"/>
      <c r="AH22" s="186"/>
      <c r="AI22" s="186"/>
      <c r="AJ22" s="187">
        <f t="shared" si="5"/>
        <v>66</v>
      </c>
      <c r="AK22" s="188">
        <f t="shared" si="4"/>
        <v>2.75</v>
      </c>
      <c r="AL22" s="526"/>
      <c r="AM22" s="528"/>
      <c r="AN22" s="526"/>
      <c r="AO22" s="156"/>
      <c r="AP22" s="526"/>
    </row>
    <row r="23" spans="1:42" ht="20.100000000000001" customHeight="1">
      <c r="A23" s="529" t="s">
        <v>501</v>
      </c>
      <c r="B23" s="104" t="s">
        <v>491</v>
      </c>
      <c r="C23" s="157">
        <v>35</v>
      </c>
      <c r="D23" s="105">
        <v>23</v>
      </c>
      <c r="E23" s="107"/>
      <c r="F23" s="107">
        <v>31</v>
      </c>
      <c r="G23" s="107">
        <v>25</v>
      </c>
      <c r="H23" s="107">
        <v>28</v>
      </c>
      <c r="I23" s="107">
        <v>28</v>
      </c>
      <c r="J23" s="107">
        <v>30</v>
      </c>
      <c r="K23" s="107">
        <v>24</v>
      </c>
      <c r="L23" s="107"/>
      <c r="M23" s="107">
        <v>27</v>
      </c>
      <c r="N23" s="107">
        <v>25</v>
      </c>
      <c r="O23" s="107">
        <v>25</v>
      </c>
      <c r="P23" s="107">
        <v>23</v>
      </c>
      <c r="Q23" s="107">
        <v>26</v>
      </c>
      <c r="R23" s="107">
        <v>25</v>
      </c>
      <c r="S23" s="107"/>
      <c r="T23" s="107">
        <v>29</v>
      </c>
      <c r="U23" s="107">
        <v>24</v>
      </c>
      <c r="V23" s="107">
        <v>25</v>
      </c>
      <c r="W23" s="107">
        <v>23</v>
      </c>
      <c r="X23" s="107">
        <v>27</v>
      </c>
      <c r="Y23" s="107">
        <v>23</v>
      </c>
      <c r="Z23" s="107"/>
      <c r="AA23" s="107">
        <v>29</v>
      </c>
      <c r="AB23" s="107">
        <v>20</v>
      </c>
      <c r="AC23" s="107">
        <v>22</v>
      </c>
      <c r="AD23" s="107">
        <v>24</v>
      </c>
      <c r="AE23" s="107">
        <v>24</v>
      </c>
      <c r="AF23" s="107">
        <v>23</v>
      </c>
      <c r="AG23" s="107"/>
      <c r="AH23" s="107"/>
      <c r="AI23" s="107"/>
      <c r="AJ23" s="109">
        <f t="shared" si="5"/>
        <v>610</v>
      </c>
      <c r="AK23" s="110">
        <f t="shared" si="4"/>
        <v>25.416666666666668</v>
      </c>
      <c r="AL23" s="531">
        <f>SUM(AK23:AK24)</f>
        <v>27.416666666666668</v>
      </c>
      <c r="AM23" s="111">
        <f>AK23/C23</f>
        <v>0.72619047619047628</v>
      </c>
      <c r="AN23" s="532">
        <f>AL23/(C23+C24)</f>
        <v>0.78333333333333333</v>
      </c>
      <c r="AO23" s="112">
        <f>AK23/D23</f>
        <v>1.105072463768116</v>
      </c>
      <c r="AP23" s="532">
        <f>AL23/(D23+D24)</f>
        <v>0.99696969696969706</v>
      </c>
    </row>
    <row r="24" spans="1:42" ht="20.100000000000001" customHeight="1">
      <c r="A24" s="530"/>
      <c r="B24" s="115" t="s">
        <v>492</v>
      </c>
      <c r="C24" s="159"/>
      <c r="D24" s="189">
        <v>4.5</v>
      </c>
      <c r="E24" s="117"/>
      <c r="F24" s="117">
        <v>3</v>
      </c>
      <c r="G24" s="117">
        <v>3</v>
      </c>
      <c r="H24" s="117">
        <v>3</v>
      </c>
      <c r="I24" s="117">
        <v>0</v>
      </c>
      <c r="J24" s="117">
        <v>1</v>
      </c>
      <c r="K24" s="117">
        <v>0</v>
      </c>
      <c r="L24" s="117"/>
      <c r="M24" s="117">
        <v>2</v>
      </c>
      <c r="N24" s="117">
        <v>3</v>
      </c>
      <c r="O24" s="117">
        <v>4</v>
      </c>
      <c r="P24" s="117">
        <v>1</v>
      </c>
      <c r="Q24" s="117">
        <v>2</v>
      </c>
      <c r="R24" s="117">
        <v>1</v>
      </c>
      <c r="S24" s="117"/>
      <c r="T24" s="117">
        <v>3</v>
      </c>
      <c r="U24" s="117">
        <v>3</v>
      </c>
      <c r="V24" s="117">
        <v>3</v>
      </c>
      <c r="W24" s="117">
        <v>2</v>
      </c>
      <c r="X24" s="117">
        <v>2</v>
      </c>
      <c r="Y24" s="117">
        <v>1</v>
      </c>
      <c r="Z24" s="117"/>
      <c r="AA24" s="117">
        <v>2</v>
      </c>
      <c r="AB24" s="117">
        <v>3</v>
      </c>
      <c r="AC24" s="117">
        <v>3</v>
      </c>
      <c r="AD24" s="117">
        <v>0</v>
      </c>
      <c r="AE24" s="117">
        <v>2</v>
      </c>
      <c r="AF24" s="117">
        <v>1</v>
      </c>
      <c r="AG24" s="117"/>
      <c r="AH24" s="117"/>
      <c r="AI24" s="117"/>
      <c r="AJ24" s="119">
        <f t="shared" si="5"/>
        <v>48</v>
      </c>
      <c r="AK24" s="120">
        <f t="shared" si="4"/>
        <v>2</v>
      </c>
      <c r="AL24" s="547"/>
      <c r="AM24" s="551"/>
      <c r="AN24" s="525"/>
      <c r="AO24" s="162">
        <f>AK24/D24</f>
        <v>0.44444444444444442</v>
      </c>
      <c r="AP24" s="524"/>
    </row>
    <row r="25" spans="1:42" ht="20.100000000000001" customHeight="1">
      <c r="A25" s="536"/>
      <c r="B25" s="190" t="s">
        <v>493</v>
      </c>
      <c r="C25" s="163"/>
      <c r="D25" s="467"/>
      <c r="E25" s="206"/>
      <c r="F25" s="206">
        <v>1</v>
      </c>
      <c r="G25" s="206">
        <v>1</v>
      </c>
      <c r="H25" s="206">
        <v>1</v>
      </c>
      <c r="I25" s="206">
        <v>0</v>
      </c>
      <c r="J25" s="206">
        <v>2</v>
      </c>
      <c r="K25" s="206">
        <v>0</v>
      </c>
      <c r="L25" s="206"/>
      <c r="M25" s="206">
        <v>3</v>
      </c>
      <c r="N25" s="206">
        <v>1</v>
      </c>
      <c r="O25" s="206">
        <v>1</v>
      </c>
      <c r="P25" s="206">
        <v>0</v>
      </c>
      <c r="Q25" s="206">
        <v>2</v>
      </c>
      <c r="R25" s="206">
        <v>1</v>
      </c>
      <c r="S25" s="206"/>
      <c r="T25" s="206">
        <v>0</v>
      </c>
      <c r="U25" s="206">
        <v>0</v>
      </c>
      <c r="V25" s="206">
        <v>1</v>
      </c>
      <c r="W25" s="206">
        <v>0</v>
      </c>
      <c r="X25" s="206">
        <v>1</v>
      </c>
      <c r="Y25" s="206">
        <v>0</v>
      </c>
      <c r="Z25" s="206"/>
      <c r="AA25" s="206">
        <v>1</v>
      </c>
      <c r="AB25" s="206">
        <v>2</v>
      </c>
      <c r="AC25" s="206">
        <v>2</v>
      </c>
      <c r="AD25" s="206">
        <v>0</v>
      </c>
      <c r="AE25" s="206">
        <v>1</v>
      </c>
      <c r="AF25" s="206">
        <v>1</v>
      </c>
      <c r="AG25" s="206"/>
      <c r="AH25" s="206"/>
      <c r="AI25" s="206"/>
      <c r="AJ25" s="153">
        <f t="shared" si="5"/>
        <v>22</v>
      </c>
      <c r="AK25" s="188">
        <f t="shared" si="4"/>
        <v>0.91666666666666663</v>
      </c>
      <c r="AL25" s="526"/>
      <c r="AM25" s="552"/>
      <c r="AN25" s="526"/>
      <c r="AO25" s="156"/>
      <c r="AP25" s="550"/>
    </row>
    <row r="26" spans="1:42" ht="20.100000000000001" customHeight="1">
      <c r="A26" s="529" t="s">
        <v>502</v>
      </c>
      <c r="B26" s="104" t="s">
        <v>497</v>
      </c>
      <c r="C26" s="168">
        <v>189</v>
      </c>
      <c r="D26" s="168">
        <v>205</v>
      </c>
      <c r="E26" s="192">
        <v>208</v>
      </c>
      <c r="F26" s="192">
        <v>208</v>
      </c>
      <c r="G26" s="192">
        <v>208</v>
      </c>
      <c r="H26" s="192">
        <v>208</v>
      </c>
      <c r="I26" s="192">
        <v>208</v>
      </c>
      <c r="J26" s="192">
        <v>208</v>
      </c>
      <c r="K26" s="192">
        <v>208</v>
      </c>
      <c r="L26" s="192">
        <v>208</v>
      </c>
      <c r="M26" s="192">
        <v>208</v>
      </c>
      <c r="N26" s="192">
        <v>208</v>
      </c>
      <c r="O26" s="192">
        <v>208</v>
      </c>
      <c r="P26" s="192">
        <v>208</v>
      </c>
      <c r="Q26" s="192">
        <v>208</v>
      </c>
      <c r="R26" s="192">
        <v>208</v>
      </c>
      <c r="S26" s="192">
        <v>208</v>
      </c>
      <c r="T26" s="192">
        <v>208</v>
      </c>
      <c r="U26" s="192">
        <v>208</v>
      </c>
      <c r="V26" s="192">
        <v>208</v>
      </c>
      <c r="W26" s="192">
        <v>208</v>
      </c>
      <c r="X26" s="192">
        <v>208</v>
      </c>
      <c r="Y26" s="192">
        <v>208</v>
      </c>
      <c r="Z26" s="192">
        <v>208</v>
      </c>
      <c r="AA26" s="192">
        <v>208</v>
      </c>
      <c r="AB26" s="192">
        <v>208</v>
      </c>
      <c r="AC26" s="192"/>
      <c r="AD26" s="192"/>
      <c r="AE26" s="192"/>
      <c r="AF26" s="192"/>
      <c r="AG26" s="192"/>
      <c r="AH26" s="192"/>
      <c r="AI26" s="192"/>
      <c r="AJ26" s="109">
        <f t="shared" si="5"/>
        <v>4992</v>
      </c>
      <c r="AK26" s="110">
        <f t="shared" si="4"/>
        <v>208</v>
      </c>
      <c r="AL26" s="543"/>
      <c r="AM26" s="545"/>
      <c r="AN26" s="532"/>
      <c r="AO26" s="112"/>
      <c r="AP26" s="532"/>
    </row>
    <row r="27" spans="1:42" ht="20.100000000000001" customHeight="1">
      <c r="A27" s="536"/>
      <c r="B27" s="124" t="s">
        <v>498</v>
      </c>
      <c r="C27" s="170">
        <v>100</v>
      </c>
      <c r="D27" s="170">
        <v>130</v>
      </c>
      <c r="E27" s="193">
        <v>118</v>
      </c>
      <c r="F27" s="193">
        <v>118</v>
      </c>
      <c r="G27" s="193">
        <v>118</v>
      </c>
      <c r="H27" s="193">
        <v>118</v>
      </c>
      <c r="I27" s="193">
        <v>118</v>
      </c>
      <c r="J27" s="193">
        <v>118</v>
      </c>
      <c r="K27" s="193">
        <v>118</v>
      </c>
      <c r="L27" s="193">
        <v>118</v>
      </c>
      <c r="M27" s="193">
        <v>118</v>
      </c>
      <c r="N27" s="193">
        <v>118</v>
      </c>
      <c r="O27" s="193">
        <v>118</v>
      </c>
      <c r="P27" s="193">
        <v>118</v>
      </c>
      <c r="Q27" s="193">
        <v>118</v>
      </c>
      <c r="R27" s="193">
        <v>118</v>
      </c>
      <c r="S27" s="193">
        <v>118</v>
      </c>
      <c r="T27" s="193">
        <v>118</v>
      </c>
      <c r="U27" s="193">
        <v>118</v>
      </c>
      <c r="V27" s="193">
        <v>118</v>
      </c>
      <c r="W27" s="193">
        <v>118</v>
      </c>
      <c r="X27" s="193">
        <v>118</v>
      </c>
      <c r="Y27" s="193">
        <v>118</v>
      </c>
      <c r="Z27" s="193">
        <v>118</v>
      </c>
      <c r="AA27" s="193">
        <v>118</v>
      </c>
      <c r="AB27" s="193">
        <v>118</v>
      </c>
      <c r="AC27" s="193"/>
      <c r="AD27" s="193"/>
      <c r="AE27" s="193"/>
      <c r="AF27" s="193"/>
      <c r="AG27" s="193"/>
      <c r="AH27" s="193"/>
      <c r="AI27" s="193"/>
      <c r="AJ27" s="130">
        <f>SUM(F27:AI27)</f>
        <v>2714</v>
      </c>
      <c r="AK27" s="173">
        <f t="shared" si="4"/>
        <v>113.08333333333333</v>
      </c>
      <c r="AL27" s="544"/>
      <c r="AM27" s="546"/>
      <c r="AN27" s="526"/>
      <c r="AO27" s="174"/>
      <c r="AP27" s="526"/>
    </row>
    <row r="28" spans="1:42" ht="20.100000000000001" customHeight="1">
      <c r="A28" s="529" t="s">
        <v>503</v>
      </c>
      <c r="B28" s="104" t="s">
        <v>491</v>
      </c>
      <c r="C28" s="157">
        <v>50</v>
      </c>
      <c r="D28" s="194">
        <v>9</v>
      </c>
      <c r="E28" s="194">
        <v>7</v>
      </c>
      <c r="F28" s="194">
        <v>7</v>
      </c>
      <c r="G28" s="194">
        <v>7</v>
      </c>
      <c r="H28" s="194">
        <v>7</v>
      </c>
      <c r="I28" s="194">
        <v>7</v>
      </c>
      <c r="J28" s="194">
        <v>7</v>
      </c>
      <c r="K28" s="194">
        <v>7</v>
      </c>
      <c r="L28" s="194">
        <v>7</v>
      </c>
      <c r="M28" s="194">
        <v>7</v>
      </c>
      <c r="N28" s="194">
        <v>7</v>
      </c>
      <c r="O28" s="194">
        <v>7</v>
      </c>
      <c r="P28" s="194">
        <v>7</v>
      </c>
      <c r="Q28" s="194">
        <v>7</v>
      </c>
      <c r="R28" s="194">
        <v>7</v>
      </c>
      <c r="S28" s="194">
        <v>7</v>
      </c>
      <c r="T28" s="194">
        <v>7</v>
      </c>
      <c r="U28" s="194">
        <v>7</v>
      </c>
      <c r="V28" s="194">
        <v>7</v>
      </c>
      <c r="W28" s="194">
        <v>7</v>
      </c>
      <c r="X28" s="194">
        <v>7</v>
      </c>
      <c r="Y28" s="194">
        <v>7</v>
      </c>
      <c r="Z28" s="194">
        <v>7</v>
      </c>
      <c r="AA28" s="194">
        <v>7</v>
      </c>
      <c r="AB28" s="194">
        <v>7</v>
      </c>
      <c r="AC28" s="194">
        <v>7</v>
      </c>
      <c r="AD28" s="194">
        <v>7</v>
      </c>
      <c r="AE28" s="194">
        <v>7</v>
      </c>
      <c r="AF28" s="194">
        <v>7</v>
      </c>
      <c r="AG28" s="194"/>
      <c r="AH28" s="194"/>
      <c r="AI28" s="194"/>
      <c r="AJ28" s="109">
        <f t="shared" ref="AJ28:AJ60" si="6">SUM(E28:AI28)</f>
        <v>196</v>
      </c>
      <c r="AK28" s="110">
        <f t="shared" si="4"/>
        <v>7</v>
      </c>
      <c r="AL28" s="531">
        <f>SUM(AK28:AK29)</f>
        <v>47.678571428571431</v>
      </c>
      <c r="AM28" s="195">
        <f>AK28/C28</f>
        <v>0.14000000000000001</v>
      </c>
      <c r="AN28" s="532">
        <f>AL28/(C28+C29)</f>
        <v>0.95357142857142863</v>
      </c>
      <c r="AO28" s="196">
        <f>AK28/D28</f>
        <v>0.77777777777777779</v>
      </c>
      <c r="AP28" s="524">
        <f>AL28/(D28+D29)</f>
        <v>1.0037593984962407</v>
      </c>
    </row>
    <row r="29" spans="1:42" ht="20.100000000000001" customHeight="1">
      <c r="A29" s="530"/>
      <c r="B29" s="115" t="s">
        <v>504</v>
      </c>
      <c r="C29" s="159"/>
      <c r="D29" s="197">
        <v>38.5</v>
      </c>
      <c r="E29" s="197">
        <v>41</v>
      </c>
      <c r="F29" s="197">
        <v>41</v>
      </c>
      <c r="G29" s="197">
        <v>41</v>
      </c>
      <c r="H29" s="197">
        <v>41</v>
      </c>
      <c r="I29" s="197">
        <v>41</v>
      </c>
      <c r="J29" s="197">
        <v>41</v>
      </c>
      <c r="K29" s="197">
        <v>41</v>
      </c>
      <c r="L29" s="197">
        <v>41</v>
      </c>
      <c r="M29" s="197">
        <v>41</v>
      </c>
      <c r="N29" s="197">
        <v>41</v>
      </c>
      <c r="O29" s="197">
        <v>41</v>
      </c>
      <c r="P29" s="197">
        <v>41</v>
      </c>
      <c r="Q29" s="197">
        <v>41</v>
      </c>
      <c r="R29" s="197">
        <v>41</v>
      </c>
      <c r="S29" s="197">
        <v>41</v>
      </c>
      <c r="T29" s="197">
        <v>41</v>
      </c>
      <c r="U29" s="197">
        <v>41</v>
      </c>
      <c r="V29" s="197">
        <v>41</v>
      </c>
      <c r="W29" s="197">
        <v>41</v>
      </c>
      <c r="X29" s="197">
        <v>40</v>
      </c>
      <c r="Y29" s="197">
        <v>40</v>
      </c>
      <c r="Z29" s="197">
        <v>40</v>
      </c>
      <c r="AA29" s="197">
        <v>40</v>
      </c>
      <c r="AB29" s="197">
        <v>40</v>
      </c>
      <c r="AC29" s="197">
        <v>40</v>
      </c>
      <c r="AD29" s="197">
        <v>40</v>
      </c>
      <c r="AE29" s="197">
        <v>40</v>
      </c>
      <c r="AF29" s="197">
        <v>40</v>
      </c>
      <c r="AG29" s="197"/>
      <c r="AH29" s="197"/>
      <c r="AI29" s="197"/>
      <c r="AJ29" s="177">
        <f t="shared" si="6"/>
        <v>1139</v>
      </c>
      <c r="AK29" s="178">
        <f t="shared" si="4"/>
        <v>40.678571428571431</v>
      </c>
      <c r="AL29" s="548"/>
      <c r="AM29" s="181"/>
      <c r="AN29" s="555"/>
      <c r="AO29" s="182">
        <f>AK29/D29</f>
        <v>1.0565862708719853</v>
      </c>
      <c r="AP29" s="549"/>
    </row>
    <row r="30" spans="1:42" ht="20.100000000000001" customHeight="1">
      <c r="A30" s="536"/>
      <c r="B30" s="124" t="s">
        <v>490</v>
      </c>
      <c r="C30" s="135"/>
      <c r="D30" s="198"/>
      <c r="E30" s="199">
        <v>2</v>
      </c>
      <c r="F30" s="199">
        <v>2</v>
      </c>
      <c r="G30" s="199">
        <v>2</v>
      </c>
      <c r="H30" s="199">
        <v>2</v>
      </c>
      <c r="I30" s="199">
        <v>2</v>
      </c>
      <c r="J30" s="199">
        <v>2</v>
      </c>
      <c r="K30" s="199">
        <v>2</v>
      </c>
      <c r="L30" s="199">
        <v>2</v>
      </c>
      <c r="M30" s="199">
        <v>2</v>
      </c>
      <c r="N30" s="199">
        <v>2</v>
      </c>
      <c r="O30" s="199">
        <v>2</v>
      </c>
      <c r="P30" s="199">
        <v>2</v>
      </c>
      <c r="Q30" s="199">
        <v>2</v>
      </c>
      <c r="R30" s="199">
        <v>2</v>
      </c>
      <c r="S30" s="199">
        <v>2</v>
      </c>
      <c r="T30" s="199">
        <v>2</v>
      </c>
      <c r="U30" s="199">
        <v>2</v>
      </c>
      <c r="V30" s="199">
        <v>2</v>
      </c>
      <c r="W30" s="199">
        <v>2</v>
      </c>
      <c r="X30" s="198">
        <v>3</v>
      </c>
      <c r="Y30" s="198">
        <v>3</v>
      </c>
      <c r="Z30" s="198">
        <v>3</v>
      </c>
      <c r="AA30" s="198">
        <v>3</v>
      </c>
      <c r="AB30" s="198">
        <v>3</v>
      </c>
      <c r="AC30" s="198">
        <v>3</v>
      </c>
      <c r="AD30" s="198">
        <v>3</v>
      </c>
      <c r="AE30" s="198">
        <v>3</v>
      </c>
      <c r="AF30" s="198">
        <v>3</v>
      </c>
      <c r="AG30" s="198"/>
      <c r="AH30" s="199"/>
      <c r="AI30" s="198"/>
      <c r="AJ30" s="153">
        <f t="shared" si="6"/>
        <v>65</v>
      </c>
      <c r="AK30" s="140">
        <f t="shared" si="4"/>
        <v>2.3214285714285716</v>
      </c>
      <c r="AL30" s="121"/>
      <c r="AM30" s="200"/>
      <c r="AN30" s="297"/>
      <c r="AO30" s="156"/>
      <c r="AP30" s="201"/>
    </row>
    <row r="31" spans="1:42" ht="20.100000000000001" customHeight="1">
      <c r="A31" s="529" t="s">
        <v>505</v>
      </c>
      <c r="B31" s="104" t="s">
        <v>497</v>
      </c>
      <c r="C31" s="157"/>
      <c r="D31" s="194">
        <v>28</v>
      </c>
      <c r="E31" s="106">
        <v>23</v>
      </c>
      <c r="F31" s="107">
        <v>36</v>
      </c>
      <c r="G31" s="107">
        <v>33</v>
      </c>
      <c r="H31" s="108">
        <v>38</v>
      </c>
      <c r="I31" s="107">
        <v>34</v>
      </c>
      <c r="J31" s="107">
        <v>30</v>
      </c>
      <c r="K31" s="107">
        <v>21</v>
      </c>
      <c r="L31" s="107">
        <v>22</v>
      </c>
      <c r="M31" s="107">
        <v>38</v>
      </c>
      <c r="N31" s="107">
        <v>32</v>
      </c>
      <c r="O31" s="108">
        <v>35</v>
      </c>
      <c r="P31" s="107">
        <v>28</v>
      </c>
      <c r="Q31" s="107">
        <v>32</v>
      </c>
      <c r="R31" s="176">
        <v>19</v>
      </c>
      <c r="S31" s="107">
        <v>22</v>
      </c>
      <c r="T31" s="107">
        <v>36</v>
      </c>
      <c r="U31" s="107">
        <v>31</v>
      </c>
      <c r="V31" s="107">
        <v>34</v>
      </c>
      <c r="W31" s="107">
        <v>31</v>
      </c>
      <c r="X31" s="108">
        <v>31</v>
      </c>
      <c r="Y31" s="107">
        <v>22</v>
      </c>
      <c r="Z31" s="107">
        <v>21</v>
      </c>
      <c r="AA31" s="107">
        <v>33</v>
      </c>
      <c r="AB31" s="107">
        <v>25</v>
      </c>
      <c r="AC31" s="107">
        <v>37</v>
      </c>
      <c r="AD31" s="107">
        <v>30</v>
      </c>
      <c r="AE31" s="107">
        <v>32</v>
      </c>
      <c r="AF31" s="107">
        <v>23</v>
      </c>
      <c r="AG31" s="107"/>
      <c r="AH31" s="107"/>
      <c r="AI31" s="107"/>
      <c r="AJ31" s="109">
        <f t="shared" si="6"/>
        <v>829</v>
      </c>
      <c r="AK31" s="110">
        <f t="shared" si="4"/>
        <v>29.607142857142858</v>
      </c>
      <c r="AL31" s="531">
        <f>SUM(AK31:AK33)</f>
        <v>42.071428571428577</v>
      </c>
      <c r="AM31" s="557"/>
      <c r="AN31" s="560"/>
      <c r="AO31" s="202">
        <f t="shared" ref="AO31:AO37" si="7">AK31/D31</f>
        <v>1.0573979591836735</v>
      </c>
      <c r="AP31" s="563">
        <f>AL31/(D31+D32+D33)</f>
        <v>1.0017006802721089</v>
      </c>
    </row>
    <row r="32" spans="1:42" ht="20.100000000000001" customHeight="1">
      <c r="A32" s="530"/>
      <c r="B32" s="115" t="s">
        <v>492</v>
      </c>
      <c r="C32" s="159"/>
      <c r="D32" s="197">
        <v>8</v>
      </c>
      <c r="E32" s="160">
        <v>0</v>
      </c>
      <c r="F32" s="117">
        <v>7</v>
      </c>
      <c r="G32" s="117">
        <v>11</v>
      </c>
      <c r="H32" s="118">
        <v>7</v>
      </c>
      <c r="I32" s="117">
        <v>8</v>
      </c>
      <c r="J32" s="117">
        <v>9</v>
      </c>
      <c r="K32" s="117">
        <v>3</v>
      </c>
      <c r="L32" s="117">
        <v>0</v>
      </c>
      <c r="M32" s="117">
        <v>8</v>
      </c>
      <c r="N32" s="117">
        <v>10</v>
      </c>
      <c r="O32" s="118">
        <v>6</v>
      </c>
      <c r="P32" s="117">
        <v>10</v>
      </c>
      <c r="Q32" s="117">
        <v>9</v>
      </c>
      <c r="R32" s="117">
        <v>3</v>
      </c>
      <c r="S32" s="117">
        <v>0</v>
      </c>
      <c r="T32" s="117">
        <v>8</v>
      </c>
      <c r="U32" s="117">
        <v>8</v>
      </c>
      <c r="V32" s="117">
        <v>7</v>
      </c>
      <c r="W32" s="117">
        <v>9</v>
      </c>
      <c r="X32" s="118">
        <v>9</v>
      </c>
      <c r="Y32" s="117">
        <v>3</v>
      </c>
      <c r="Z32" s="117">
        <v>0</v>
      </c>
      <c r="AA32" s="117">
        <v>7</v>
      </c>
      <c r="AB32" s="117">
        <v>9</v>
      </c>
      <c r="AC32" s="117">
        <v>7</v>
      </c>
      <c r="AD32" s="117">
        <v>7</v>
      </c>
      <c r="AE32" s="117">
        <v>7</v>
      </c>
      <c r="AF32" s="117">
        <v>3</v>
      </c>
      <c r="AG32" s="117"/>
      <c r="AH32" s="117"/>
      <c r="AI32" s="117"/>
      <c r="AJ32" s="119">
        <f t="shared" si="6"/>
        <v>175</v>
      </c>
      <c r="AK32" s="120">
        <f t="shared" si="4"/>
        <v>6.25</v>
      </c>
      <c r="AL32" s="525"/>
      <c r="AM32" s="558"/>
      <c r="AN32" s="561"/>
      <c r="AO32" s="203">
        <f t="shared" si="7"/>
        <v>0.78125</v>
      </c>
      <c r="AP32" s="564"/>
    </row>
    <row r="33" spans="1:42" ht="20.100000000000001" customHeight="1">
      <c r="A33" s="536"/>
      <c r="B33" s="124" t="s">
        <v>506</v>
      </c>
      <c r="C33" s="204"/>
      <c r="D33" s="205">
        <v>6</v>
      </c>
      <c r="E33" s="193">
        <v>2</v>
      </c>
      <c r="F33" s="206">
        <v>7</v>
      </c>
      <c r="G33" s="206">
        <v>8</v>
      </c>
      <c r="H33" s="207">
        <v>6</v>
      </c>
      <c r="I33" s="206">
        <v>9</v>
      </c>
      <c r="J33" s="206">
        <v>6</v>
      </c>
      <c r="K33" s="206">
        <v>4</v>
      </c>
      <c r="L33" s="206">
        <v>2</v>
      </c>
      <c r="M33" s="206">
        <v>7</v>
      </c>
      <c r="N33" s="206">
        <v>8</v>
      </c>
      <c r="O33" s="207">
        <v>5</v>
      </c>
      <c r="P33" s="206">
        <v>8</v>
      </c>
      <c r="Q33" s="206">
        <v>7</v>
      </c>
      <c r="R33" s="206">
        <v>3</v>
      </c>
      <c r="S33" s="206">
        <v>2</v>
      </c>
      <c r="T33" s="206">
        <v>7</v>
      </c>
      <c r="U33" s="206">
        <v>8</v>
      </c>
      <c r="V33" s="206">
        <v>7</v>
      </c>
      <c r="W33" s="206">
        <v>9</v>
      </c>
      <c r="X33" s="207">
        <v>8</v>
      </c>
      <c r="Y33" s="206">
        <v>3</v>
      </c>
      <c r="Z33" s="206">
        <v>2</v>
      </c>
      <c r="AA33" s="206">
        <v>7</v>
      </c>
      <c r="AB33" s="206">
        <v>11</v>
      </c>
      <c r="AC33" s="206">
        <v>7</v>
      </c>
      <c r="AD33" s="206">
        <v>9</v>
      </c>
      <c r="AE33" s="206">
        <v>8</v>
      </c>
      <c r="AF33" s="206">
        <v>4</v>
      </c>
      <c r="AG33" s="206"/>
      <c r="AH33" s="206"/>
      <c r="AI33" s="206"/>
      <c r="AJ33" s="130">
        <f t="shared" si="6"/>
        <v>174</v>
      </c>
      <c r="AK33" s="173">
        <f t="shared" si="4"/>
        <v>6.2142857142857144</v>
      </c>
      <c r="AL33" s="526"/>
      <c r="AM33" s="559"/>
      <c r="AN33" s="562"/>
      <c r="AO33" s="208">
        <f t="shared" si="7"/>
        <v>1.0357142857142858</v>
      </c>
      <c r="AP33" s="565"/>
    </row>
    <row r="34" spans="1:42" ht="20.100000000000001" customHeight="1">
      <c r="A34" s="553" t="s">
        <v>507</v>
      </c>
      <c r="B34" s="554"/>
      <c r="C34" s="163"/>
      <c r="D34" s="204"/>
      <c r="E34" s="193">
        <v>0</v>
      </c>
      <c r="F34" s="206">
        <v>3</v>
      </c>
      <c r="G34" s="206">
        <v>8</v>
      </c>
      <c r="H34" s="207">
        <v>8</v>
      </c>
      <c r="I34" s="206">
        <v>9</v>
      </c>
      <c r="J34" s="206">
        <v>2</v>
      </c>
      <c r="K34" s="206">
        <v>2</v>
      </c>
      <c r="L34" s="206">
        <v>0</v>
      </c>
      <c r="M34" s="206">
        <v>3</v>
      </c>
      <c r="N34" s="206">
        <v>6</v>
      </c>
      <c r="O34" s="207">
        <v>0</v>
      </c>
      <c r="P34" s="206">
        <v>1</v>
      </c>
      <c r="Q34" s="206">
        <v>3</v>
      </c>
      <c r="R34" s="206">
        <v>1</v>
      </c>
      <c r="S34" s="206">
        <v>1</v>
      </c>
      <c r="T34" s="206">
        <v>4</v>
      </c>
      <c r="U34" s="206">
        <v>7</v>
      </c>
      <c r="V34" s="206">
        <v>3</v>
      </c>
      <c r="W34" s="206">
        <v>2</v>
      </c>
      <c r="X34" s="207">
        <v>3</v>
      </c>
      <c r="Y34" s="206">
        <v>0</v>
      </c>
      <c r="Z34" s="206">
        <v>0</v>
      </c>
      <c r="AA34" s="206">
        <v>1</v>
      </c>
      <c r="AB34" s="206">
        <v>7</v>
      </c>
      <c r="AC34" s="206">
        <v>7</v>
      </c>
      <c r="AD34" s="206">
        <v>6</v>
      </c>
      <c r="AE34" s="206">
        <v>5</v>
      </c>
      <c r="AF34" s="206">
        <v>3</v>
      </c>
      <c r="AG34" s="206"/>
      <c r="AH34" s="206"/>
      <c r="AI34" s="206"/>
      <c r="AJ34" s="209">
        <f t="shared" si="6"/>
        <v>95</v>
      </c>
      <c r="AK34" s="210">
        <f t="shared" si="4"/>
        <v>3.3928571428571428</v>
      </c>
      <c r="AL34" s="211"/>
      <c r="AM34" s="212"/>
      <c r="AN34" s="298"/>
      <c r="AO34" s="212" t="e">
        <f t="shared" si="7"/>
        <v>#DIV/0!</v>
      </c>
      <c r="AP34" s="211"/>
    </row>
    <row r="35" spans="1:42" ht="20.100000000000001" customHeight="1">
      <c r="A35" s="529" t="s">
        <v>508</v>
      </c>
      <c r="B35" s="104" t="s">
        <v>491</v>
      </c>
      <c r="C35" s="157">
        <v>80</v>
      </c>
      <c r="D35" s="157">
        <v>42</v>
      </c>
      <c r="E35" s="106">
        <v>45</v>
      </c>
      <c r="F35" s="194">
        <v>44</v>
      </c>
      <c r="G35" s="194">
        <v>44</v>
      </c>
      <c r="H35" s="194">
        <v>44</v>
      </c>
      <c r="I35" s="194">
        <v>44</v>
      </c>
      <c r="J35" s="194">
        <v>44</v>
      </c>
      <c r="K35" s="194">
        <v>44</v>
      </c>
      <c r="L35" s="194">
        <v>44</v>
      </c>
      <c r="M35" s="107">
        <v>43</v>
      </c>
      <c r="N35" s="107">
        <v>43</v>
      </c>
      <c r="O35" s="107">
        <v>43</v>
      </c>
      <c r="P35" s="107">
        <v>43</v>
      </c>
      <c r="Q35" s="107">
        <v>43</v>
      </c>
      <c r="R35" s="107">
        <v>43</v>
      </c>
      <c r="S35" s="107">
        <v>43</v>
      </c>
      <c r="T35" s="107">
        <v>43</v>
      </c>
      <c r="U35" s="107">
        <v>43</v>
      </c>
      <c r="V35" s="107">
        <v>43</v>
      </c>
      <c r="W35" s="107">
        <v>43</v>
      </c>
      <c r="X35" s="108">
        <v>43</v>
      </c>
      <c r="Y35" s="107">
        <v>43</v>
      </c>
      <c r="Z35" s="107">
        <v>43</v>
      </c>
      <c r="AA35" s="107">
        <v>43</v>
      </c>
      <c r="AB35" s="107">
        <v>43</v>
      </c>
      <c r="AC35" s="107">
        <v>44</v>
      </c>
      <c r="AD35" s="107">
        <v>44</v>
      </c>
      <c r="AE35" s="107">
        <v>44</v>
      </c>
      <c r="AF35" s="107">
        <v>44</v>
      </c>
      <c r="AG35" s="107"/>
      <c r="AH35" s="107"/>
      <c r="AI35" s="107"/>
      <c r="AJ35" s="109">
        <f t="shared" si="6"/>
        <v>1217</v>
      </c>
      <c r="AK35" s="110">
        <f t="shared" si="4"/>
        <v>43.464285714285715</v>
      </c>
      <c r="AL35" s="531">
        <f>SUM(AK35:AK37)</f>
        <v>78.357142857142861</v>
      </c>
      <c r="AM35" s="111">
        <f>AK35/C35</f>
        <v>0.54330357142857144</v>
      </c>
      <c r="AN35" s="532">
        <f>AL35/(C35+C36+C37)</f>
        <v>0.97946428571428579</v>
      </c>
      <c r="AO35" s="112">
        <f t="shared" si="7"/>
        <v>1.0348639455782314</v>
      </c>
      <c r="AP35" s="532">
        <f>AL35/(D35+D36+D37)</f>
        <v>1.0176252319109462</v>
      </c>
    </row>
    <row r="36" spans="1:42" ht="20.100000000000001" customHeight="1">
      <c r="A36" s="530"/>
      <c r="B36" s="115" t="s">
        <v>504</v>
      </c>
      <c r="C36" s="159"/>
      <c r="D36" s="159">
        <v>35</v>
      </c>
      <c r="E36" s="160">
        <v>34</v>
      </c>
      <c r="F36" s="197">
        <v>35</v>
      </c>
      <c r="G36" s="197">
        <v>35</v>
      </c>
      <c r="H36" s="197">
        <v>35</v>
      </c>
      <c r="I36" s="197">
        <v>35</v>
      </c>
      <c r="J36" s="197">
        <v>35</v>
      </c>
      <c r="K36" s="197">
        <v>35</v>
      </c>
      <c r="L36" s="197">
        <v>35</v>
      </c>
      <c r="M36" s="117">
        <v>36</v>
      </c>
      <c r="N36" s="117">
        <v>36</v>
      </c>
      <c r="O36" s="117">
        <v>35</v>
      </c>
      <c r="P36" s="117">
        <v>35</v>
      </c>
      <c r="Q36" s="117">
        <v>35</v>
      </c>
      <c r="R36" s="117">
        <v>35</v>
      </c>
      <c r="S36" s="117">
        <v>35</v>
      </c>
      <c r="T36" s="117">
        <v>35</v>
      </c>
      <c r="U36" s="117">
        <v>35</v>
      </c>
      <c r="V36" s="117">
        <v>35</v>
      </c>
      <c r="W36" s="117">
        <v>35</v>
      </c>
      <c r="X36" s="118">
        <v>35</v>
      </c>
      <c r="Y36" s="117">
        <v>35</v>
      </c>
      <c r="Z36" s="117">
        <v>35</v>
      </c>
      <c r="AA36" s="117">
        <v>35</v>
      </c>
      <c r="AB36" s="117">
        <v>35</v>
      </c>
      <c r="AC36" s="117">
        <v>34</v>
      </c>
      <c r="AD36" s="117">
        <v>34</v>
      </c>
      <c r="AE36" s="117">
        <v>34</v>
      </c>
      <c r="AF36" s="117">
        <v>34</v>
      </c>
      <c r="AG36" s="117"/>
      <c r="AH36" s="117"/>
      <c r="AI36" s="117"/>
      <c r="AJ36" s="119">
        <f t="shared" si="6"/>
        <v>977</v>
      </c>
      <c r="AK36" s="120">
        <f t="shared" si="4"/>
        <v>34.892857142857146</v>
      </c>
      <c r="AL36" s="547"/>
      <c r="AM36" s="540"/>
      <c r="AN36" s="525"/>
      <c r="AO36" s="182">
        <f t="shared" si="7"/>
        <v>0.99693877551020416</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c r="AH37" s="176"/>
      <c r="AI37" s="176"/>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6</v>
      </c>
      <c r="F38" s="213">
        <v>5</v>
      </c>
      <c r="G38" s="213">
        <v>5</v>
      </c>
      <c r="H38" s="213">
        <v>5</v>
      </c>
      <c r="I38" s="213">
        <v>5</v>
      </c>
      <c r="J38" s="213">
        <v>5</v>
      </c>
      <c r="K38" s="213">
        <v>5</v>
      </c>
      <c r="L38" s="213">
        <v>5</v>
      </c>
      <c r="M38" s="213">
        <v>4</v>
      </c>
      <c r="N38" s="213">
        <v>5</v>
      </c>
      <c r="O38" s="213">
        <v>5</v>
      </c>
      <c r="P38" s="213">
        <v>5</v>
      </c>
      <c r="Q38" s="213">
        <v>5</v>
      </c>
      <c r="R38" s="213">
        <v>5</v>
      </c>
      <c r="S38" s="213">
        <v>5</v>
      </c>
      <c r="T38" s="213">
        <v>5</v>
      </c>
      <c r="U38" s="213">
        <v>5</v>
      </c>
      <c r="V38" s="213">
        <v>5</v>
      </c>
      <c r="W38" s="206">
        <v>5</v>
      </c>
      <c r="X38" s="207">
        <v>4</v>
      </c>
      <c r="Y38" s="206">
        <v>4</v>
      </c>
      <c r="Z38" s="206">
        <v>4</v>
      </c>
      <c r="AA38" s="206">
        <v>4</v>
      </c>
      <c r="AB38" s="206">
        <v>5</v>
      </c>
      <c r="AC38" s="206">
        <v>5</v>
      </c>
      <c r="AD38" s="206">
        <v>5</v>
      </c>
      <c r="AE38" s="206">
        <v>5</v>
      </c>
      <c r="AF38" s="206">
        <v>5</v>
      </c>
      <c r="AG38" s="206"/>
      <c r="AH38" s="206"/>
      <c r="AI38" s="206"/>
      <c r="AJ38" s="214">
        <f t="shared" si="6"/>
        <v>136</v>
      </c>
      <c r="AK38" s="173">
        <f t="shared" si="4"/>
        <v>4.8571428571428568</v>
      </c>
      <c r="AL38" s="132"/>
      <c r="AM38" s="215"/>
      <c r="AN38" s="154"/>
      <c r="AO38" s="156"/>
      <c r="AP38" s="191"/>
    </row>
    <row r="39" spans="1:42" ht="20.100000000000001" customHeight="1">
      <c r="A39" s="530" t="s">
        <v>510</v>
      </c>
      <c r="B39" s="115" t="s">
        <v>491</v>
      </c>
      <c r="C39" s="135">
        <v>15</v>
      </c>
      <c r="D39" s="135">
        <v>10.5</v>
      </c>
      <c r="E39" s="127"/>
      <c r="F39" s="199">
        <v>10</v>
      </c>
      <c r="G39" s="199">
        <v>6</v>
      </c>
      <c r="H39" s="199">
        <v>8</v>
      </c>
      <c r="I39" s="199">
        <v>8</v>
      </c>
      <c r="J39" s="199">
        <v>8</v>
      </c>
      <c r="K39" s="199">
        <v>9</v>
      </c>
      <c r="L39" s="199"/>
      <c r="M39" s="199">
        <v>10</v>
      </c>
      <c r="N39" s="199">
        <v>5</v>
      </c>
      <c r="O39" s="199">
        <v>8</v>
      </c>
      <c r="P39" s="199">
        <v>7</v>
      </c>
      <c r="Q39" s="199">
        <v>8</v>
      </c>
      <c r="R39" s="199">
        <v>6</v>
      </c>
      <c r="S39" s="199"/>
      <c r="T39" s="199">
        <v>11</v>
      </c>
      <c r="U39" s="128">
        <v>8</v>
      </c>
      <c r="V39" s="128">
        <v>8</v>
      </c>
      <c r="W39" s="128">
        <v>9</v>
      </c>
      <c r="X39" s="129">
        <v>8</v>
      </c>
      <c r="Y39" s="128">
        <v>10</v>
      </c>
      <c r="Z39" s="128"/>
      <c r="AA39" s="128">
        <v>12</v>
      </c>
      <c r="AB39" s="128">
        <v>5</v>
      </c>
      <c r="AC39" s="128">
        <v>8</v>
      </c>
      <c r="AD39" s="128">
        <v>9</v>
      </c>
      <c r="AE39" s="128">
        <v>9</v>
      </c>
      <c r="AF39" s="128">
        <v>10</v>
      </c>
      <c r="AG39" s="128"/>
      <c r="AH39" s="128"/>
      <c r="AI39" s="128"/>
      <c r="AJ39" s="216">
        <f t="shared" si="6"/>
        <v>200</v>
      </c>
      <c r="AK39" s="217">
        <f t="shared" si="4"/>
        <v>8.3333333333333339</v>
      </c>
      <c r="AL39" s="566">
        <f>SUM(AK39:AK40)</f>
        <v>9.4166666666666679</v>
      </c>
      <c r="AM39" s="218">
        <f>AK39/C39</f>
        <v>0.55555555555555558</v>
      </c>
      <c r="AN39" s="569">
        <f>AL39/(C39+C40)</f>
        <v>0.62777777777777788</v>
      </c>
      <c r="AO39" s="218">
        <f>AK39/D39</f>
        <v>0.79365079365079372</v>
      </c>
      <c r="AP39" s="524">
        <f>AL39/(D39+D40)</f>
        <v>0.81884057971014501</v>
      </c>
    </row>
    <row r="40" spans="1:42" ht="20.100000000000001" customHeight="1">
      <c r="A40" s="530"/>
      <c r="B40" s="115" t="s">
        <v>492</v>
      </c>
      <c r="C40" s="159"/>
      <c r="D40" s="159">
        <v>1</v>
      </c>
      <c r="E40" s="160"/>
      <c r="F40" s="197">
        <v>0</v>
      </c>
      <c r="G40" s="197">
        <v>2</v>
      </c>
      <c r="H40" s="197">
        <v>2</v>
      </c>
      <c r="I40" s="197">
        <v>0</v>
      </c>
      <c r="J40" s="197">
        <v>2</v>
      </c>
      <c r="K40" s="197">
        <v>1</v>
      </c>
      <c r="L40" s="197"/>
      <c r="M40" s="197">
        <v>0</v>
      </c>
      <c r="N40" s="197">
        <v>2</v>
      </c>
      <c r="O40" s="197">
        <v>1</v>
      </c>
      <c r="P40" s="197">
        <v>0</v>
      </c>
      <c r="Q40" s="197">
        <v>2</v>
      </c>
      <c r="R40" s="197">
        <v>1</v>
      </c>
      <c r="S40" s="197"/>
      <c r="T40" s="197">
        <v>0</v>
      </c>
      <c r="U40" s="117">
        <v>2</v>
      </c>
      <c r="V40" s="117">
        <v>2</v>
      </c>
      <c r="W40" s="117">
        <v>0</v>
      </c>
      <c r="X40" s="118">
        <v>2</v>
      </c>
      <c r="Y40" s="117">
        <v>1</v>
      </c>
      <c r="Z40" s="117"/>
      <c r="AA40" s="117">
        <v>0</v>
      </c>
      <c r="AB40" s="117">
        <v>1</v>
      </c>
      <c r="AC40" s="117">
        <v>2</v>
      </c>
      <c r="AD40" s="117">
        <v>0</v>
      </c>
      <c r="AE40" s="117">
        <v>2</v>
      </c>
      <c r="AF40" s="117">
        <v>1</v>
      </c>
      <c r="AG40" s="117"/>
      <c r="AH40" s="117"/>
      <c r="AI40" s="117"/>
      <c r="AJ40" s="219">
        <f t="shared" si="6"/>
        <v>26</v>
      </c>
      <c r="AK40" s="220">
        <f t="shared" si="4"/>
        <v>1.0833333333333333</v>
      </c>
      <c r="AL40" s="567"/>
      <c r="AM40" s="572"/>
      <c r="AN40" s="570"/>
      <c r="AO40" s="218">
        <f>AK40/D40</f>
        <v>1.0833333333333333</v>
      </c>
      <c r="AP40" s="525"/>
    </row>
    <row r="41" spans="1:42" ht="20.100000000000001" customHeight="1">
      <c r="A41" s="536"/>
      <c r="B41" s="158" t="s">
        <v>493</v>
      </c>
      <c r="C41" s="135"/>
      <c r="D41" s="135"/>
      <c r="E41" s="127"/>
      <c r="F41" s="199">
        <v>0</v>
      </c>
      <c r="G41" s="199">
        <v>0</v>
      </c>
      <c r="H41" s="199">
        <v>0</v>
      </c>
      <c r="I41" s="199">
        <v>0</v>
      </c>
      <c r="J41" s="199">
        <v>0</v>
      </c>
      <c r="K41" s="199">
        <v>0</v>
      </c>
      <c r="L41" s="199"/>
      <c r="M41" s="199">
        <v>1</v>
      </c>
      <c r="N41" s="199">
        <v>0</v>
      </c>
      <c r="O41" s="199">
        <v>0</v>
      </c>
      <c r="P41" s="199">
        <v>0</v>
      </c>
      <c r="Q41" s="199">
        <v>1</v>
      </c>
      <c r="R41" s="199">
        <v>0</v>
      </c>
      <c r="S41" s="199"/>
      <c r="T41" s="199">
        <v>0</v>
      </c>
      <c r="U41" s="199">
        <v>0</v>
      </c>
      <c r="V41" s="199">
        <v>0</v>
      </c>
      <c r="W41" s="199">
        <v>0</v>
      </c>
      <c r="X41" s="128">
        <v>0</v>
      </c>
      <c r="Y41" s="199">
        <v>0</v>
      </c>
      <c r="Z41" s="199"/>
      <c r="AA41" s="199">
        <v>0</v>
      </c>
      <c r="AB41" s="199">
        <v>2</v>
      </c>
      <c r="AC41" s="128">
        <v>0</v>
      </c>
      <c r="AD41" s="128">
        <v>0</v>
      </c>
      <c r="AE41" s="128">
        <v>0</v>
      </c>
      <c r="AF41" s="128">
        <v>0</v>
      </c>
      <c r="AG41" s="128"/>
      <c r="AH41" s="128"/>
      <c r="AI41" s="128"/>
      <c r="AJ41" s="214">
        <f t="shared" si="6"/>
        <v>4</v>
      </c>
      <c r="AK41" s="221">
        <f t="shared" si="4"/>
        <v>0.16666666666666666</v>
      </c>
      <c r="AL41" s="568"/>
      <c r="AM41" s="573"/>
      <c r="AN41" s="571"/>
      <c r="AO41" s="222"/>
      <c r="AP41" s="526"/>
    </row>
    <row r="42" spans="1:42" ht="20.100000000000001" customHeight="1">
      <c r="A42" s="529" t="s">
        <v>511</v>
      </c>
      <c r="B42" s="104" t="s">
        <v>491</v>
      </c>
      <c r="C42" s="223">
        <v>29</v>
      </c>
      <c r="D42" s="157">
        <v>28</v>
      </c>
      <c r="E42" s="106">
        <v>24</v>
      </c>
      <c r="F42" s="194">
        <v>24</v>
      </c>
      <c r="G42" s="194">
        <v>24</v>
      </c>
      <c r="H42" s="194">
        <v>24</v>
      </c>
      <c r="I42" s="194">
        <v>24</v>
      </c>
      <c r="J42" s="194">
        <v>24</v>
      </c>
      <c r="K42" s="194">
        <v>24</v>
      </c>
      <c r="L42" s="194">
        <v>24</v>
      </c>
      <c r="M42" s="194">
        <v>24</v>
      </c>
      <c r="N42" s="194">
        <v>24</v>
      </c>
      <c r="O42" s="194">
        <v>24</v>
      </c>
      <c r="P42" s="194">
        <v>24</v>
      </c>
      <c r="Q42" s="194">
        <v>25</v>
      </c>
      <c r="R42" s="194">
        <v>25</v>
      </c>
      <c r="S42" s="194">
        <v>25</v>
      </c>
      <c r="T42" s="194">
        <v>25</v>
      </c>
      <c r="U42" s="194">
        <v>25</v>
      </c>
      <c r="V42" s="194">
        <v>24</v>
      </c>
      <c r="W42" s="194">
        <v>24</v>
      </c>
      <c r="X42" s="194">
        <v>24</v>
      </c>
      <c r="Y42" s="194">
        <v>24</v>
      </c>
      <c r="Z42" s="194">
        <v>24</v>
      </c>
      <c r="AA42" s="194">
        <v>24</v>
      </c>
      <c r="AB42" s="194">
        <v>25</v>
      </c>
      <c r="AC42" s="107">
        <v>25</v>
      </c>
      <c r="AD42" s="107">
        <v>26</v>
      </c>
      <c r="AE42" s="107">
        <v>27</v>
      </c>
      <c r="AF42" s="107">
        <v>26</v>
      </c>
      <c r="AG42" s="107"/>
      <c r="AH42" s="107"/>
      <c r="AI42" s="107"/>
      <c r="AJ42" s="109">
        <f t="shared" si="6"/>
        <v>686</v>
      </c>
      <c r="AK42" s="110">
        <f t="shared" si="4"/>
        <v>24.5</v>
      </c>
      <c r="AL42" s="531">
        <f>SUM(AK42:AK43)</f>
        <v>32.821428571428569</v>
      </c>
      <c r="AM42" s="111">
        <f>AK42/C42</f>
        <v>0.84482758620689657</v>
      </c>
      <c r="AN42" s="532">
        <f>AL42/(C42+C43)</f>
        <v>0.84157509157509147</v>
      </c>
      <c r="AO42" s="112">
        <f>AK42/D42</f>
        <v>0.875</v>
      </c>
      <c r="AP42" s="532">
        <f>AL42/(D42+D43)</f>
        <v>0.8822964669738862</v>
      </c>
    </row>
    <row r="43" spans="1:42" ht="20.100000000000001" customHeight="1">
      <c r="A43" s="530"/>
      <c r="B43" s="115" t="s">
        <v>509</v>
      </c>
      <c r="C43" s="159">
        <v>10</v>
      </c>
      <c r="D43" s="224">
        <v>9.1999999999999993</v>
      </c>
      <c r="E43" s="225">
        <v>7</v>
      </c>
      <c r="F43" s="226">
        <v>8</v>
      </c>
      <c r="G43" s="226">
        <v>8</v>
      </c>
      <c r="H43" s="226">
        <v>9</v>
      </c>
      <c r="I43" s="197">
        <v>8</v>
      </c>
      <c r="J43" s="117">
        <v>8</v>
      </c>
      <c r="K43" s="117">
        <v>8</v>
      </c>
      <c r="L43" s="117">
        <v>8</v>
      </c>
      <c r="M43" s="117">
        <v>9</v>
      </c>
      <c r="N43" s="117">
        <v>7</v>
      </c>
      <c r="O43" s="117">
        <v>8</v>
      </c>
      <c r="P43" s="117">
        <v>8</v>
      </c>
      <c r="Q43" s="117">
        <v>8</v>
      </c>
      <c r="R43" s="117">
        <v>9</v>
      </c>
      <c r="S43" s="118">
        <v>9</v>
      </c>
      <c r="T43" s="118">
        <v>9</v>
      </c>
      <c r="U43" s="118">
        <v>9</v>
      </c>
      <c r="V43" s="118">
        <v>10</v>
      </c>
      <c r="W43" s="117">
        <v>9</v>
      </c>
      <c r="X43" s="117">
        <v>9</v>
      </c>
      <c r="Y43" s="117">
        <v>8</v>
      </c>
      <c r="Z43" s="117">
        <v>8</v>
      </c>
      <c r="AA43" s="117">
        <v>9</v>
      </c>
      <c r="AB43" s="117">
        <v>9</v>
      </c>
      <c r="AC43" s="117">
        <v>8</v>
      </c>
      <c r="AD43" s="117">
        <v>8</v>
      </c>
      <c r="AE43" s="117">
        <v>8</v>
      </c>
      <c r="AF43" s="117">
        <v>7</v>
      </c>
      <c r="AG43" s="117"/>
      <c r="AH43" s="117"/>
      <c r="AI43" s="117"/>
      <c r="AJ43" s="177">
        <f t="shared" si="6"/>
        <v>233</v>
      </c>
      <c r="AK43" s="178">
        <f t="shared" si="4"/>
        <v>8.3214285714285712</v>
      </c>
      <c r="AL43" s="548"/>
      <c r="AM43" s="179">
        <f>AK43/C43</f>
        <v>0.83214285714285707</v>
      </c>
      <c r="AN43" s="555"/>
      <c r="AO43" s="182">
        <f>AK43/D43</f>
        <v>0.9045031055900622</v>
      </c>
      <c r="AP43" s="549"/>
    </row>
    <row r="44" spans="1:42" ht="20.100000000000001" customHeight="1">
      <c r="A44" s="536"/>
      <c r="B44" s="124" t="s">
        <v>490</v>
      </c>
      <c r="C44" s="227"/>
      <c r="D44" s="228">
        <v>1</v>
      </c>
      <c r="E44" s="229">
        <v>4</v>
      </c>
      <c r="F44" s="230">
        <v>4</v>
      </c>
      <c r="G44" s="230">
        <v>4</v>
      </c>
      <c r="H44" s="230">
        <v>4</v>
      </c>
      <c r="I44" s="230">
        <v>4</v>
      </c>
      <c r="J44" s="231">
        <v>4</v>
      </c>
      <c r="K44" s="231">
        <v>4</v>
      </c>
      <c r="L44" s="231">
        <v>4</v>
      </c>
      <c r="M44" s="231">
        <v>4</v>
      </c>
      <c r="N44" s="231">
        <v>4</v>
      </c>
      <c r="O44" s="231">
        <v>4</v>
      </c>
      <c r="P44" s="231">
        <v>4</v>
      </c>
      <c r="Q44" s="231">
        <v>3</v>
      </c>
      <c r="R44" s="231">
        <v>3</v>
      </c>
      <c r="S44" s="231">
        <v>3</v>
      </c>
      <c r="T44" s="231">
        <v>3</v>
      </c>
      <c r="U44" s="231">
        <v>3</v>
      </c>
      <c r="V44" s="231">
        <v>4</v>
      </c>
      <c r="W44" s="231">
        <v>4</v>
      </c>
      <c r="X44" s="231">
        <v>4</v>
      </c>
      <c r="Y44" s="231">
        <v>3</v>
      </c>
      <c r="Z44" s="231">
        <v>3</v>
      </c>
      <c r="AA44" s="231">
        <v>3</v>
      </c>
      <c r="AB44" s="231">
        <v>3</v>
      </c>
      <c r="AC44" s="350">
        <v>3</v>
      </c>
      <c r="AD44" s="350">
        <v>2</v>
      </c>
      <c r="AE44" s="350">
        <v>1</v>
      </c>
      <c r="AF44" s="350">
        <v>2</v>
      </c>
      <c r="AG44" s="350"/>
      <c r="AH44" s="350"/>
      <c r="AI44" s="381"/>
      <c r="AJ44" s="130">
        <f t="shared" si="6"/>
        <v>95</v>
      </c>
      <c r="AK44" s="178">
        <f t="shared" si="4"/>
        <v>3.3928571428571428</v>
      </c>
      <c r="AL44" s="121"/>
      <c r="AM44" s="232"/>
      <c r="AN44" s="149"/>
      <c r="AO44" s="185">
        <f>AK44/D44</f>
        <v>3.3928571428571428</v>
      </c>
      <c r="AP44" s="113"/>
    </row>
    <row r="45" spans="1:42" ht="20.100000000000001" customHeight="1">
      <c r="A45" s="529" t="s">
        <v>512</v>
      </c>
      <c r="B45" s="104" t="s">
        <v>497</v>
      </c>
      <c r="C45" s="157">
        <v>29</v>
      </c>
      <c r="D45" s="175">
        <v>24</v>
      </c>
      <c r="E45" s="233">
        <v>20</v>
      </c>
      <c r="F45" s="234">
        <v>20</v>
      </c>
      <c r="G45" s="234">
        <v>20</v>
      </c>
      <c r="H45" s="234">
        <v>20</v>
      </c>
      <c r="I45" s="234">
        <v>20</v>
      </c>
      <c r="J45" s="234">
        <v>20</v>
      </c>
      <c r="K45" s="234">
        <v>20</v>
      </c>
      <c r="L45" s="234">
        <v>20</v>
      </c>
      <c r="M45" s="234">
        <v>20</v>
      </c>
      <c r="N45" s="234">
        <v>20</v>
      </c>
      <c r="O45" s="234">
        <v>20</v>
      </c>
      <c r="P45" s="234">
        <v>20</v>
      </c>
      <c r="Q45" s="234">
        <v>20</v>
      </c>
      <c r="R45" s="234">
        <v>20</v>
      </c>
      <c r="S45" s="234">
        <v>19</v>
      </c>
      <c r="T45" s="234">
        <v>19</v>
      </c>
      <c r="U45" s="234">
        <v>19</v>
      </c>
      <c r="V45" s="234">
        <v>19</v>
      </c>
      <c r="W45" s="234">
        <v>19</v>
      </c>
      <c r="X45" s="234">
        <v>19</v>
      </c>
      <c r="Y45" s="234">
        <v>19</v>
      </c>
      <c r="Z45" s="234">
        <v>19</v>
      </c>
      <c r="AA45" s="234">
        <v>19</v>
      </c>
      <c r="AB45" s="234">
        <v>19</v>
      </c>
      <c r="AC45" s="234">
        <v>19</v>
      </c>
      <c r="AD45" s="234">
        <v>19</v>
      </c>
      <c r="AE45" s="234">
        <v>19</v>
      </c>
      <c r="AF45" s="234">
        <v>19</v>
      </c>
      <c r="AG45" s="234"/>
      <c r="AH45" s="234"/>
      <c r="AI45" s="234"/>
      <c r="AJ45" s="109">
        <f t="shared" si="6"/>
        <v>546</v>
      </c>
      <c r="AK45" s="110">
        <f t="shared" si="4"/>
        <v>19.5</v>
      </c>
      <c r="AL45" s="531">
        <f>SUM(AK45:AK46)</f>
        <v>22.5</v>
      </c>
      <c r="AM45" s="111">
        <f>AK45/C45</f>
        <v>0.67241379310344829</v>
      </c>
      <c r="AN45" s="532">
        <f>AL45/SUM(C45:C46)</f>
        <v>0.77586206896551724</v>
      </c>
      <c r="AO45" s="112">
        <f t="shared" ref="AO45:AO51" si="8">AK45/D45</f>
        <v>0.8125</v>
      </c>
      <c r="AP45" s="532">
        <f>AL45/SUM(D45:D46)</f>
        <v>0.86538461538461542</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c r="AH46" s="118"/>
      <c r="AI46" s="118"/>
      <c r="AJ46" s="119">
        <f t="shared" si="6"/>
        <v>84</v>
      </c>
      <c r="AK46" s="178">
        <f t="shared" si="4"/>
        <v>3</v>
      </c>
      <c r="AL46" s="574"/>
      <c r="AM46" s="236"/>
      <c r="AN46" s="575"/>
      <c r="AO46" s="182">
        <f t="shared" si="8"/>
        <v>1.5</v>
      </c>
      <c r="AP46" s="575"/>
    </row>
    <row r="47" spans="1:42" ht="20.100000000000001" customHeight="1">
      <c r="A47" s="536"/>
      <c r="B47" s="124" t="s">
        <v>513</v>
      </c>
      <c r="C47" s="204">
        <v>8</v>
      </c>
      <c r="D47" s="204">
        <v>8</v>
      </c>
      <c r="E47" s="237">
        <v>6</v>
      </c>
      <c r="F47" s="206">
        <v>6</v>
      </c>
      <c r="G47" s="206">
        <v>6</v>
      </c>
      <c r="H47" s="206">
        <v>6</v>
      </c>
      <c r="I47" s="206">
        <v>7</v>
      </c>
      <c r="J47" s="206">
        <v>6</v>
      </c>
      <c r="K47" s="206">
        <v>7</v>
      </c>
      <c r="L47" s="206">
        <v>7</v>
      </c>
      <c r="M47" s="206">
        <v>5</v>
      </c>
      <c r="N47" s="206">
        <v>5</v>
      </c>
      <c r="O47" s="206">
        <v>4</v>
      </c>
      <c r="P47" s="206">
        <v>4</v>
      </c>
      <c r="Q47" s="206">
        <v>3</v>
      </c>
      <c r="R47" s="206">
        <v>4</v>
      </c>
      <c r="S47" s="206">
        <v>4</v>
      </c>
      <c r="T47" s="206">
        <v>4</v>
      </c>
      <c r="U47" s="206">
        <v>4</v>
      </c>
      <c r="V47" s="206">
        <v>5</v>
      </c>
      <c r="W47" s="206">
        <v>5</v>
      </c>
      <c r="X47" s="206">
        <v>4</v>
      </c>
      <c r="Y47" s="206">
        <v>5</v>
      </c>
      <c r="Z47" s="206">
        <v>5</v>
      </c>
      <c r="AA47" s="206">
        <v>5</v>
      </c>
      <c r="AB47" s="206">
        <v>5</v>
      </c>
      <c r="AC47" s="206">
        <v>5</v>
      </c>
      <c r="AD47" s="206">
        <v>5</v>
      </c>
      <c r="AE47" s="206">
        <v>4</v>
      </c>
      <c r="AF47" s="206">
        <v>5</v>
      </c>
      <c r="AG47" s="206"/>
      <c r="AH47" s="206"/>
      <c r="AI47" s="206"/>
      <c r="AJ47" s="153">
        <f t="shared" si="6"/>
        <v>141</v>
      </c>
      <c r="AK47" s="140">
        <f t="shared" si="4"/>
        <v>5.0357142857142856</v>
      </c>
      <c r="AL47" s="238"/>
      <c r="AM47" s="232">
        <f>AK47/C47</f>
        <v>0.6294642857142857</v>
      </c>
      <c r="AN47" s="154"/>
      <c r="AO47" s="185">
        <f t="shared" si="8"/>
        <v>0.6294642857142857</v>
      </c>
      <c r="AP47" s="239"/>
    </row>
    <row r="48" spans="1:42" ht="20.100000000000001" customHeight="1">
      <c r="A48" s="114"/>
      <c r="B48" s="115" t="s">
        <v>490</v>
      </c>
      <c r="C48" s="135"/>
      <c r="D48" s="135"/>
      <c r="E48" s="354">
        <v>2</v>
      </c>
      <c r="F48" s="128">
        <v>2</v>
      </c>
      <c r="G48" s="128">
        <v>2</v>
      </c>
      <c r="H48" s="128">
        <v>2</v>
      </c>
      <c r="I48" s="128">
        <v>2</v>
      </c>
      <c r="J48" s="128">
        <v>2</v>
      </c>
      <c r="K48" s="128">
        <v>2</v>
      </c>
      <c r="L48" s="128">
        <v>2</v>
      </c>
      <c r="M48" s="128">
        <v>3</v>
      </c>
      <c r="N48" s="128">
        <v>3</v>
      </c>
      <c r="O48" s="128">
        <v>4</v>
      </c>
      <c r="P48" s="128">
        <v>4</v>
      </c>
      <c r="Q48" s="128">
        <v>3</v>
      </c>
      <c r="R48" s="128">
        <v>3</v>
      </c>
      <c r="S48" s="128">
        <v>3</v>
      </c>
      <c r="T48" s="128">
        <v>3</v>
      </c>
      <c r="U48" s="128">
        <v>3</v>
      </c>
      <c r="V48" s="128">
        <v>3</v>
      </c>
      <c r="W48" s="128">
        <v>3</v>
      </c>
      <c r="X48" s="128">
        <v>3</v>
      </c>
      <c r="Y48" s="128">
        <v>2</v>
      </c>
      <c r="Z48" s="128">
        <v>2</v>
      </c>
      <c r="AA48" s="128">
        <v>2</v>
      </c>
      <c r="AB48" s="128">
        <v>2</v>
      </c>
      <c r="AC48" s="128">
        <v>1</v>
      </c>
      <c r="AD48" s="128">
        <v>1</v>
      </c>
      <c r="AE48" s="128">
        <v>1</v>
      </c>
      <c r="AF48" s="128">
        <v>0</v>
      </c>
      <c r="AG48" s="128"/>
      <c r="AH48" s="128"/>
      <c r="AI48" s="128"/>
      <c r="AJ48" s="153">
        <f t="shared" si="6"/>
        <v>65</v>
      </c>
      <c r="AK48" s="140">
        <f t="shared" si="4"/>
        <v>2.3214285714285716</v>
      </c>
      <c r="AL48" s="355"/>
      <c r="AM48" s="232"/>
      <c r="AN48" s="149"/>
      <c r="AO48" s="185"/>
      <c r="AP48" s="356"/>
    </row>
    <row r="49" spans="1:42" ht="20.100000000000001" customHeight="1">
      <c r="A49" s="529" t="s">
        <v>515</v>
      </c>
      <c r="B49" s="104" t="s">
        <v>497</v>
      </c>
      <c r="C49" s="168">
        <v>139</v>
      </c>
      <c r="D49" s="168"/>
      <c r="E49" s="240">
        <v>126</v>
      </c>
      <c r="F49" s="240">
        <v>126</v>
      </c>
      <c r="G49" s="240">
        <v>125</v>
      </c>
      <c r="H49" s="240">
        <v>124</v>
      </c>
      <c r="I49" s="240">
        <v>124</v>
      </c>
      <c r="J49" s="240">
        <v>124</v>
      </c>
      <c r="K49" s="240">
        <v>124</v>
      </c>
      <c r="L49" s="240">
        <v>124</v>
      </c>
      <c r="M49" s="240">
        <v>124</v>
      </c>
      <c r="N49" s="240">
        <v>125</v>
      </c>
      <c r="O49" s="240">
        <v>126</v>
      </c>
      <c r="P49" s="240">
        <v>127</v>
      </c>
      <c r="Q49" s="240">
        <v>125</v>
      </c>
      <c r="R49" s="240">
        <v>125</v>
      </c>
      <c r="S49" s="240">
        <v>126</v>
      </c>
      <c r="T49" s="240">
        <v>127</v>
      </c>
      <c r="U49" s="240">
        <v>126</v>
      </c>
      <c r="V49" s="240">
        <v>126</v>
      </c>
      <c r="W49" s="240">
        <v>126</v>
      </c>
      <c r="X49" s="240">
        <v>126</v>
      </c>
      <c r="Y49" s="240">
        <v>126</v>
      </c>
      <c r="Z49" s="240">
        <v>126</v>
      </c>
      <c r="AA49" s="240">
        <v>126</v>
      </c>
      <c r="AB49" s="240">
        <v>125</v>
      </c>
      <c r="AC49" s="240">
        <v>124</v>
      </c>
      <c r="AD49" s="240">
        <v>125</v>
      </c>
      <c r="AE49" s="240">
        <v>125</v>
      </c>
      <c r="AF49" s="240"/>
      <c r="AG49" s="240"/>
      <c r="AH49" s="240"/>
      <c r="AI49" s="240"/>
      <c r="AJ49" s="109">
        <f t="shared" si="6"/>
        <v>3383</v>
      </c>
      <c r="AK49" s="110">
        <f t="shared" si="4"/>
        <v>125.29629629629629</v>
      </c>
      <c r="AL49" s="543"/>
      <c r="AM49" s="545"/>
      <c r="AN49" s="532"/>
      <c r="AO49" s="112" t="e">
        <f t="shared" si="8"/>
        <v>#DIV/0!</v>
      </c>
      <c r="AP49" s="532"/>
    </row>
    <row r="50" spans="1:42" ht="20.100000000000001" customHeight="1">
      <c r="A50" s="536"/>
      <c r="B50" s="124" t="s">
        <v>498</v>
      </c>
      <c r="C50" s="170">
        <v>40</v>
      </c>
      <c r="D50" s="170"/>
      <c r="E50" s="241">
        <v>66</v>
      </c>
      <c r="F50" s="241">
        <v>66</v>
      </c>
      <c r="G50" s="241">
        <v>66</v>
      </c>
      <c r="H50" s="241">
        <v>66</v>
      </c>
      <c r="I50" s="241">
        <v>65</v>
      </c>
      <c r="J50" s="241">
        <v>65</v>
      </c>
      <c r="K50" s="241">
        <v>65</v>
      </c>
      <c r="L50" s="241">
        <v>65</v>
      </c>
      <c r="M50" s="241">
        <v>66</v>
      </c>
      <c r="N50" s="241">
        <v>66</v>
      </c>
      <c r="O50" s="241">
        <v>66</v>
      </c>
      <c r="P50" s="241">
        <v>66</v>
      </c>
      <c r="Q50" s="241">
        <v>66</v>
      </c>
      <c r="R50" s="241">
        <v>66</v>
      </c>
      <c r="S50" s="241">
        <v>66</v>
      </c>
      <c r="T50" s="241">
        <v>66</v>
      </c>
      <c r="U50" s="241">
        <v>66</v>
      </c>
      <c r="V50" s="241">
        <v>66</v>
      </c>
      <c r="W50" s="241">
        <v>66</v>
      </c>
      <c r="X50" s="241">
        <v>66</v>
      </c>
      <c r="Y50" s="241">
        <v>66</v>
      </c>
      <c r="Z50" s="241">
        <v>66</v>
      </c>
      <c r="AA50" s="241">
        <v>66</v>
      </c>
      <c r="AB50" s="241">
        <v>66</v>
      </c>
      <c r="AC50" s="241">
        <v>66</v>
      </c>
      <c r="AD50" s="241">
        <v>66</v>
      </c>
      <c r="AE50" s="241">
        <v>65</v>
      </c>
      <c r="AF50" s="246"/>
      <c r="AG50" s="246"/>
      <c r="AH50" s="246"/>
      <c r="AI50" s="246"/>
      <c r="AJ50" s="130">
        <f t="shared" si="6"/>
        <v>1777</v>
      </c>
      <c r="AK50" s="173">
        <f t="shared" si="4"/>
        <v>65.81481481481481</v>
      </c>
      <c r="AL50" s="544"/>
      <c r="AM50" s="546"/>
      <c r="AN50" s="526"/>
      <c r="AO50" s="174" t="e">
        <f t="shared" si="8"/>
        <v>#DIV/0!</v>
      </c>
      <c r="AP50" s="526"/>
    </row>
    <row r="51" spans="1:42" ht="20.100000000000001" customHeight="1">
      <c r="A51" s="529" t="s">
        <v>516</v>
      </c>
      <c r="B51" s="104" t="s">
        <v>491</v>
      </c>
      <c r="C51" s="168">
        <v>9</v>
      </c>
      <c r="D51" s="168">
        <v>9</v>
      </c>
      <c r="E51" s="242">
        <v>9</v>
      </c>
      <c r="F51" s="240">
        <v>9</v>
      </c>
      <c r="G51" s="240">
        <v>8</v>
      </c>
      <c r="H51" s="243">
        <v>8</v>
      </c>
      <c r="I51" s="243">
        <v>8</v>
      </c>
      <c r="J51" s="243">
        <v>8</v>
      </c>
      <c r="K51" s="243">
        <v>8</v>
      </c>
      <c r="L51" s="243">
        <v>8</v>
      </c>
      <c r="M51" s="243">
        <v>8</v>
      </c>
      <c r="N51" s="243">
        <v>8</v>
      </c>
      <c r="O51" s="240">
        <v>8</v>
      </c>
      <c r="P51" s="240">
        <v>8</v>
      </c>
      <c r="Q51" s="240">
        <v>8</v>
      </c>
      <c r="R51" s="240">
        <v>8</v>
      </c>
      <c r="S51" s="240">
        <v>8</v>
      </c>
      <c r="T51" s="240">
        <v>8</v>
      </c>
      <c r="U51" s="240">
        <v>8</v>
      </c>
      <c r="V51" s="240">
        <v>8</v>
      </c>
      <c r="W51" s="240">
        <v>8</v>
      </c>
      <c r="X51" s="240">
        <v>9</v>
      </c>
      <c r="Y51" s="240">
        <v>9</v>
      </c>
      <c r="Z51" s="240">
        <v>9</v>
      </c>
      <c r="AA51" s="240">
        <v>9</v>
      </c>
      <c r="AB51" s="240">
        <v>9</v>
      </c>
      <c r="AC51" s="240">
        <v>9</v>
      </c>
      <c r="AD51" s="240">
        <v>9</v>
      </c>
      <c r="AE51" s="240">
        <v>9</v>
      </c>
      <c r="AF51" s="240">
        <v>9</v>
      </c>
      <c r="AG51" s="240"/>
      <c r="AH51" s="240"/>
      <c r="AI51" s="240"/>
      <c r="AJ51" s="109">
        <f t="shared" si="6"/>
        <v>235</v>
      </c>
      <c r="AK51" s="110">
        <f t="shared" si="4"/>
        <v>8.3928571428571423</v>
      </c>
      <c r="AL51" s="543">
        <f>SUM(AK51:AK52)</f>
        <v>8.4642857142857135</v>
      </c>
      <c r="AM51" s="111">
        <f>AK51/C51</f>
        <v>0.93253968253968245</v>
      </c>
      <c r="AN51" s="532">
        <f>AL51/SUM(C51:C52)</f>
        <v>0.94047619047619035</v>
      </c>
      <c r="AO51" s="112">
        <f t="shared" si="8"/>
        <v>0.93253968253968245</v>
      </c>
      <c r="AP51" s="532">
        <f>AL51/SUM(D51:D52)</f>
        <v>0.94047619047619035</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1</v>
      </c>
      <c r="S52" s="246">
        <v>1</v>
      </c>
      <c r="T52" s="246">
        <v>0</v>
      </c>
      <c r="U52" s="246">
        <v>0</v>
      </c>
      <c r="V52" s="246">
        <v>0</v>
      </c>
      <c r="W52" s="246">
        <v>0</v>
      </c>
      <c r="X52" s="246">
        <v>0</v>
      </c>
      <c r="Y52" s="246">
        <v>0</v>
      </c>
      <c r="Z52" s="246">
        <v>0</v>
      </c>
      <c r="AA52" s="246">
        <v>0</v>
      </c>
      <c r="AB52" s="246">
        <v>0</v>
      </c>
      <c r="AC52" s="245">
        <v>0</v>
      </c>
      <c r="AD52" s="246">
        <v>0</v>
      </c>
      <c r="AE52" s="246">
        <v>0</v>
      </c>
      <c r="AF52" s="246">
        <v>0</v>
      </c>
      <c r="AG52" s="246"/>
      <c r="AH52" s="246"/>
      <c r="AI52" s="246"/>
      <c r="AJ52" s="130">
        <f t="shared" si="6"/>
        <v>2</v>
      </c>
      <c r="AK52" s="173">
        <f t="shared" si="4"/>
        <v>7.1428571428571425E-2</v>
      </c>
      <c r="AL52" s="544"/>
      <c r="AM52" s="156"/>
      <c r="AN52" s="526"/>
      <c r="AO52" s="156"/>
      <c r="AP52" s="526"/>
    </row>
    <row r="53" spans="1:42" ht="20.100000000000001" customHeight="1">
      <c r="A53" s="530" t="s">
        <v>518</v>
      </c>
      <c r="B53" s="104" t="s">
        <v>491</v>
      </c>
      <c r="C53" s="247">
        <v>15</v>
      </c>
      <c r="D53" s="576">
        <v>10</v>
      </c>
      <c r="E53" s="248"/>
      <c r="F53" s="248">
        <v>9</v>
      </c>
      <c r="G53" s="248">
        <v>8</v>
      </c>
      <c r="H53" s="248">
        <v>7</v>
      </c>
      <c r="I53" s="248">
        <v>7</v>
      </c>
      <c r="J53" s="248">
        <v>10</v>
      </c>
      <c r="K53" s="248">
        <v>11</v>
      </c>
      <c r="L53" s="248"/>
      <c r="M53" s="248">
        <v>9</v>
      </c>
      <c r="N53" s="248">
        <v>10</v>
      </c>
      <c r="O53" s="248">
        <v>8</v>
      </c>
      <c r="P53" s="248">
        <v>7</v>
      </c>
      <c r="Q53" s="248">
        <v>10</v>
      </c>
      <c r="R53" s="248">
        <v>10</v>
      </c>
      <c r="S53" s="248"/>
      <c r="T53" s="248">
        <v>9</v>
      </c>
      <c r="U53" s="248">
        <v>11</v>
      </c>
      <c r="V53" s="248">
        <v>8</v>
      </c>
      <c r="W53" s="248">
        <v>7</v>
      </c>
      <c r="X53" s="248">
        <v>10</v>
      </c>
      <c r="Y53" s="248">
        <v>12</v>
      </c>
      <c r="Z53" s="248"/>
      <c r="AA53" s="248">
        <v>9</v>
      </c>
      <c r="AB53" s="248">
        <v>10</v>
      </c>
      <c r="AC53" s="248">
        <v>8</v>
      </c>
      <c r="AD53" s="248">
        <v>7</v>
      </c>
      <c r="AE53" s="248">
        <v>7</v>
      </c>
      <c r="AF53" s="248">
        <v>11</v>
      </c>
      <c r="AG53" s="248"/>
      <c r="AH53" s="248"/>
      <c r="AI53" s="248"/>
      <c r="AJ53" s="177">
        <f t="shared" si="6"/>
        <v>215</v>
      </c>
      <c r="AK53" s="178">
        <f t="shared" si="4"/>
        <v>8.9583333333333339</v>
      </c>
      <c r="AL53" s="578">
        <f>SUM(AK53:AK54)</f>
        <v>9.375</v>
      </c>
      <c r="AM53" s="179">
        <f>AK53/C53</f>
        <v>0.59722222222222221</v>
      </c>
      <c r="AN53" s="532">
        <f>AL53/SUM(C53:C54)</f>
        <v>0.625</v>
      </c>
      <c r="AO53" s="182">
        <f>AK53/D53</f>
        <v>0.89583333333333337</v>
      </c>
      <c r="AP53" s="532">
        <f>AL53/SUM(D53:D54)</f>
        <v>0.9375</v>
      </c>
    </row>
    <row r="54" spans="1:42" ht="20.100000000000001" customHeight="1">
      <c r="A54" s="530"/>
      <c r="B54" s="115" t="s">
        <v>492</v>
      </c>
      <c r="C54" s="247"/>
      <c r="D54" s="577"/>
      <c r="E54" s="248"/>
      <c r="F54" s="248">
        <v>1</v>
      </c>
      <c r="G54" s="248">
        <v>1</v>
      </c>
      <c r="H54" s="248">
        <v>0</v>
      </c>
      <c r="I54" s="248">
        <v>0</v>
      </c>
      <c r="J54" s="248">
        <v>1</v>
      </c>
      <c r="K54" s="248">
        <v>0</v>
      </c>
      <c r="L54" s="248"/>
      <c r="M54" s="248">
        <v>1</v>
      </c>
      <c r="N54" s="248">
        <v>1</v>
      </c>
      <c r="O54" s="248">
        <v>0</v>
      </c>
      <c r="P54" s="248">
        <v>0</v>
      </c>
      <c r="Q54" s="248">
        <v>1</v>
      </c>
      <c r="R54" s="248">
        <v>0</v>
      </c>
      <c r="S54" s="248"/>
      <c r="T54" s="248">
        <v>0</v>
      </c>
      <c r="U54" s="248">
        <v>1</v>
      </c>
      <c r="V54" s="248">
        <v>0</v>
      </c>
      <c r="W54" s="248">
        <v>0</v>
      </c>
      <c r="X54" s="248">
        <v>1</v>
      </c>
      <c r="Y54" s="248">
        <v>0</v>
      </c>
      <c r="Z54" s="248"/>
      <c r="AA54" s="248">
        <v>0</v>
      </c>
      <c r="AB54" s="248">
        <v>1</v>
      </c>
      <c r="AC54" s="248">
        <v>0</v>
      </c>
      <c r="AD54" s="248">
        <v>0</v>
      </c>
      <c r="AE54" s="248">
        <v>1</v>
      </c>
      <c r="AF54" s="248">
        <v>0</v>
      </c>
      <c r="AG54" s="248"/>
      <c r="AH54" s="248"/>
      <c r="AI54" s="248"/>
      <c r="AJ54" s="177">
        <f t="shared" si="6"/>
        <v>10</v>
      </c>
      <c r="AK54" s="178">
        <f t="shared" si="4"/>
        <v>0.41666666666666669</v>
      </c>
      <c r="AL54" s="579"/>
      <c r="AM54" s="581"/>
      <c r="AN54" s="580"/>
      <c r="AO54" s="581"/>
      <c r="AP54" s="575"/>
    </row>
    <row r="55" spans="1:42" ht="20.100000000000001" customHeight="1">
      <c r="A55" s="536"/>
      <c r="B55" s="249" t="s">
        <v>493</v>
      </c>
      <c r="C55" s="250"/>
      <c r="D55" s="250"/>
      <c r="E55" s="251"/>
      <c r="F55" s="251">
        <v>0</v>
      </c>
      <c r="G55" s="251">
        <v>1</v>
      </c>
      <c r="H55" s="251">
        <v>0</v>
      </c>
      <c r="I55" s="251">
        <v>0</v>
      </c>
      <c r="J55" s="251">
        <v>0</v>
      </c>
      <c r="K55" s="251">
        <v>0</v>
      </c>
      <c r="L55" s="251"/>
      <c r="M55" s="251">
        <v>0</v>
      </c>
      <c r="N55" s="251">
        <v>2</v>
      </c>
      <c r="O55" s="251">
        <v>0</v>
      </c>
      <c r="P55" s="251">
        <v>1</v>
      </c>
      <c r="Q55" s="251">
        <v>0</v>
      </c>
      <c r="R55" s="251">
        <v>0</v>
      </c>
      <c r="S55" s="251"/>
      <c r="T55" s="251">
        <v>0</v>
      </c>
      <c r="U55" s="251">
        <v>2</v>
      </c>
      <c r="V55" s="251">
        <v>0</v>
      </c>
      <c r="W55" s="251">
        <v>1</v>
      </c>
      <c r="X55" s="252">
        <v>0</v>
      </c>
      <c r="Y55" s="251">
        <v>0</v>
      </c>
      <c r="Z55" s="251"/>
      <c r="AA55" s="251">
        <v>0</v>
      </c>
      <c r="AB55" s="251">
        <v>2</v>
      </c>
      <c r="AC55" s="251">
        <v>0</v>
      </c>
      <c r="AD55" s="251">
        <v>0</v>
      </c>
      <c r="AE55" s="251">
        <v>0</v>
      </c>
      <c r="AF55" s="251">
        <v>0</v>
      </c>
      <c r="AG55" s="251"/>
      <c r="AH55" s="251"/>
      <c r="AI55" s="251"/>
      <c r="AJ55" s="187">
        <f t="shared" si="6"/>
        <v>9</v>
      </c>
      <c r="AK55" s="188">
        <f t="shared" si="4"/>
        <v>0.375</v>
      </c>
      <c r="AL55" s="253"/>
      <c r="AM55" s="582"/>
      <c r="AN55" s="299"/>
      <c r="AO55" s="582"/>
      <c r="AP55" s="254"/>
    </row>
    <row r="56" spans="1:42" ht="20.100000000000001" customHeight="1">
      <c r="A56" s="529" t="s">
        <v>519</v>
      </c>
      <c r="B56" s="104" t="s">
        <v>491</v>
      </c>
      <c r="C56" s="255">
        <v>18</v>
      </c>
      <c r="D56" s="256">
        <v>13.5</v>
      </c>
      <c r="E56" s="257"/>
      <c r="F56" s="258">
        <v>17</v>
      </c>
      <c r="G56" s="258">
        <v>13</v>
      </c>
      <c r="H56" s="259">
        <v>14</v>
      </c>
      <c r="I56" s="258">
        <v>16</v>
      </c>
      <c r="J56" s="258">
        <v>13</v>
      </c>
      <c r="K56" s="258">
        <v>14</v>
      </c>
      <c r="L56" s="258"/>
      <c r="M56" s="258">
        <v>16</v>
      </c>
      <c r="N56" s="258">
        <v>13</v>
      </c>
      <c r="O56" s="259">
        <v>16</v>
      </c>
      <c r="P56" s="258">
        <v>14</v>
      </c>
      <c r="Q56" s="258">
        <v>12</v>
      </c>
      <c r="R56" s="258">
        <v>15</v>
      </c>
      <c r="S56" s="258"/>
      <c r="T56" s="258">
        <v>16</v>
      </c>
      <c r="U56" s="258">
        <v>11</v>
      </c>
      <c r="V56" s="258">
        <v>14</v>
      </c>
      <c r="W56" s="258">
        <v>15</v>
      </c>
      <c r="X56" s="259">
        <v>11</v>
      </c>
      <c r="Y56" s="258">
        <v>16</v>
      </c>
      <c r="Z56" s="258"/>
      <c r="AA56" s="258">
        <v>17</v>
      </c>
      <c r="AB56" s="258">
        <v>14</v>
      </c>
      <c r="AC56" s="258">
        <v>14</v>
      </c>
      <c r="AD56" s="258">
        <v>14</v>
      </c>
      <c r="AE56" s="258">
        <v>14</v>
      </c>
      <c r="AF56" s="258">
        <v>16</v>
      </c>
      <c r="AG56" s="258"/>
      <c r="AH56" s="258"/>
      <c r="AI56" s="258"/>
      <c r="AJ56" s="260">
        <f t="shared" si="6"/>
        <v>345</v>
      </c>
      <c r="AK56" s="110">
        <f t="shared" si="4"/>
        <v>14.375</v>
      </c>
      <c r="AL56" s="531">
        <f>SUM(AK56:AK57)</f>
        <v>15.625</v>
      </c>
      <c r="AM56" s="111">
        <f>AK56/C56</f>
        <v>0.79861111111111116</v>
      </c>
      <c r="AN56" s="532">
        <f>AL56/(C56+C57)</f>
        <v>0.86805555555555558</v>
      </c>
      <c r="AO56" s="112">
        <f>AK56/D56</f>
        <v>1.0648148148148149</v>
      </c>
      <c r="AP56" s="532">
        <f>AL56/SUM(D56:D57)</f>
        <v>1.0775862068965518</v>
      </c>
    </row>
    <row r="57" spans="1:42" ht="20.100000000000001" customHeight="1">
      <c r="A57" s="530"/>
      <c r="B57" s="115" t="s">
        <v>492</v>
      </c>
      <c r="C57" s="261"/>
      <c r="D57" s="262">
        <v>1</v>
      </c>
      <c r="E57" s="263"/>
      <c r="F57" s="264">
        <v>0</v>
      </c>
      <c r="G57" s="264">
        <v>0</v>
      </c>
      <c r="H57" s="265">
        <v>1</v>
      </c>
      <c r="I57" s="264">
        <v>2</v>
      </c>
      <c r="J57" s="266">
        <v>2</v>
      </c>
      <c r="K57" s="267">
        <v>1</v>
      </c>
      <c r="L57" s="264"/>
      <c r="M57" s="264">
        <v>0</v>
      </c>
      <c r="N57" s="264">
        <v>2</v>
      </c>
      <c r="O57" s="265">
        <v>1</v>
      </c>
      <c r="P57" s="264">
        <v>2</v>
      </c>
      <c r="Q57" s="264">
        <v>2</v>
      </c>
      <c r="R57" s="264">
        <v>1</v>
      </c>
      <c r="S57" s="264"/>
      <c r="T57" s="264">
        <v>0</v>
      </c>
      <c r="U57" s="264">
        <v>2</v>
      </c>
      <c r="V57" s="264">
        <v>1</v>
      </c>
      <c r="W57" s="264">
        <v>2</v>
      </c>
      <c r="X57" s="265">
        <v>2</v>
      </c>
      <c r="Y57" s="264">
        <v>1</v>
      </c>
      <c r="Z57" s="264"/>
      <c r="AA57" s="264">
        <v>0</v>
      </c>
      <c r="AB57" s="264">
        <v>2</v>
      </c>
      <c r="AC57" s="264">
        <v>1</v>
      </c>
      <c r="AD57" s="264">
        <v>2</v>
      </c>
      <c r="AE57" s="264">
        <v>2</v>
      </c>
      <c r="AF57" s="264">
        <v>1</v>
      </c>
      <c r="AG57" s="264"/>
      <c r="AH57" s="264"/>
      <c r="AI57" s="264"/>
      <c r="AJ57" s="268">
        <f t="shared" si="6"/>
        <v>30</v>
      </c>
      <c r="AK57" s="269">
        <f t="shared" si="4"/>
        <v>1.25</v>
      </c>
      <c r="AL57" s="547"/>
      <c r="AM57" s="581"/>
      <c r="AN57" s="525"/>
      <c r="AO57" s="581"/>
      <c r="AP57" s="524"/>
    </row>
    <row r="58" spans="1:42" ht="20.100000000000001" customHeight="1">
      <c r="A58" s="536"/>
      <c r="B58" s="151" t="s">
        <v>493</v>
      </c>
      <c r="C58" s="270"/>
      <c r="D58" s="271"/>
      <c r="E58" s="272"/>
      <c r="F58" s="273">
        <v>0</v>
      </c>
      <c r="G58" s="273">
        <v>0</v>
      </c>
      <c r="H58" s="274">
        <v>1</v>
      </c>
      <c r="I58" s="273">
        <v>0</v>
      </c>
      <c r="J58" s="273">
        <v>0</v>
      </c>
      <c r="K58" s="273">
        <v>0</v>
      </c>
      <c r="L58" s="273"/>
      <c r="M58" s="273">
        <v>0</v>
      </c>
      <c r="N58" s="273">
        <v>0</v>
      </c>
      <c r="O58" s="274">
        <v>0</v>
      </c>
      <c r="P58" s="273">
        <v>0</v>
      </c>
      <c r="Q58" s="273">
        <v>0</v>
      </c>
      <c r="R58" s="273">
        <v>0</v>
      </c>
      <c r="S58" s="273"/>
      <c r="T58" s="273">
        <v>0</v>
      </c>
      <c r="U58" s="273">
        <v>0</v>
      </c>
      <c r="V58" s="273">
        <v>0</v>
      </c>
      <c r="W58" s="273">
        <v>0</v>
      </c>
      <c r="X58" s="274">
        <v>0</v>
      </c>
      <c r="Y58" s="273">
        <v>0</v>
      </c>
      <c r="Z58" s="273"/>
      <c r="AA58" s="273">
        <v>0</v>
      </c>
      <c r="AB58" s="273">
        <v>0</v>
      </c>
      <c r="AC58" s="273">
        <v>0</v>
      </c>
      <c r="AD58" s="273">
        <v>1</v>
      </c>
      <c r="AE58" s="273">
        <v>0</v>
      </c>
      <c r="AF58" s="273">
        <v>0</v>
      </c>
      <c r="AG58" s="273"/>
      <c r="AH58" s="273"/>
      <c r="AI58" s="273"/>
      <c r="AJ58" s="166">
        <f t="shared" si="6"/>
        <v>2</v>
      </c>
      <c r="AK58" s="167">
        <f t="shared" si="4"/>
        <v>8.3333333333333329E-2</v>
      </c>
      <c r="AL58" s="526"/>
      <c r="AM58" s="582"/>
      <c r="AN58" s="526"/>
      <c r="AO58" s="582"/>
      <c r="AP58" s="526"/>
    </row>
    <row r="59" spans="1:42" ht="20.100000000000001" customHeight="1">
      <c r="A59" s="529" t="s">
        <v>520</v>
      </c>
      <c r="B59" s="104" t="s">
        <v>521</v>
      </c>
      <c r="C59" s="275">
        <v>46</v>
      </c>
      <c r="D59" s="275">
        <v>46</v>
      </c>
      <c r="E59" s="169">
        <v>45</v>
      </c>
      <c r="F59" s="240">
        <v>44</v>
      </c>
      <c r="G59" s="240">
        <v>44</v>
      </c>
      <c r="H59" s="240">
        <v>44</v>
      </c>
      <c r="I59" s="240">
        <v>44</v>
      </c>
      <c r="J59" s="240">
        <v>44</v>
      </c>
      <c r="K59" s="240">
        <v>44</v>
      </c>
      <c r="L59" s="240">
        <v>44</v>
      </c>
      <c r="M59" s="240">
        <v>44</v>
      </c>
      <c r="N59" s="240">
        <v>44</v>
      </c>
      <c r="O59" s="240">
        <v>44</v>
      </c>
      <c r="P59" s="240">
        <v>44</v>
      </c>
      <c r="Q59" s="240">
        <v>44</v>
      </c>
      <c r="R59" s="240">
        <v>44</v>
      </c>
      <c r="S59" s="240">
        <v>45</v>
      </c>
      <c r="T59" s="240">
        <v>45</v>
      </c>
      <c r="U59" s="240">
        <v>45</v>
      </c>
      <c r="V59" s="240">
        <v>45</v>
      </c>
      <c r="W59" s="240">
        <v>46</v>
      </c>
      <c r="X59" s="240">
        <v>46</v>
      </c>
      <c r="Y59" s="240">
        <v>46</v>
      </c>
      <c r="Z59" s="240">
        <v>46</v>
      </c>
      <c r="AA59" s="240">
        <v>46</v>
      </c>
      <c r="AB59" s="240">
        <v>46</v>
      </c>
      <c r="AC59" s="240">
        <v>46</v>
      </c>
      <c r="AD59" s="240">
        <v>46</v>
      </c>
      <c r="AE59" s="240">
        <v>46</v>
      </c>
      <c r="AF59" s="240">
        <v>46</v>
      </c>
      <c r="AG59" s="240"/>
      <c r="AH59" s="240"/>
      <c r="AI59" s="240"/>
      <c r="AJ59" s="109">
        <f t="shared" si="6"/>
        <v>1257</v>
      </c>
      <c r="AK59" s="110">
        <f t="shared" si="4"/>
        <v>44.892857142857146</v>
      </c>
      <c r="AL59" s="583"/>
      <c r="AM59" s="111">
        <f>AK59/C59</f>
        <v>0.97593167701863359</v>
      </c>
      <c r="AN59" s="586"/>
      <c r="AO59" s="112">
        <f>AK59/D59</f>
        <v>0.97593167701863359</v>
      </c>
      <c r="AP59" s="583"/>
    </row>
    <row r="60" spans="1:42" ht="20.100000000000001" customHeight="1">
      <c r="A60" s="530"/>
      <c r="B60" s="115" t="s">
        <v>490</v>
      </c>
      <c r="C60" s="276"/>
      <c r="D60" s="276"/>
      <c r="E60" s="277">
        <v>0</v>
      </c>
      <c r="F60" s="278">
        <v>0</v>
      </c>
      <c r="G60" s="278">
        <v>0</v>
      </c>
      <c r="H60" s="278">
        <v>0</v>
      </c>
      <c r="I60" s="278">
        <v>0</v>
      </c>
      <c r="J60" s="278">
        <v>0</v>
      </c>
      <c r="K60" s="278">
        <v>0</v>
      </c>
      <c r="L60" s="278">
        <v>0</v>
      </c>
      <c r="M60" s="278">
        <v>0</v>
      </c>
      <c r="N60" s="278">
        <v>0</v>
      </c>
      <c r="O60" s="278">
        <v>0</v>
      </c>
      <c r="P60" s="278">
        <v>0</v>
      </c>
      <c r="Q60" s="278">
        <v>0</v>
      </c>
      <c r="R60" s="278">
        <v>0</v>
      </c>
      <c r="S60" s="278">
        <v>0</v>
      </c>
      <c r="T60" s="278">
        <v>0</v>
      </c>
      <c r="U60" s="278">
        <v>0</v>
      </c>
      <c r="V60" s="278">
        <v>0</v>
      </c>
      <c r="W60" s="278">
        <v>0</v>
      </c>
      <c r="X60" s="278">
        <v>0</v>
      </c>
      <c r="Y60" s="278">
        <v>0</v>
      </c>
      <c r="Z60" s="278">
        <v>0</v>
      </c>
      <c r="AA60" s="278">
        <v>0</v>
      </c>
      <c r="AB60" s="278">
        <v>0</v>
      </c>
      <c r="AC60" s="278">
        <v>0</v>
      </c>
      <c r="AD60" s="278">
        <v>0</v>
      </c>
      <c r="AE60" s="278">
        <v>0</v>
      </c>
      <c r="AF60" s="278">
        <v>0</v>
      </c>
      <c r="AG60" s="278"/>
      <c r="AH60" s="278"/>
      <c r="AI60" s="278"/>
      <c r="AJ60" s="279">
        <f t="shared" si="6"/>
        <v>0</v>
      </c>
      <c r="AK60" s="280">
        <f t="shared" si="4"/>
        <v>0</v>
      </c>
      <c r="AL60" s="584"/>
      <c r="AM60" s="540"/>
      <c r="AN60" s="587"/>
      <c r="AO60" s="540"/>
      <c r="AP60" s="584"/>
    </row>
    <row r="61" spans="1:42" ht="20.100000000000001" customHeight="1">
      <c r="A61" s="536"/>
      <c r="B61" s="124" t="s">
        <v>522</v>
      </c>
      <c r="C61" s="281"/>
      <c r="D61" s="281"/>
      <c r="E61" s="282">
        <v>12</v>
      </c>
      <c r="F61" s="283">
        <v>10</v>
      </c>
      <c r="G61" s="246">
        <v>0</v>
      </c>
      <c r="H61" s="283">
        <v>6</v>
      </c>
      <c r="I61" s="283">
        <v>0</v>
      </c>
      <c r="J61" s="282">
        <v>0</v>
      </c>
      <c r="K61" s="283">
        <v>8</v>
      </c>
      <c r="L61" s="246">
        <v>13</v>
      </c>
      <c r="M61" s="283">
        <v>4</v>
      </c>
      <c r="N61" s="283">
        <v>0</v>
      </c>
      <c r="O61" s="283">
        <v>0</v>
      </c>
      <c r="P61" s="283">
        <v>0</v>
      </c>
      <c r="Q61" s="246">
        <v>5</v>
      </c>
      <c r="R61" s="246">
        <v>11</v>
      </c>
      <c r="S61" s="246">
        <v>12</v>
      </c>
      <c r="T61" s="246">
        <v>9</v>
      </c>
      <c r="U61" s="246">
        <v>0</v>
      </c>
      <c r="V61" s="246">
        <v>8</v>
      </c>
      <c r="W61" s="246">
        <v>0</v>
      </c>
      <c r="X61" s="284">
        <v>0</v>
      </c>
      <c r="Y61" s="283">
        <v>7</v>
      </c>
      <c r="Z61" s="283">
        <v>12</v>
      </c>
      <c r="AA61" s="283">
        <v>3</v>
      </c>
      <c r="AB61" s="283">
        <v>0</v>
      </c>
      <c r="AC61" s="283">
        <v>0</v>
      </c>
      <c r="AD61" s="283">
        <v>0</v>
      </c>
      <c r="AE61" s="283">
        <v>0</v>
      </c>
      <c r="AF61" s="283">
        <v>5</v>
      </c>
      <c r="AG61" s="283"/>
      <c r="AH61" s="283"/>
      <c r="AI61" s="283"/>
      <c r="AJ61" s="153">
        <f>SUM(E61:AI61)</f>
        <v>125</v>
      </c>
      <c r="AK61" s="140">
        <f t="shared" si="4"/>
        <v>4.4642857142857144</v>
      </c>
      <c r="AL61" s="585"/>
      <c r="AM61" s="528"/>
      <c r="AN61" s="588"/>
      <c r="AO61" s="528"/>
      <c r="AP61" s="585"/>
    </row>
    <row r="62" spans="1:42" ht="20.100000000000001" customHeight="1">
      <c r="A62" s="285" t="s">
        <v>855</v>
      </c>
      <c r="B62" s="286" t="s">
        <v>523</v>
      </c>
      <c r="C62" s="287">
        <f>SUM(C5:C61)-SUM(C15:C16,C26:C27,C49:C50)</f>
        <v>679</v>
      </c>
      <c r="D62" s="287">
        <f>SUM(D5:D61)-SUM(D15:D16,D26:D27,D49:D50)</f>
        <v>655.40000000000009</v>
      </c>
      <c r="E62" s="288">
        <f>SUM(E5:E6,E17:E18,E23:E24,E28:E29,E56:E57,E59:E59,E35:E37,E51:E54,E11:E13,E8:E9,E20:E21,E31:E33,E39:E40,E42:E43,E45:E47)</f>
        <v>443</v>
      </c>
      <c r="F62" s="288">
        <f t="shared" ref="F62:AI62" si="9">SUM(F5:F9,F17:F21,F23:F24,F28:F33,F56:F57,F59:F59,F35:F47,F51:F53,F11:F13)</f>
        <v>678</v>
      </c>
      <c r="G62" s="288">
        <f t="shared" si="9"/>
        <v>652</v>
      </c>
      <c r="H62" s="288">
        <f>SUM(H5:H9,H17:H21,H23:H24,H28:H33,H56:H57,H59:H59,H35:H47,H51:H53,H11:H13)</f>
        <v>647</v>
      </c>
      <c r="I62" s="288">
        <f t="shared" si="9"/>
        <v>658</v>
      </c>
      <c r="J62" s="288">
        <f>SUM(J5:J9,J17:J21,J23:J24,J28:J33,J56:J57,J59:J59,J35:J47,J51:J53,J11:J13)</f>
        <v>652</v>
      </c>
      <c r="K62" s="288">
        <f t="shared" si="9"/>
        <v>629</v>
      </c>
      <c r="L62" s="288">
        <f t="shared" si="9"/>
        <v>464</v>
      </c>
      <c r="M62" s="288">
        <f t="shared" si="9"/>
        <v>671</v>
      </c>
      <c r="N62" s="288">
        <f t="shared" si="9"/>
        <v>649</v>
      </c>
      <c r="O62" s="288">
        <f t="shared" si="9"/>
        <v>647</v>
      </c>
      <c r="P62" s="288">
        <f t="shared" si="9"/>
        <v>638</v>
      </c>
      <c r="Q62" s="288">
        <f t="shared" si="9"/>
        <v>654</v>
      </c>
      <c r="R62" s="288">
        <f t="shared" si="9"/>
        <v>618</v>
      </c>
      <c r="S62" s="288">
        <f>SUM(S5:S9,S17:S21,S23:S24,S28:S33,S56:S57,S59:S59,S35:S47,S51:S53,S11:S13)</f>
        <v>468</v>
      </c>
      <c r="T62" s="288">
        <f t="shared" si="9"/>
        <v>671</v>
      </c>
      <c r="U62" s="288">
        <f t="shared" si="9"/>
        <v>649</v>
      </c>
      <c r="V62" s="288">
        <f t="shared" si="9"/>
        <v>658</v>
      </c>
      <c r="W62" s="288">
        <f>SUM(W5:W9,W17:W21,W23:W24,W28:W33,W56:W57,W59:W59,W35:W47,W51:W53,W11:W13)</f>
        <v>648</v>
      </c>
      <c r="X62" s="288">
        <f t="shared" si="9"/>
        <v>664</v>
      </c>
      <c r="Y62" s="288">
        <f>SUM(Y5:Y9,Y17:Y21,Y23:Y24,Y28:Y33,Y56:Y57,Y59:Y59,Y35:Y47,Y51:Y53,Y11:Y13)</f>
        <v>624</v>
      </c>
      <c r="Z62" s="288">
        <f>SUM(Z5:Z9,Z17:Z21,Z23:Z24,Z28:Z33,Z56:Z57,Z59:Z59,Z35:Z47,Z51:Z53,Z11:Z13)</f>
        <v>472</v>
      </c>
      <c r="AA62" s="288">
        <f>SUM(AA5:AA9,AA17:AA21,AA23:AA24,AA28:AA33,AA56:AA57,AA59:AA59,AA35:AA47,AA51:AA53,AA11:AA13)</f>
        <v>673</v>
      </c>
      <c r="AB62" s="288">
        <f t="shared" si="9"/>
        <v>646</v>
      </c>
      <c r="AC62" s="289">
        <f>SUM(AC5:AC9,AC17:AC19,AC23:AC24,AC28:AC33,AC56:AC57,AC59:AC59,AC35:AC47,AC51:AC53,AC11:AC13)</f>
        <v>601</v>
      </c>
      <c r="AD62" s="289">
        <f t="shared" si="9"/>
        <v>644</v>
      </c>
      <c r="AE62" s="289">
        <f>SUM(AE5:AE9,AE17:AE21,AE23:AE24,AE28:AE33,AE56:AE57,AE59:AE59,AE35:AE47,AE51:AE53,AE11:AE13)</f>
        <v>654</v>
      </c>
      <c r="AF62" s="289">
        <f>SUM(AF5:AF9,AF17:AF21,AF23:AF24,AF28:AF33,AF56:AF57,AF59:AF59,AF35:AF47,AF51:AF53,AF11:AF13)</f>
        <v>626</v>
      </c>
      <c r="AG62" s="289">
        <f>SUM(AG5:AG9,AG17:AG21,AG23:AG24,AG28:AG33,AG56:AG57,AG59:AG59,AG35:AG47,AG51:AG53,AG11:AG13)</f>
        <v>0</v>
      </c>
      <c r="AH62" s="289">
        <f>SUM(AH5:AH9,AH17:AH21,AH23:AH24,AH28:AH33,AH56:AH57,AH59:AH59,AH35:AH47,AH51:AH53,AH11:AH13)</f>
        <v>0</v>
      </c>
      <c r="AI62" s="289">
        <f t="shared" si="9"/>
        <v>0</v>
      </c>
      <c r="AJ62" s="290">
        <f>SUM(AJ5:AJ6,AJ8:AJ9,AJ17:AJ18,AJ20:AJ21,AJ23:AJ24,AJ28:AJ29,AJ31:AJ33,AJ56:AJ57,AJ59:AJ59,AJ35:AJ37,AJ39:AJ40,AJ42:AJ43,AJ45:AJ47,AJ51:AJ53,AJ11:AJ13)</f>
        <v>17032</v>
      </c>
      <c r="AK62" s="291">
        <f>SUM(AK5:AK6,AK8:AK9,AK11:AK13,AK17:AK18,AK20:AK21,AK23:AK24,AK28:AK29,AK31:AK33,AK35:AK37,AK39:AK40,AK42:AK43,AK45:AK47,AK51:AK54,AK56:AK57,AK59)</f>
        <v>631.56547619047615</v>
      </c>
      <c r="AL62" s="292"/>
      <c r="AM62" s="293">
        <f>(AK62-SUM(AK31:AK33))/C62</f>
        <v>0.86817974612525417</v>
      </c>
      <c r="AN62" s="298"/>
      <c r="AO62" s="294">
        <f>AK62/D62</f>
        <v>0.96363362250606666</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51CE8-DEDC-4F8B-A23A-9252FA992B78}">
  <sheetPr codeName="Sheet38">
    <pageSetUpPr fitToPage="1"/>
  </sheetPr>
  <dimension ref="A1:S34"/>
  <sheetViews>
    <sheetView workbookViewId="0">
      <selection activeCell="P10" sqref="P10:R30"/>
    </sheetView>
  </sheetViews>
  <sheetFormatPr defaultColWidth="9" defaultRowHeight="13.5"/>
  <cols>
    <col min="1" max="1" width="19.75" customWidth="1"/>
    <col min="2" max="2" width="5.75" customWidth="1"/>
    <col min="3" max="4" width="5.625" customWidth="1"/>
    <col min="5" max="5" width="8.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1340</v>
      </c>
      <c r="M1" s="593"/>
      <c r="N1" s="593"/>
      <c r="O1" s="593"/>
      <c r="P1" s="432"/>
    </row>
    <row r="2" spans="1:19" ht="31.5" customHeight="1">
      <c r="A2" s="475" t="s">
        <v>1339</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t="str" cm="1">
        <f t="array" ref="J11">IFERROR(_xlfn.XLOOKUP(1, (集計!$A:$A=$A$2) * (集計!$B:$B=$A11), 集計!C:C),"")</f>
        <v>▲3,500,255</v>
      </c>
      <c r="K11" s="506"/>
      <c r="L11" s="506"/>
      <c r="M11" s="600"/>
      <c r="N11" s="601"/>
      <c r="O11" s="602"/>
      <c r="P11" s="437" t="s">
        <v>852</v>
      </c>
      <c r="Q11" s="90">
        <f>IFERROR(VLOOKUP($P11,'利用者数実績（2026.2）'!A:AP,42,FALSE)*100,"")</f>
        <v>99.938423645320199</v>
      </c>
      <c r="R11" s="90">
        <f>IFERROR((VLOOKUP($P11,'利用者数実績（2026.2）'!A:AP,38,FALSE)/VLOOKUP($P11,'利用者数実績（2025.2）'!A:AP,38,FALSE))*100,"")</f>
        <v>99.938423645320199</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t="str">
        <f t="array" ref="J12">IFERROR(_xlfn.XLOOKUP(1, (集計!$A:$A=$A$2) * (集計!$B:$B=$A12), 集計!C:C),"")</f>
        <v>▲668,097</v>
      </c>
      <c r="K12" s="506"/>
      <c r="L12" s="506"/>
      <c r="M12" s="600"/>
      <c r="N12" s="601"/>
      <c r="O12" s="602"/>
      <c r="P12" s="438" t="s">
        <v>558</v>
      </c>
      <c r="Q12" s="90">
        <f>IFERROR(VLOOKUP($P12,'利用者数実績（2026.2）'!A:AP,42,FALSE)*100,"")</f>
        <v>75.136612021857943</v>
      </c>
      <c r="R12" s="90">
        <f>IFERROR((VLOOKUP($P12,'利用者数実績（2026.2）'!A:AP,38,FALSE)/VLOOKUP($P12,'利用者数実績（2025.2）'!A:AP,38,FALSE))*100,"")</f>
        <v>85.603112840466935</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t="str">
        <f t="array" ref="J13">IFERROR(_xlfn.XLOOKUP(1, (集計!$A:$A=$A$2) * (集計!$B:$B=$A13), 集計!C:C),"")</f>
        <v>▲697,039</v>
      </c>
      <c r="K13" s="506"/>
      <c r="L13" s="506"/>
      <c r="M13" s="600"/>
      <c r="N13" s="601"/>
      <c r="O13" s="602"/>
      <c r="P13" s="438" t="s">
        <v>494</v>
      </c>
      <c r="Q13" s="90">
        <f>IFERROR(VLOOKUP($P13,'利用者数実績（2026.2）'!A:AP,42,FALSE)*100,"")</f>
        <v>96.717171717171709</v>
      </c>
      <c r="R13" s="90">
        <f>IFERROR((VLOOKUP($P13,'利用者数実績（2026.2）'!A:AP,38,FALSE)/VLOOKUP($P13,'利用者数実績（2025.2）'!A:AP,38,FALSE))*100,"")</f>
        <v>104.35967302452316</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f t="array" ref="J14">IFERROR(_xlfn.XLOOKUP(1, (集計!$A:$A=$A$2) * (集計!$B:$B=$A14), 集計!C:C),"")</f>
        <v>419303</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367914</v>
      </c>
      <c r="K15" s="506"/>
      <c r="L15" s="506"/>
      <c r="M15" s="600"/>
      <c r="N15" s="601"/>
      <c r="O15" s="602"/>
      <c r="P15" s="438" t="s">
        <v>39</v>
      </c>
      <c r="Q15" s="90">
        <f>IFERROR(VLOOKUP($P15,'利用者数実績（2026.2）'!A:AP,42,FALSE)*100,"")</f>
        <v>95.891690009337069</v>
      </c>
      <c r="R15" s="90">
        <f>IFERROR((VLOOKUP($P15,'利用者数実績（2026.2）'!A:AP,38,FALSE)/VLOOKUP($P15,'利用者数実績（2025.2）'!A:AP,38,FALSE))*100,"")</f>
        <v>98.655139289145055</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t="str">
        <f t="array" ref="J16">IFERROR(_xlfn.XLOOKUP(1, (集計!$A:$A=$A$2) * (集計!$B:$B=$A16), 集計!C:C),"")</f>
        <v>▲829,579</v>
      </c>
      <c r="K16" s="506"/>
      <c r="L16" s="506"/>
      <c r="M16" s="600"/>
      <c r="N16" s="601"/>
      <c r="O16" s="602"/>
      <c r="P16" s="438" t="s">
        <v>500</v>
      </c>
      <c r="Q16" s="90">
        <f>IFERROR(VLOOKUP($P16,'利用者数実績（2026.2）'!A:AP,42,FALSE)*100,"")</f>
        <v>95.110192837465561</v>
      </c>
      <c r="R16" s="90">
        <f>IFERROR((VLOOKUP($P16,'利用者数実績（2026.2）'!A:AP,38,FALSE)/VLOOKUP($P16,'利用者数実績（2025.2）'!A:AP,38,FALSE))*100,"")</f>
        <v>99.855386840202456</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t="str">
        <f t="array" ref="J17">IFERROR(_xlfn.XLOOKUP(1, (集計!$A:$A=$A$2) * (集計!$B:$B=$A17), 集計!C:C),"")</f>
        <v>▲330,764</v>
      </c>
      <c r="K17" s="506"/>
      <c r="L17" s="506"/>
      <c r="M17" s="600"/>
      <c r="N17" s="601"/>
      <c r="O17" s="602"/>
      <c r="P17" s="438" t="s">
        <v>501</v>
      </c>
      <c r="Q17" s="90">
        <f>IFERROR(VLOOKUP($P17,'利用者数実績（2026.2）'!A:AP,42,FALSE)*100,"")</f>
        <v>99.696969696969703</v>
      </c>
      <c r="R17" s="90">
        <f>IFERROR((VLOOKUP($P17,'利用者数実績（2026.2）'!A:AP,38,FALSE)/VLOOKUP($P17,'利用者数実績（2025.2）'!A:AP,38,FALSE))*100,"")</f>
        <v>110.96121416526137</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211452</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89418</v>
      </c>
      <c r="K19" s="506"/>
      <c r="L19" s="506"/>
      <c r="M19" s="600"/>
      <c r="N19" s="601"/>
      <c r="O19" s="602"/>
      <c r="P19" s="438" t="s">
        <v>853</v>
      </c>
      <c r="Q19" s="90">
        <f>IFERROR(VLOOKUP($P19,'利用者数実績（2026.2）'!A:AP,42,FALSE)*100,"")</f>
        <v>100.37593984962407</v>
      </c>
      <c r="R19" s="90">
        <f>IFERROR((VLOOKUP($P19,'利用者数実績（2026.2）'!A:AP,38,FALSE)/VLOOKUP($P19,'利用者数実績（2025.2）'!A:AP,38,FALSE))*100,"")</f>
        <v>100.90702947845804</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▲905,906</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f t="array" ref="J21">IFERROR(_xlfn.XLOOKUP(1, (集計!$A:$A=$A$2) * (集計!$B:$B=$A21), 集計!C:C),"")</f>
        <v>155538</v>
      </c>
      <c r="K21" s="506"/>
      <c r="L21" s="506"/>
      <c r="M21" s="600"/>
      <c r="N21" s="601"/>
      <c r="O21" s="602"/>
      <c r="P21" s="438" t="s">
        <v>508</v>
      </c>
      <c r="Q21" s="90">
        <f>IFERROR(VLOOKUP($P21,'利用者数実績（2026.2）'!A:AP,42,FALSE)*100,"")</f>
        <v>101.76252319109463</v>
      </c>
      <c r="R21" s="90">
        <f>IFERROR((VLOOKUP($P21,'利用者数実績（2026.2）'!A:AP,38,FALSE)/VLOOKUP($P21,'利用者数実績（2025.2）'!A:AP,38,FALSE))*100,"")</f>
        <v>103.0530765617661</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▲464,278</v>
      </c>
      <c r="K22" s="506"/>
      <c r="L22" s="506"/>
      <c r="M22" s="600"/>
      <c r="N22" s="601"/>
      <c r="O22" s="602"/>
      <c r="P22" s="438" t="s" ph="1">
        <v>510</v>
      </c>
      <c r="Q22" s="90">
        <f>IFERROR(VLOOKUP($P22,'利用者数実績（2026.2）'!A:AP,42,FALSE)*100,"")</f>
        <v>81.884057971014499</v>
      </c>
      <c r="R22" s="90">
        <f>IFERROR((VLOOKUP($P22,'利用者数実績（2026.2）'!A:AP,38,FALSE)/VLOOKUP($P22,'利用者数実績（2025.2）'!A:AP,38,FALSE))*100,"")</f>
        <v>87.258687258687274</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▲1,713,924</v>
      </c>
      <c r="K23" s="506"/>
      <c r="L23" s="506"/>
      <c r="M23" s="600"/>
      <c r="N23" s="601"/>
      <c r="O23" s="602"/>
      <c r="P23" s="438" t="s">
        <v>511</v>
      </c>
      <c r="Q23" s="90">
        <f>IFERROR(VLOOKUP($P23,'利用者数実績（2026.2）'!A:AP,42,FALSE)*100,"")</f>
        <v>88.229646697388617</v>
      </c>
      <c r="R23" s="90">
        <f>IFERROR((VLOOKUP($P23,'利用者数実績（2026.2）'!A:AP,38,FALSE)/VLOOKUP($P23,'利用者数実績（2025.2）'!A:AP,38,FALSE))*100,"")</f>
        <v>94.256410256410263</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▲1,747,055</v>
      </c>
      <c r="K24" s="506"/>
      <c r="L24" s="506"/>
      <c r="M24" s="600"/>
      <c r="N24" s="601"/>
      <c r="O24" s="602"/>
      <c r="P24" s="438" t="s">
        <v>512</v>
      </c>
      <c r="Q24" s="90">
        <f>IFERROR(VLOOKUP($P24,'利用者数実績（2026.2）'!A:AP,42,FALSE)*100,"")</f>
        <v>86.538461538461547</v>
      </c>
      <c r="R24" s="90">
        <f>IFERROR((VLOOKUP($P24,'利用者数実績（2026.2）'!A:AP,38,FALSE)/VLOOKUP($P24,'利用者数実績（2025.2）'!A:AP,38,FALSE))*100,"")</f>
        <v>102.27272727272727</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t="str">
        <f t="array" ref="J25">IFERROR(_xlfn.XLOOKUP(1, (集計!$A:$A=$A$2) * (集計!$B:$B=$A25), 集計!C:C),"")</f>
        <v>▲237,437</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t="str">
        <f t="array" ref="J26">IFERROR(_xlfn.XLOOKUP(1, (集計!$A:$A=$A$2) * (集計!$B:$B=$A26), 集計!C:C),"")</f>
        <v>▲562,597</v>
      </c>
      <c r="K26" s="506"/>
      <c r="L26" s="506"/>
      <c r="M26" s="603"/>
      <c r="N26" s="604"/>
      <c r="O26" s="605"/>
      <c r="P26" s="438" t="s">
        <v>516</v>
      </c>
      <c r="Q26" s="90">
        <f>IFERROR(VLOOKUP($P26,'利用者数実績（2026.2）'!A:AP,42,FALSE)*100,"")</f>
        <v>94.047619047619037</v>
      </c>
      <c r="R26" s="90">
        <f>IFERROR((VLOOKUP($P26,'利用者数実績（2026.2）'!A:AP,38,FALSE)/VLOOKUP($P26,'利用者数実績（2025.2）'!A:AP,38,FALSE))*100,"")</f>
        <v>90.114068441064632</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f t="array" ref="J27">IFERROR(_xlfn.XLOOKUP(1, (集計!$A:$A=$A$2) * (集計!$B:$B=$A27), 集計!C:C),"")</f>
        <v>90514</v>
      </c>
      <c r="K27" s="506"/>
      <c r="L27" s="506"/>
      <c r="M27" s="603"/>
      <c r="N27" s="604"/>
      <c r="O27" s="605"/>
      <c r="P27" s="438" t="s">
        <v>518</v>
      </c>
      <c r="Q27" s="90">
        <f>IFERROR(VLOOKUP($P27,'利用者数実績（2026.2）'!A:AP,42,FALSE)*100,"")</f>
        <v>93.75</v>
      </c>
      <c r="R27" s="90">
        <f>IFERROR((VLOOKUP($P27,'利用者数実績（2026.2）'!A:AP,38,FALSE)/VLOOKUP($P27,'利用者数実績（2025.2）'!A:AP,38,FALSE))*100,"")</f>
        <v>107.14285714285714</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f t="array" ref="J28">IFERROR(_xlfn.XLOOKUP(1, (集計!$A:$A=$A$2) * (集計!$B:$B=$A28), 集計!C:C),"")</f>
        <v>460598</v>
      </c>
      <c r="K28" s="506"/>
      <c r="L28" s="506"/>
      <c r="M28" s="600"/>
      <c r="N28" s="601"/>
      <c r="O28" s="602"/>
      <c r="P28" s="438" t="s">
        <v>854</v>
      </c>
      <c r="Q28" s="90">
        <f>IFERROR(VLOOKUP($P28,'利用者数実績（2026.2）'!A:AP,42,FALSE)*100,"")</f>
        <v>107.75862068965519</v>
      </c>
      <c r="R28" s="90">
        <f>IFERROR((VLOOKUP($P28,'利用者数実績（2026.2）'!A:AP,38,FALSE)/VLOOKUP($P28,'利用者数実績（2025.2）'!A:AP,38,FALSE))*100,"")</f>
        <v>126.26262626262626</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▲993,448</v>
      </c>
      <c r="K29" s="615"/>
      <c r="L29" s="616"/>
      <c r="M29" s="617"/>
      <c r="N29" s="618"/>
      <c r="O29" s="619"/>
      <c r="P29" s="438" t="s">
        <v>520</v>
      </c>
      <c r="Q29" s="90">
        <f>IFERROR(VLOOKUP($P29,'利用者数実績（2026.2）'!A:AO,41,FALSE)*100,"")</f>
        <v>97.593167701863365</v>
      </c>
      <c r="R29" s="90">
        <f>IFERROR((VLOOKUP($P29,'利用者数実績（2026.2）'!A:AP,37,FALSE)/VLOOKUP($P29,'利用者数実績（2025.2）'!A:AP,37,FALSE))*100,"")</f>
        <v>105.63025210084034</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▲11,897,370</v>
      </c>
      <c r="K30" s="512"/>
      <c r="L30" s="512"/>
      <c r="M30" s="606"/>
      <c r="N30" s="607"/>
      <c r="O30" s="608"/>
      <c r="P30" s="438" t="s">
        <v>855</v>
      </c>
      <c r="Q30" s="90">
        <f>IFERROR(VLOOKUP($P30,'利用者数実績（2026.2）'!A:AO,41,FALSE)*100,"")</f>
        <v>96.36336225060667</v>
      </c>
      <c r="R30" s="90">
        <f>IFERROR((VLOOKUP($P30,'利用者数実績（2026.2）'!A:AP,37,FALSE)/VLOOKUP($P30,'利用者数実績（2025.2）'!A:AP,37,FALSE))*100,"")</f>
        <v>101.67700018207431</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92" priority="1" stopIfTrue="1">
      <formula>B11=$L$4</formula>
    </cfRule>
    <cfRule type="expression" dxfId="91" priority="2" stopIfTrue="1">
      <formula>B11=$B$4</formula>
    </cfRule>
    <cfRule type="expression" dxfId="90" priority="3" stopIfTrue="1">
      <formula>B11=$E$4</formula>
    </cfRule>
    <cfRule type="expression" dxfId="89" priority="4" stopIfTrue="1">
      <formula>B11=$H$4</formula>
    </cfRule>
  </conditionalFormatting>
  <pageMargins left="0.7" right="0.7" top="0.75" bottom="0.75" header="0.3" footer="0.3"/>
  <pageSetup paperSize="9" scale="87" orientation="portrait" r:id="rId1"/>
  <headerFooter>
    <oddHeader xml:space="preserve">&amp;L&amp;28
</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8F916-2514-4454-B050-481AE3371520}">
  <sheetPr codeName="Sheet39">
    <pageSetUpPr fitToPage="1"/>
  </sheetPr>
  <dimension ref="A1:Q31"/>
  <sheetViews>
    <sheetView workbookViewId="0">
      <selection activeCell="P10" sqref="P10:R30"/>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1337</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376909</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t="str">
        <f t="array" ref="H12">IFERROR(_xlfn.XLOOKUP(1, (集計!$A:$A=$A$2) * (集計!$B:$B=$A12), 集計!C:C),"")</f>
        <v>▲874,926</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▲3,418,422</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2531294</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16253777</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12399403</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1656428</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1010872</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6778892</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▲8,922,031</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▲6,100,159</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▲5,992,225</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t="str">
        <f t="array" ref="H23">IFERROR(_xlfn.XLOOKUP(1, (集計!$A:$A=$A$2) * (集計!$B:$B=$A23), 集計!C:C),"")</f>
        <v>▲2,254,872</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▲6,328,678</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t="str">
        <f t="array" ref="H25">IFERROR(_xlfn.XLOOKUP(1, (集計!$A:$A=$A$2) * (集計!$B:$B=$A25), 集計!C:C),"")</f>
        <v>▲369,241</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t="str">
        <f t="array" ref="H26">IFERROR(_xlfn.XLOOKUP(1, (集計!$A:$A=$A$2) * (集計!$B:$B=$A26), 集計!C:C),"")</f>
        <v>▲574,395</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t="str">
        <f t="array" ref="H27">IFERROR(_xlfn.XLOOKUP(1, (集計!$A:$A=$A$2) * (集計!$B:$B=$A27), 集計!C:C),"")</f>
        <v>▲540,554</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▲2,113,042</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▲5,441,698</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t="str">
        <f t="array" ref="H30">IFERROR(_xlfn.XLOOKUP(1, (集計!$A:$A=$A$2) * (集計!$B:$B=$A30), 集計!C:C),"")</f>
        <v>▲7,728,699</v>
      </c>
      <c r="I30" s="512"/>
      <c r="J30" s="512"/>
      <c r="K30" s="512"/>
      <c r="L30" s="512"/>
      <c r="M30" s="513"/>
      <c r="N30" s="90"/>
    </row>
    <row r="31" spans="1:17" ht="20.100000000000001" customHeight="1">
      <c r="D31" s="10"/>
    </row>
  </sheetData>
  <dataConsolidate/>
  <mergeCells count="42">
    <mergeCell ref="A1:M1"/>
    <mergeCell ref="A2:M2"/>
    <mergeCell ref="B4:B5"/>
    <mergeCell ref="C4:D5"/>
    <mergeCell ref="E4:E5"/>
    <mergeCell ref="F4:G5"/>
    <mergeCell ref="H4:H5"/>
    <mergeCell ref="I4:J5"/>
    <mergeCell ref="K4:K5"/>
    <mergeCell ref="L4:M5"/>
    <mergeCell ref="A6:A7"/>
    <mergeCell ref="B6:B7"/>
    <mergeCell ref="C6:D7"/>
    <mergeCell ref="E6:E7"/>
    <mergeCell ref="F6:G7"/>
    <mergeCell ref="I6:J7"/>
    <mergeCell ref="K6:K7"/>
    <mergeCell ref="L6:M7"/>
    <mergeCell ref="B9:D9"/>
    <mergeCell ref="E9:G9"/>
    <mergeCell ref="H9:M10"/>
    <mergeCell ref="H6:H7"/>
    <mergeCell ref="H22:M22"/>
    <mergeCell ref="H11:M11"/>
    <mergeCell ref="H12:M12"/>
    <mergeCell ref="H13:M13"/>
    <mergeCell ref="H14:M14"/>
    <mergeCell ref="H15:M15"/>
    <mergeCell ref="H16:M16"/>
    <mergeCell ref="H17:M17"/>
    <mergeCell ref="H18:M18"/>
    <mergeCell ref="H19:M19"/>
    <mergeCell ref="H20:M20"/>
    <mergeCell ref="H21:M21"/>
    <mergeCell ref="H29:M29"/>
    <mergeCell ref="H30:M30"/>
    <mergeCell ref="H23:M23"/>
    <mergeCell ref="H24:M24"/>
    <mergeCell ref="H25:M25"/>
    <mergeCell ref="H26:M26"/>
    <mergeCell ref="H27:M27"/>
    <mergeCell ref="H28:M28"/>
  </mergeCells>
  <phoneticPr fontId="46"/>
  <conditionalFormatting sqref="B11:G30">
    <cfRule type="expression" dxfId="88" priority="1" stopIfTrue="1">
      <formula>B11=$K$4</formula>
    </cfRule>
    <cfRule type="expression" dxfId="87" priority="2" stopIfTrue="1">
      <formula>B11=$B$4</formula>
    </cfRule>
    <cfRule type="expression" dxfId="86" priority="3" stopIfTrue="1">
      <formula>B11=$E$4</formula>
    </cfRule>
    <cfRule type="expression" dxfId="85"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F5EE4-85BA-4727-89A5-A54510677F99}">
  <sheetPr codeName="Sheet46">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1" width="5.125" style="95" customWidth="1"/>
    <col min="292" max="292" width="7.375" style="95" bestFit="1" customWidth="1"/>
    <col min="293" max="293" width="9" style="95"/>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7" width="5.125" style="95" customWidth="1"/>
    <col min="548" max="548" width="7.375" style="95" bestFit="1" customWidth="1"/>
    <col min="549" max="549" width="9" style="95"/>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3" width="5.125" style="95" customWidth="1"/>
    <col min="804" max="804" width="7.375" style="95" bestFit="1" customWidth="1"/>
    <col min="805" max="805" width="9" style="95"/>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9" width="5.125" style="95" customWidth="1"/>
    <col min="1060" max="1060" width="7.375" style="95" bestFit="1" customWidth="1"/>
    <col min="1061" max="1061" width="9" style="95"/>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5" width="5.125" style="95" customWidth="1"/>
    <col min="1316" max="1316" width="7.375" style="95" bestFit="1" customWidth="1"/>
    <col min="1317" max="1317" width="9" style="95"/>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1" width="5.125" style="95" customWidth="1"/>
    <col min="1572" max="1572" width="7.375" style="95" bestFit="1" customWidth="1"/>
    <col min="1573" max="1573" width="9" style="95"/>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7" width="5.125" style="95" customWidth="1"/>
    <col min="1828" max="1828" width="7.375" style="95" bestFit="1" customWidth="1"/>
    <col min="1829" max="1829" width="9" style="95"/>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3" width="5.125" style="95" customWidth="1"/>
    <col min="2084" max="2084" width="7.375" style="95" bestFit="1" customWidth="1"/>
    <col min="2085" max="2085" width="9" style="95"/>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9" width="5.125" style="95" customWidth="1"/>
    <col min="2340" max="2340" width="7.375" style="95" bestFit="1" customWidth="1"/>
    <col min="2341" max="2341" width="9" style="95"/>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5" width="5.125" style="95" customWidth="1"/>
    <col min="2596" max="2596" width="7.375" style="95" bestFit="1" customWidth="1"/>
    <col min="2597" max="2597" width="9" style="95"/>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1" width="5.125" style="95" customWidth="1"/>
    <col min="2852" max="2852" width="7.375" style="95" bestFit="1" customWidth="1"/>
    <col min="2853" max="2853" width="9" style="95"/>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7" width="5.125" style="95" customWidth="1"/>
    <col min="3108" max="3108" width="7.375" style="95" bestFit="1" customWidth="1"/>
    <col min="3109" max="3109" width="9" style="95"/>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3" width="5.125" style="95" customWidth="1"/>
    <col min="3364" max="3364" width="7.375" style="95" bestFit="1" customWidth="1"/>
    <col min="3365" max="3365" width="9" style="95"/>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9" width="5.125" style="95" customWidth="1"/>
    <col min="3620" max="3620" width="7.375" style="95" bestFit="1" customWidth="1"/>
    <col min="3621" max="3621" width="9" style="95"/>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5" width="5.125" style="95" customWidth="1"/>
    <col min="3876" max="3876" width="7.375" style="95" bestFit="1" customWidth="1"/>
    <col min="3877" max="3877" width="9" style="95"/>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1" width="5.125" style="95" customWidth="1"/>
    <col min="4132" max="4132" width="7.375" style="95" bestFit="1" customWidth="1"/>
    <col min="4133" max="4133" width="9" style="95"/>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7" width="5.125" style="95" customWidth="1"/>
    <col min="4388" max="4388" width="7.375" style="95" bestFit="1" customWidth="1"/>
    <col min="4389" max="4389" width="9" style="95"/>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3" width="5.125" style="95" customWidth="1"/>
    <col min="4644" max="4644" width="7.375" style="95" bestFit="1" customWidth="1"/>
    <col min="4645" max="4645" width="9" style="95"/>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9" width="5.125" style="95" customWidth="1"/>
    <col min="4900" max="4900" width="7.375" style="95" bestFit="1" customWidth="1"/>
    <col min="4901" max="4901" width="9" style="95"/>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5" width="5.125" style="95" customWidth="1"/>
    <col min="5156" max="5156" width="7.375" style="95" bestFit="1" customWidth="1"/>
    <col min="5157" max="5157" width="9" style="95"/>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1" width="5.125" style="95" customWidth="1"/>
    <col min="5412" max="5412" width="7.375" style="95" bestFit="1" customWidth="1"/>
    <col min="5413" max="5413" width="9" style="95"/>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7" width="5.125" style="95" customWidth="1"/>
    <col min="5668" max="5668" width="7.375" style="95" bestFit="1" customWidth="1"/>
    <col min="5669" max="5669" width="9" style="95"/>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3" width="5.125" style="95" customWidth="1"/>
    <col min="5924" max="5924" width="7.375" style="95" bestFit="1" customWidth="1"/>
    <col min="5925" max="5925" width="9" style="95"/>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9" width="5.125" style="95" customWidth="1"/>
    <col min="6180" max="6180" width="7.375" style="95" bestFit="1" customWidth="1"/>
    <col min="6181" max="6181" width="9" style="95"/>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5" width="5.125" style="95" customWidth="1"/>
    <col min="6436" max="6436" width="7.375" style="95" bestFit="1" customWidth="1"/>
    <col min="6437" max="6437" width="9" style="95"/>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1" width="5.125" style="95" customWidth="1"/>
    <col min="6692" max="6692" width="7.375" style="95" bestFit="1" customWidth="1"/>
    <col min="6693" max="6693" width="9" style="95"/>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7" width="5.125" style="95" customWidth="1"/>
    <col min="6948" max="6948" width="7.375" style="95" bestFit="1" customWidth="1"/>
    <col min="6949" max="6949" width="9" style="95"/>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3" width="5.125" style="95" customWidth="1"/>
    <col min="7204" max="7204" width="7.375" style="95" bestFit="1" customWidth="1"/>
    <col min="7205" max="7205" width="9" style="95"/>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9" width="5.125" style="95" customWidth="1"/>
    <col min="7460" max="7460" width="7.375" style="95" bestFit="1" customWidth="1"/>
    <col min="7461" max="7461" width="9" style="95"/>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5" width="5.125" style="95" customWidth="1"/>
    <col min="7716" max="7716" width="7.375" style="95" bestFit="1" customWidth="1"/>
    <col min="7717" max="7717" width="9" style="95"/>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1" width="5.125" style="95" customWidth="1"/>
    <col min="7972" max="7972" width="7.375" style="95" bestFit="1" customWidth="1"/>
    <col min="7973" max="7973" width="9" style="95"/>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7" width="5.125" style="95" customWidth="1"/>
    <col min="8228" max="8228" width="7.375" style="95" bestFit="1" customWidth="1"/>
    <col min="8229" max="8229" width="9" style="95"/>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3" width="5.125" style="95" customWidth="1"/>
    <col min="8484" max="8484" width="7.375" style="95" bestFit="1" customWidth="1"/>
    <col min="8485" max="8485" width="9" style="95"/>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9" width="5.125" style="95" customWidth="1"/>
    <col min="8740" max="8740" width="7.375" style="95" bestFit="1" customWidth="1"/>
    <col min="8741" max="8741" width="9" style="95"/>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5" width="5.125" style="95" customWidth="1"/>
    <col min="8996" max="8996" width="7.375" style="95" bestFit="1" customWidth="1"/>
    <col min="8997" max="8997" width="9" style="95"/>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1" width="5.125" style="95" customWidth="1"/>
    <col min="9252" max="9252" width="7.375" style="95" bestFit="1" customWidth="1"/>
    <col min="9253" max="9253" width="9" style="95"/>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7" width="5.125" style="95" customWidth="1"/>
    <col min="9508" max="9508" width="7.375" style="95" bestFit="1" customWidth="1"/>
    <col min="9509" max="9509" width="9" style="95"/>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3" width="5.125" style="95" customWidth="1"/>
    <col min="9764" max="9764" width="7.375" style="95" bestFit="1" customWidth="1"/>
    <col min="9765" max="9765" width="9" style="95"/>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9" width="5.125" style="95" customWidth="1"/>
    <col min="10020" max="10020" width="7.375" style="95" bestFit="1" customWidth="1"/>
    <col min="10021" max="10021" width="9" style="95"/>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5" width="5.125" style="95" customWidth="1"/>
    <col min="10276" max="10276" width="7.375" style="95" bestFit="1" customWidth="1"/>
    <col min="10277" max="10277" width="9" style="95"/>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1" width="5.125" style="95" customWidth="1"/>
    <col min="10532" max="10532" width="7.375" style="95" bestFit="1" customWidth="1"/>
    <col min="10533" max="10533" width="9" style="95"/>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7" width="5.125" style="95" customWidth="1"/>
    <col min="10788" max="10788" width="7.375" style="95" bestFit="1" customWidth="1"/>
    <col min="10789" max="10789" width="9" style="95"/>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3" width="5.125" style="95" customWidth="1"/>
    <col min="11044" max="11044" width="7.375" style="95" bestFit="1" customWidth="1"/>
    <col min="11045" max="11045" width="9" style="95"/>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9" width="5.125" style="95" customWidth="1"/>
    <col min="11300" max="11300" width="7.375" style="95" bestFit="1" customWidth="1"/>
    <col min="11301" max="11301" width="9" style="95"/>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5" width="5.125" style="95" customWidth="1"/>
    <col min="11556" max="11556" width="7.375" style="95" bestFit="1" customWidth="1"/>
    <col min="11557" max="11557" width="9" style="95"/>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1" width="5.125" style="95" customWidth="1"/>
    <col min="11812" max="11812" width="7.375" style="95" bestFit="1" customWidth="1"/>
    <col min="11813" max="11813" width="9" style="95"/>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7" width="5.125" style="95" customWidth="1"/>
    <col min="12068" max="12068" width="7.375" style="95" bestFit="1" customWidth="1"/>
    <col min="12069" max="12069" width="9" style="95"/>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3" width="5.125" style="95" customWidth="1"/>
    <col min="12324" max="12324" width="7.375" style="95" bestFit="1" customWidth="1"/>
    <col min="12325" max="12325" width="9" style="95"/>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9" width="5.125" style="95" customWidth="1"/>
    <col min="12580" max="12580" width="7.375" style="95" bestFit="1" customWidth="1"/>
    <col min="12581" max="12581" width="9" style="95"/>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5" width="5.125" style="95" customWidth="1"/>
    <col min="12836" max="12836" width="7.375" style="95" bestFit="1" customWidth="1"/>
    <col min="12837" max="12837" width="9" style="95"/>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1" width="5.125" style="95" customWidth="1"/>
    <col min="13092" max="13092" width="7.375" style="95" bestFit="1" customWidth="1"/>
    <col min="13093" max="13093" width="9" style="95"/>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7" width="5.125" style="95" customWidth="1"/>
    <col min="13348" max="13348" width="7.375" style="95" bestFit="1" customWidth="1"/>
    <col min="13349" max="13349" width="9" style="95"/>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3" width="5.125" style="95" customWidth="1"/>
    <col min="13604" max="13604" width="7.375" style="95" bestFit="1" customWidth="1"/>
    <col min="13605" max="13605" width="9" style="95"/>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9" width="5.125" style="95" customWidth="1"/>
    <col min="13860" max="13860" width="7.375" style="95" bestFit="1" customWidth="1"/>
    <col min="13861" max="13861" width="9" style="95"/>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5" width="5.125" style="95" customWidth="1"/>
    <col min="14116" max="14116" width="7.375" style="95" bestFit="1" customWidth="1"/>
    <col min="14117" max="14117" width="9" style="95"/>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1" width="5.125" style="95" customWidth="1"/>
    <col min="14372" max="14372" width="7.375" style="95" bestFit="1" customWidth="1"/>
    <col min="14373" max="14373" width="9" style="95"/>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7" width="5.125" style="95" customWidth="1"/>
    <col min="14628" max="14628" width="7.375" style="95" bestFit="1" customWidth="1"/>
    <col min="14629" max="14629" width="9" style="95"/>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3" width="5.125" style="95" customWidth="1"/>
    <col min="14884" max="14884" width="7.375" style="95" bestFit="1" customWidth="1"/>
    <col min="14885" max="14885" width="9" style="95"/>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9" width="5.125" style="95" customWidth="1"/>
    <col min="15140" max="15140" width="7.375" style="95" bestFit="1" customWidth="1"/>
    <col min="15141" max="15141" width="9" style="95"/>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5" width="5.125" style="95" customWidth="1"/>
    <col min="15396" max="15396" width="7.375" style="95" bestFit="1" customWidth="1"/>
    <col min="15397" max="15397" width="9" style="95"/>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1" width="5.125" style="95" customWidth="1"/>
    <col min="15652" max="15652" width="7.375" style="95" bestFit="1" customWidth="1"/>
    <col min="15653" max="15653" width="9" style="95"/>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7" width="5.125" style="95" customWidth="1"/>
    <col min="15908" max="15908" width="7.375" style="95" bestFit="1" customWidth="1"/>
    <col min="15909" max="15909" width="9" style="95"/>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3" width="5.125" style="95" customWidth="1"/>
    <col min="16164" max="16164" width="7.375" style="95" bestFit="1" customWidth="1"/>
    <col min="16165" max="16165" width="9" style="95"/>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2025</v>
      </c>
      <c r="F1" s="93" t="s">
        <v>479</v>
      </c>
      <c r="G1" s="93">
        <v>1</v>
      </c>
      <c r="H1" s="94" t="s">
        <v>480</v>
      </c>
    </row>
    <row r="2" spans="1:42" ht="18" customHeight="1">
      <c r="A2" s="96"/>
      <c r="B2" s="95" t="s">
        <v>1216</v>
      </c>
    </row>
    <row r="3" spans="1:42" ht="18.75" customHeight="1">
      <c r="A3" s="516" t="s">
        <v>481</v>
      </c>
      <c r="B3" s="97"/>
      <c r="C3" s="518" t="s">
        <v>482</v>
      </c>
      <c r="D3" s="518" t="s">
        <v>483</v>
      </c>
      <c r="E3" s="98">
        <f>DATE(E1,G1,1)</f>
        <v>45658</v>
      </c>
      <c r="F3" s="99">
        <f t="shared" ref="F3:AG3" si="0">E3+1</f>
        <v>45659</v>
      </c>
      <c r="G3" s="99">
        <f t="shared" si="0"/>
        <v>45660</v>
      </c>
      <c r="H3" s="100">
        <f t="shared" si="0"/>
        <v>45661</v>
      </c>
      <c r="I3" s="99">
        <f t="shared" si="0"/>
        <v>45662</v>
      </c>
      <c r="J3" s="99">
        <f t="shared" si="0"/>
        <v>45663</v>
      </c>
      <c r="K3" s="99">
        <f t="shared" si="0"/>
        <v>45664</v>
      </c>
      <c r="L3" s="99">
        <f t="shared" si="0"/>
        <v>45665</v>
      </c>
      <c r="M3" s="99">
        <f t="shared" si="0"/>
        <v>45666</v>
      </c>
      <c r="N3" s="99">
        <f t="shared" si="0"/>
        <v>45667</v>
      </c>
      <c r="O3" s="99">
        <f t="shared" si="0"/>
        <v>45668</v>
      </c>
      <c r="P3" s="99">
        <f t="shared" si="0"/>
        <v>45669</v>
      </c>
      <c r="Q3" s="99">
        <f t="shared" si="0"/>
        <v>45670</v>
      </c>
      <c r="R3" s="99">
        <f t="shared" si="0"/>
        <v>45671</v>
      </c>
      <c r="S3" s="99">
        <f t="shared" si="0"/>
        <v>45672</v>
      </c>
      <c r="T3" s="99">
        <f t="shared" si="0"/>
        <v>45673</v>
      </c>
      <c r="U3" s="99">
        <f t="shared" si="0"/>
        <v>45674</v>
      </c>
      <c r="V3" s="99">
        <f t="shared" si="0"/>
        <v>45675</v>
      </c>
      <c r="W3" s="99">
        <f t="shared" si="0"/>
        <v>45676</v>
      </c>
      <c r="X3" s="100">
        <f t="shared" si="0"/>
        <v>45677</v>
      </c>
      <c r="Y3" s="99">
        <f t="shared" si="0"/>
        <v>45678</v>
      </c>
      <c r="Z3" s="99">
        <f t="shared" si="0"/>
        <v>45679</v>
      </c>
      <c r="AA3" s="99">
        <f t="shared" si="0"/>
        <v>45680</v>
      </c>
      <c r="AB3" s="99">
        <f t="shared" si="0"/>
        <v>45681</v>
      </c>
      <c r="AC3" s="99">
        <f t="shared" si="0"/>
        <v>45682</v>
      </c>
      <c r="AD3" s="99">
        <f t="shared" si="0"/>
        <v>45683</v>
      </c>
      <c r="AE3" s="99">
        <f t="shared" si="0"/>
        <v>45684</v>
      </c>
      <c r="AF3" s="99">
        <f t="shared" si="0"/>
        <v>45685</v>
      </c>
      <c r="AG3" s="99">
        <f t="shared" si="0"/>
        <v>45686</v>
      </c>
      <c r="AH3" s="99">
        <f>AG3+1</f>
        <v>45687</v>
      </c>
      <c r="AI3" s="99">
        <f>AH3+1</f>
        <v>45688</v>
      </c>
      <c r="AJ3" s="518" t="s">
        <v>484</v>
      </c>
      <c r="AK3" s="520" t="s">
        <v>485</v>
      </c>
      <c r="AL3" s="521"/>
      <c r="AM3" s="520" t="s">
        <v>486</v>
      </c>
      <c r="AN3" s="521"/>
      <c r="AO3" s="534" t="s">
        <v>487</v>
      </c>
      <c r="AP3" s="521"/>
    </row>
    <row r="4" spans="1:42" ht="18.75" customHeight="1">
      <c r="A4" s="517"/>
      <c r="B4" s="101"/>
      <c r="C4" s="519"/>
      <c r="D4" s="519"/>
      <c r="E4" s="102">
        <f>E3</f>
        <v>45658</v>
      </c>
      <c r="F4" s="103">
        <f>F3</f>
        <v>45659</v>
      </c>
      <c r="G4" s="103">
        <f t="shared" ref="G4:AI4" si="1">G3</f>
        <v>45660</v>
      </c>
      <c r="H4" s="103">
        <f t="shared" si="1"/>
        <v>45661</v>
      </c>
      <c r="I4" s="103">
        <f t="shared" si="1"/>
        <v>45662</v>
      </c>
      <c r="J4" s="103">
        <f t="shared" si="1"/>
        <v>45663</v>
      </c>
      <c r="K4" s="103">
        <f t="shared" si="1"/>
        <v>45664</v>
      </c>
      <c r="L4" s="103">
        <f t="shared" si="1"/>
        <v>45665</v>
      </c>
      <c r="M4" s="103">
        <f t="shared" si="1"/>
        <v>45666</v>
      </c>
      <c r="N4" s="103">
        <f t="shared" si="1"/>
        <v>45667</v>
      </c>
      <c r="O4" s="103">
        <f t="shared" si="1"/>
        <v>45668</v>
      </c>
      <c r="P4" s="103">
        <f t="shared" si="1"/>
        <v>45669</v>
      </c>
      <c r="Q4" s="103">
        <f t="shared" si="1"/>
        <v>45670</v>
      </c>
      <c r="R4" s="103">
        <f t="shared" si="1"/>
        <v>45671</v>
      </c>
      <c r="S4" s="103">
        <f t="shared" si="1"/>
        <v>45672</v>
      </c>
      <c r="T4" s="103">
        <f t="shared" si="1"/>
        <v>45673</v>
      </c>
      <c r="U4" s="103">
        <f t="shared" si="1"/>
        <v>45674</v>
      </c>
      <c r="V4" s="103">
        <f t="shared" si="1"/>
        <v>45675</v>
      </c>
      <c r="W4" s="103">
        <f t="shared" si="1"/>
        <v>45676</v>
      </c>
      <c r="X4" s="103">
        <f t="shared" si="1"/>
        <v>45677</v>
      </c>
      <c r="Y4" s="103">
        <f t="shared" si="1"/>
        <v>45678</v>
      </c>
      <c r="Z4" s="103">
        <f t="shared" si="1"/>
        <v>45679</v>
      </c>
      <c r="AA4" s="103">
        <f t="shared" si="1"/>
        <v>45680</v>
      </c>
      <c r="AB4" s="103">
        <f t="shared" si="1"/>
        <v>45681</v>
      </c>
      <c r="AC4" s="103">
        <f t="shared" si="1"/>
        <v>45682</v>
      </c>
      <c r="AD4" s="103">
        <f t="shared" si="1"/>
        <v>45683</v>
      </c>
      <c r="AE4" s="103">
        <f t="shared" si="1"/>
        <v>45684</v>
      </c>
      <c r="AF4" s="103">
        <f t="shared" si="1"/>
        <v>45685</v>
      </c>
      <c r="AG4" s="103">
        <f t="shared" si="1"/>
        <v>45686</v>
      </c>
      <c r="AH4" s="103">
        <f>AH3</f>
        <v>45687</v>
      </c>
      <c r="AI4" s="103">
        <f t="shared" si="1"/>
        <v>45688</v>
      </c>
      <c r="AJ4" s="519"/>
      <c r="AK4" s="522"/>
      <c r="AL4" s="523"/>
      <c r="AM4" s="522"/>
      <c r="AN4" s="523"/>
      <c r="AO4" s="535"/>
      <c r="AP4" s="523"/>
    </row>
    <row r="5" spans="1:42" ht="20.100000000000001" customHeight="1">
      <c r="A5" s="529" t="s">
        <v>557</v>
      </c>
      <c r="B5" s="104" t="s">
        <v>488</v>
      </c>
      <c r="C5" s="105">
        <v>110</v>
      </c>
      <c r="D5" s="105">
        <v>105</v>
      </c>
      <c r="E5" s="106">
        <v>106</v>
      </c>
      <c r="F5" s="107">
        <v>106</v>
      </c>
      <c r="G5" s="107">
        <v>106</v>
      </c>
      <c r="H5" s="108">
        <v>105</v>
      </c>
      <c r="I5" s="107">
        <v>105</v>
      </c>
      <c r="J5" s="107">
        <v>105</v>
      </c>
      <c r="K5" s="107">
        <v>104</v>
      </c>
      <c r="L5" s="107">
        <v>103</v>
      </c>
      <c r="M5" s="107">
        <v>103</v>
      </c>
      <c r="N5" s="107">
        <v>103</v>
      </c>
      <c r="O5" s="108">
        <v>103</v>
      </c>
      <c r="P5" s="107">
        <v>103</v>
      </c>
      <c r="Q5" s="107">
        <v>103</v>
      </c>
      <c r="R5" s="107">
        <v>104</v>
      </c>
      <c r="S5" s="107">
        <v>105</v>
      </c>
      <c r="T5" s="107">
        <v>104</v>
      </c>
      <c r="U5" s="107">
        <v>103</v>
      </c>
      <c r="V5" s="107">
        <v>103</v>
      </c>
      <c r="W5" s="107">
        <v>102</v>
      </c>
      <c r="X5" s="107">
        <v>101</v>
      </c>
      <c r="Y5" s="107">
        <v>100</v>
      </c>
      <c r="Z5" s="107">
        <v>101</v>
      </c>
      <c r="AA5" s="107">
        <v>102</v>
      </c>
      <c r="AB5" s="107">
        <v>102</v>
      </c>
      <c r="AC5" s="107">
        <v>103</v>
      </c>
      <c r="AD5" s="107">
        <v>103</v>
      </c>
      <c r="AE5" s="107">
        <v>104</v>
      </c>
      <c r="AF5" s="107">
        <v>104</v>
      </c>
      <c r="AG5" s="107">
        <v>105</v>
      </c>
      <c r="AH5" s="107">
        <v>106</v>
      </c>
      <c r="AI5" s="107">
        <v>105</v>
      </c>
      <c r="AJ5" s="109">
        <f t="shared" ref="AJ5:AJ14" si="2">SUM(E5:AI5)</f>
        <v>3212</v>
      </c>
      <c r="AK5" s="110">
        <f t="shared" ref="AK5:AK12" si="3">AJ5/COUNTA(E5:AI5)</f>
        <v>103.61290322580645</v>
      </c>
      <c r="AL5" s="537">
        <f>SUM(AK5:AK6)</f>
        <v>115.03225806451613</v>
      </c>
      <c r="AM5" s="111">
        <f>AK5/C5</f>
        <v>0.9419354838709677</v>
      </c>
      <c r="AN5" s="532">
        <f>AL5/(C5+C6)</f>
        <v>0.95860215053763442</v>
      </c>
      <c r="AO5" s="112">
        <f>AK5/D5</f>
        <v>0.98678955453148998</v>
      </c>
      <c r="AP5" s="524">
        <f>AL5/(D5+D6)</f>
        <v>0.99165739710789769</v>
      </c>
    </row>
    <row r="6" spans="1:42" ht="20.100000000000001" customHeight="1">
      <c r="A6" s="530"/>
      <c r="B6" s="115" t="s">
        <v>489</v>
      </c>
      <c r="C6" s="116">
        <v>10</v>
      </c>
      <c r="D6" s="116">
        <v>11</v>
      </c>
      <c r="E6" s="349">
        <v>9</v>
      </c>
      <c r="F6" s="117">
        <v>9</v>
      </c>
      <c r="G6" s="117">
        <v>9</v>
      </c>
      <c r="H6" s="118">
        <v>10</v>
      </c>
      <c r="I6" s="117">
        <v>6</v>
      </c>
      <c r="J6" s="117">
        <v>11</v>
      </c>
      <c r="K6" s="117">
        <v>10</v>
      </c>
      <c r="L6" s="117">
        <v>12</v>
      </c>
      <c r="M6" s="117">
        <v>13</v>
      </c>
      <c r="N6" s="117">
        <v>10</v>
      </c>
      <c r="O6" s="118">
        <v>10</v>
      </c>
      <c r="P6" s="117">
        <v>9</v>
      </c>
      <c r="Q6" s="117">
        <v>10</v>
      </c>
      <c r="R6" s="117">
        <v>11</v>
      </c>
      <c r="S6" s="117">
        <v>11</v>
      </c>
      <c r="T6" s="117">
        <v>13</v>
      </c>
      <c r="U6" s="117">
        <v>12</v>
      </c>
      <c r="V6" s="117">
        <v>11</v>
      </c>
      <c r="W6" s="117">
        <v>11</v>
      </c>
      <c r="X6" s="117">
        <v>13</v>
      </c>
      <c r="Y6" s="117">
        <v>14</v>
      </c>
      <c r="Z6" s="117">
        <v>14</v>
      </c>
      <c r="AA6" s="117">
        <v>15</v>
      </c>
      <c r="AB6" s="117">
        <v>16</v>
      </c>
      <c r="AC6" s="117">
        <v>13</v>
      </c>
      <c r="AD6" s="117">
        <v>13</v>
      </c>
      <c r="AE6" s="117">
        <v>13</v>
      </c>
      <c r="AF6" s="117">
        <v>11</v>
      </c>
      <c r="AG6" s="117">
        <v>12</v>
      </c>
      <c r="AH6" s="117">
        <v>13</v>
      </c>
      <c r="AI6" s="117">
        <v>10</v>
      </c>
      <c r="AJ6" s="119">
        <f t="shared" si="2"/>
        <v>354</v>
      </c>
      <c r="AK6" s="120">
        <f t="shared" si="3"/>
        <v>11.419354838709678</v>
      </c>
      <c r="AL6" s="538"/>
      <c r="AM6" s="122">
        <f>AK6/C6</f>
        <v>1.1419354838709679</v>
      </c>
      <c r="AN6" s="525"/>
      <c r="AO6" s="123">
        <f>AK6/D6</f>
        <v>1.0381231671554252</v>
      </c>
      <c r="AP6" s="524"/>
    </row>
    <row r="7" spans="1:42" ht="20.100000000000001" customHeight="1">
      <c r="A7" s="536"/>
      <c r="B7" s="124" t="s">
        <v>490</v>
      </c>
      <c r="C7" s="125"/>
      <c r="D7" s="126"/>
      <c r="E7" s="127">
        <v>2</v>
      </c>
      <c r="F7" s="128">
        <v>2</v>
      </c>
      <c r="G7" s="128">
        <v>2</v>
      </c>
      <c r="H7" s="129">
        <v>3</v>
      </c>
      <c r="I7" s="128">
        <v>3</v>
      </c>
      <c r="J7" s="128">
        <v>3</v>
      </c>
      <c r="K7" s="128">
        <v>3</v>
      </c>
      <c r="L7" s="128">
        <v>4</v>
      </c>
      <c r="M7" s="128">
        <v>4</v>
      </c>
      <c r="N7" s="128">
        <v>4</v>
      </c>
      <c r="O7" s="129">
        <v>3</v>
      </c>
      <c r="P7" s="128">
        <v>3</v>
      </c>
      <c r="Q7" s="128">
        <v>3</v>
      </c>
      <c r="R7" s="128">
        <v>2</v>
      </c>
      <c r="S7" s="128">
        <v>3</v>
      </c>
      <c r="T7" s="128">
        <v>4</v>
      </c>
      <c r="U7" s="128">
        <v>5</v>
      </c>
      <c r="V7" s="128">
        <v>5</v>
      </c>
      <c r="W7" s="128">
        <v>6</v>
      </c>
      <c r="X7" s="129">
        <v>7</v>
      </c>
      <c r="Y7" s="128">
        <v>7</v>
      </c>
      <c r="Z7" s="128">
        <v>6</v>
      </c>
      <c r="AA7" s="128">
        <v>5</v>
      </c>
      <c r="AB7" s="128">
        <v>5</v>
      </c>
      <c r="AC7" s="128">
        <v>5</v>
      </c>
      <c r="AD7" s="128">
        <v>5</v>
      </c>
      <c r="AE7" s="128">
        <v>5</v>
      </c>
      <c r="AF7" s="128">
        <v>5</v>
      </c>
      <c r="AG7" s="128">
        <v>5</v>
      </c>
      <c r="AH7" s="128">
        <v>3</v>
      </c>
      <c r="AI7" s="128">
        <v>4</v>
      </c>
      <c r="AJ7" s="130">
        <f t="shared" si="2"/>
        <v>126</v>
      </c>
      <c r="AK7" s="131">
        <f t="shared" si="3"/>
        <v>4.064516129032258</v>
      </c>
      <c r="AL7" s="539"/>
      <c r="AM7" s="133"/>
      <c r="AN7" s="296"/>
      <c r="AO7" s="133"/>
      <c r="AP7" s="134"/>
    </row>
    <row r="8" spans="1:42" ht="20.100000000000001" customHeight="1">
      <c r="A8" s="530" t="s">
        <v>558</v>
      </c>
      <c r="B8" s="115" t="s">
        <v>491</v>
      </c>
      <c r="C8" s="135">
        <v>15</v>
      </c>
      <c r="D8" s="157">
        <v>10.7</v>
      </c>
      <c r="E8" s="136"/>
      <c r="F8" s="137"/>
      <c r="G8" s="137"/>
      <c r="H8" s="138">
        <v>10</v>
      </c>
      <c r="I8" s="137"/>
      <c r="J8" s="107">
        <v>9</v>
      </c>
      <c r="K8" s="107">
        <v>10</v>
      </c>
      <c r="L8" s="107">
        <v>10</v>
      </c>
      <c r="M8" s="107">
        <v>7</v>
      </c>
      <c r="N8" s="107">
        <v>5</v>
      </c>
      <c r="O8" s="108">
        <v>12</v>
      </c>
      <c r="P8" s="107"/>
      <c r="Q8" s="107">
        <v>9</v>
      </c>
      <c r="R8" s="107">
        <v>9</v>
      </c>
      <c r="S8" s="107">
        <v>10</v>
      </c>
      <c r="T8" s="107">
        <v>7</v>
      </c>
      <c r="U8" s="107">
        <v>6</v>
      </c>
      <c r="V8" s="107">
        <v>12</v>
      </c>
      <c r="W8" s="107"/>
      <c r="X8" s="108">
        <v>9</v>
      </c>
      <c r="Y8" s="107">
        <v>9</v>
      </c>
      <c r="Z8" s="137">
        <v>11</v>
      </c>
      <c r="AA8" s="137">
        <v>6</v>
      </c>
      <c r="AB8" s="137">
        <v>6</v>
      </c>
      <c r="AC8" s="137">
        <v>11</v>
      </c>
      <c r="AD8" s="137"/>
      <c r="AE8" s="137">
        <v>8</v>
      </c>
      <c r="AF8" s="137">
        <v>10</v>
      </c>
      <c r="AG8" s="137">
        <v>10</v>
      </c>
      <c r="AH8" s="137">
        <v>7</v>
      </c>
      <c r="AI8" s="137">
        <v>6</v>
      </c>
      <c r="AJ8" s="139">
        <f t="shared" si="2"/>
        <v>209</v>
      </c>
      <c r="AK8" s="140">
        <f t="shared" si="3"/>
        <v>8.7083333333333339</v>
      </c>
      <c r="AL8" s="547">
        <f>SUM(AK8:AK9)</f>
        <v>10.208333333333334</v>
      </c>
      <c r="AM8" s="141">
        <f>AK8/C8</f>
        <v>0.5805555555555556</v>
      </c>
      <c r="AN8" s="524">
        <f>AL8/(C8+C9)</f>
        <v>0.68055555555555558</v>
      </c>
      <c r="AO8" s="142">
        <f>AK8/D8</f>
        <v>0.81386292834890972</v>
      </c>
      <c r="AP8" s="524">
        <f>AL8/(D8+D9)</f>
        <v>0.83674863387978149</v>
      </c>
    </row>
    <row r="9" spans="1:42" ht="20.100000000000001" customHeight="1">
      <c r="A9" s="530"/>
      <c r="B9" s="115" t="s">
        <v>492</v>
      </c>
      <c r="C9" s="143"/>
      <c r="D9" s="159">
        <v>1.5</v>
      </c>
      <c r="E9" s="144"/>
      <c r="F9" s="145"/>
      <c r="G9" s="145"/>
      <c r="H9" s="146">
        <v>0</v>
      </c>
      <c r="I9" s="145"/>
      <c r="J9" s="117">
        <v>1</v>
      </c>
      <c r="K9" s="117">
        <v>0</v>
      </c>
      <c r="L9" s="117">
        <v>1</v>
      </c>
      <c r="M9" s="117">
        <v>3</v>
      </c>
      <c r="N9" s="117">
        <v>4</v>
      </c>
      <c r="O9" s="118">
        <v>0</v>
      </c>
      <c r="P9" s="117"/>
      <c r="Q9" s="117">
        <v>2</v>
      </c>
      <c r="R9" s="117">
        <v>0</v>
      </c>
      <c r="S9" s="117">
        <v>1</v>
      </c>
      <c r="T9" s="117">
        <v>2</v>
      </c>
      <c r="U9" s="117">
        <v>4</v>
      </c>
      <c r="V9" s="117">
        <v>0</v>
      </c>
      <c r="W9" s="117"/>
      <c r="X9" s="118">
        <v>2</v>
      </c>
      <c r="Y9" s="117">
        <v>0</v>
      </c>
      <c r="Z9" s="145">
        <v>1</v>
      </c>
      <c r="AA9" s="145">
        <v>3</v>
      </c>
      <c r="AB9" s="145">
        <v>4</v>
      </c>
      <c r="AC9" s="145">
        <v>0</v>
      </c>
      <c r="AD9" s="145"/>
      <c r="AE9" s="145">
        <v>3</v>
      </c>
      <c r="AF9" s="145">
        <v>0</v>
      </c>
      <c r="AG9" s="145">
        <v>0</v>
      </c>
      <c r="AH9" s="145">
        <v>1</v>
      </c>
      <c r="AI9" s="145">
        <v>4</v>
      </c>
      <c r="AJ9" s="147">
        <f t="shared" si="2"/>
        <v>36</v>
      </c>
      <c r="AK9" s="148">
        <f t="shared" si="3"/>
        <v>1.5</v>
      </c>
      <c r="AL9" s="525"/>
      <c r="AM9" s="527"/>
      <c r="AN9" s="525"/>
      <c r="AO9" s="150">
        <f>AK9/D9</f>
        <v>1</v>
      </c>
      <c r="AP9" s="525"/>
    </row>
    <row r="10" spans="1:42" ht="20.100000000000001" customHeight="1">
      <c r="A10" s="536"/>
      <c r="B10" s="151" t="s">
        <v>493</v>
      </c>
      <c r="C10" s="152"/>
      <c r="D10" s="152"/>
      <c r="E10" s="127"/>
      <c r="F10" s="128"/>
      <c r="G10" s="128"/>
      <c r="H10" s="129">
        <v>2</v>
      </c>
      <c r="I10" s="128"/>
      <c r="J10" s="128">
        <v>2</v>
      </c>
      <c r="K10" s="128">
        <v>0</v>
      </c>
      <c r="L10" s="128">
        <v>0</v>
      </c>
      <c r="M10" s="128">
        <v>0</v>
      </c>
      <c r="N10" s="128">
        <v>0</v>
      </c>
      <c r="O10" s="129">
        <v>0</v>
      </c>
      <c r="P10" s="128"/>
      <c r="Q10" s="128">
        <v>0</v>
      </c>
      <c r="R10" s="128">
        <v>0</v>
      </c>
      <c r="S10" s="128">
        <v>0</v>
      </c>
      <c r="T10" s="128">
        <v>0</v>
      </c>
      <c r="U10" s="128">
        <v>0</v>
      </c>
      <c r="V10" s="128">
        <v>1</v>
      </c>
      <c r="W10" s="128"/>
      <c r="X10" s="129">
        <v>1</v>
      </c>
      <c r="Y10" s="128">
        <v>0</v>
      </c>
      <c r="Z10" s="128">
        <v>0</v>
      </c>
      <c r="AA10" s="128">
        <v>0</v>
      </c>
      <c r="AB10" s="128">
        <v>0</v>
      </c>
      <c r="AC10" s="128">
        <v>0</v>
      </c>
      <c r="AD10" s="128"/>
      <c r="AE10" s="128">
        <v>0</v>
      </c>
      <c r="AF10" s="128">
        <v>0</v>
      </c>
      <c r="AG10" s="128">
        <v>1</v>
      </c>
      <c r="AH10" s="128">
        <v>1</v>
      </c>
      <c r="AI10" s="128">
        <v>1</v>
      </c>
      <c r="AJ10" s="153">
        <f t="shared" si="2"/>
        <v>9</v>
      </c>
      <c r="AK10" s="140">
        <f t="shared" si="3"/>
        <v>0.375</v>
      </c>
      <c r="AL10" s="526"/>
      <c r="AM10" s="528"/>
      <c r="AN10" s="526"/>
      <c r="AO10" s="156"/>
      <c r="AP10" s="526"/>
    </row>
    <row r="11" spans="1:42" ht="20.100000000000001" customHeight="1">
      <c r="A11" s="529" t="s">
        <v>494</v>
      </c>
      <c r="B11" s="104" t="s">
        <v>491</v>
      </c>
      <c r="C11" s="157">
        <v>45</v>
      </c>
      <c r="D11" s="157">
        <v>27</v>
      </c>
      <c r="E11" s="106"/>
      <c r="F11" s="106"/>
      <c r="G11" s="107">
        <v>24</v>
      </c>
      <c r="H11" s="108">
        <v>20</v>
      </c>
      <c r="I11" s="107"/>
      <c r="J11" s="107">
        <v>25</v>
      </c>
      <c r="K11" s="107">
        <v>24</v>
      </c>
      <c r="L11" s="107">
        <v>20</v>
      </c>
      <c r="M11" s="107">
        <v>29</v>
      </c>
      <c r="N11" s="107">
        <v>21</v>
      </c>
      <c r="O11" s="108">
        <v>24</v>
      </c>
      <c r="P11" s="107"/>
      <c r="Q11" s="107">
        <v>28</v>
      </c>
      <c r="R11" s="107">
        <v>24</v>
      </c>
      <c r="S11" s="107">
        <v>21</v>
      </c>
      <c r="T11" s="107">
        <v>32</v>
      </c>
      <c r="U11" s="107">
        <v>21</v>
      </c>
      <c r="V11" s="107">
        <v>25</v>
      </c>
      <c r="W11" s="107"/>
      <c r="X11" s="108">
        <v>29</v>
      </c>
      <c r="Y11" s="107">
        <v>25</v>
      </c>
      <c r="Z11" s="107">
        <v>22</v>
      </c>
      <c r="AA11" s="107">
        <v>28</v>
      </c>
      <c r="AB11" s="107">
        <v>24</v>
      </c>
      <c r="AC11" s="107">
        <v>21</v>
      </c>
      <c r="AD11" s="107"/>
      <c r="AE11" s="107">
        <v>28</v>
      </c>
      <c r="AF11" s="107">
        <v>24</v>
      </c>
      <c r="AG11" s="107">
        <v>20</v>
      </c>
      <c r="AH11" s="107">
        <v>29</v>
      </c>
      <c r="AI11" s="107">
        <v>21</v>
      </c>
      <c r="AJ11" s="109">
        <f t="shared" si="2"/>
        <v>609</v>
      </c>
      <c r="AK11" s="110">
        <f t="shared" si="3"/>
        <v>24.36</v>
      </c>
      <c r="AL11" s="531">
        <f>SUM(AK11:AK13)</f>
        <v>30.6</v>
      </c>
      <c r="AM11" s="111">
        <f>AK11/C11</f>
        <v>0.54133333333333333</v>
      </c>
      <c r="AN11" s="532">
        <f>AL11/(C11+C12)</f>
        <v>0.68</v>
      </c>
      <c r="AO11" s="112">
        <f>AK11/D11</f>
        <v>0.90222222222222215</v>
      </c>
      <c r="AP11" s="532">
        <f>AL11/(D11+D12)</f>
        <v>0.92727272727272736</v>
      </c>
    </row>
    <row r="12" spans="1:42" ht="20.100000000000001" customHeight="1">
      <c r="A12" s="530"/>
      <c r="B12" s="158" t="s">
        <v>492</v>
      </c>
      <c r="C12" s="159"/>
      <c r="D12" s="159">
        <v>6</v>
      </c>
      <c r="E12" s="160"/>
      <c r="F12" s="160"/>
      <c r="G12" s="117">
        <v>8</v>
      </c>
      <c r="H12" s="118">
        <v>5</v>
      </c>
      <c r="I12" s="117"/>
      <c r="J12" s="117">
        <v>6</v>
      </c>
      <c r="K12" s="117">
        <v>7</v>
      </c>
      <c r="L12" s="117">
        <v>7</v>
      </c>
      <c r="M12" s="117">
        <v>3</v>
      </c>
      <c r="N12" s="117">
        <v>10</v>
      </c>
      <c r="O12" s="118">
        <v>5</v>
      </c>
      <c r="P12" s="117"/>
      <c r="Q12" s="117">
        <v>4</v>
      </c>
      <c r="R12" s="117">
        <v>8</v>
      </c>
      <c r="S12" s="117">
        <v>6</v>
      </c>
      <c r="T12" s="117">
        <v>3</v>
      </c>
      <c r="U12" s="117">
        <v>10</v>
      </c>
      <c r="V12" s="117">
        <v>5</v>
      </c>
      <c r="W12" s="117"/>
      <c r="X12" s="118">
        <v>5</v>
      </c>
      <c r="Y12" s="117">
        <v>7</v>
      </c>
      <c r="Z12" s="117">
        <v>8</v>
      </c>
      <c r="AA12" s="161">
        <v>3</v>
      </c>
      <c r="AB12" s="161">
        <v>10</v>
      </c>
      <c r="AC12" s="117">
        <v>5</v>
      </c>
      <c r="AD12" s="117"/>
      <c r="AE12" s="117">
        <v>5</v>
      </c>
      <c r="AF12" s="117">
        <v>7</v>
      </c>
      <c r="AG12" s="117">
        <v>7</v>
      </c>
      <c r="AH12" s="117">
        <v>3</v>
      </c>
      <c r="AI12" s="117">
        <v>9</v>
      </c>
      <c r="AJ12" s="119">
        <f t="shared" si="2"/>
        <v>156</v>
      </c>
      <c r="AK12" s="120">
        <f t="shared" si="3"/>
        <v>6.24</v>
      </c>
      <c r="AL12" s="525"/>
      <c r="AM12" s="533"/>
      <c r="AN12" s="525"/>
      <c r="AO12" s="162">
        <f>AK12/D12</f>
        <v>1.04</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c r="F14" s="164"/>
      <c r="G14" s="165">
        <v>6</v>
      </c>
      <c r="H14" s="165">
        <v>0</v>
      </c>
      <c r="I14" s="165"/>
      <c r="J14" s="165">
        <v>2</v>
      </c>
      <c r="K14" s="165">
        <v>1</v>
      </c>
      <c r="L14" s="165">
        <v>0</v>
      </c>
      <c r="M14" s="165">
        <v>1</v>
      </c>
      <c r="N14" s="165">
        <v>1</v>
      </c>
      <c r="O14" s="165">
        <v>1</v>
      </c>
      <c r="P14" s="165"/>
      <c r="Q14" s="165">
        <v>1</v>
      </c>
      <c r="R14" s="165">
        <v>1</v>
      </c>
      <c r="S14" s="165">
        <v>1</v>
      </c>
      <c r="T14" s="165">
        <v>0</v>
      </c>
      <c r="U14" s="165">
        <v>1</v>
      </c>
      <c r="V14" s="165">
        <v>0</v>
      </c>
      <c r="W14" s="165"/>
      <c r="X14" s="165">
        <v>3</v>
      </c>
      <c r="Y14" s="165">
        <v>2</v>
      </c>
      <c r="Z14" s="165">
        <v>0</v>
      </c>
      <c r="AA14" s="165">
        <v>2</v>
      </c>
      <c r="AB14" s="165">
        <v>0</v>
      </c>
      <c r="AC14" s="165">
        <v>2</v>
      </c>
      <c r="AD14" s="165"/>
      <c r="AE14" s="165">
        <v>4</v>
      </c>
      <c r="AF14" s="165">
        <v>0</v>
      </c>
      <c r="AG14" s="165">
        <v>1</v>
      </c>
      <c r="AH14" s="165">
        <v>1</v>
      </c>
      <c r="AI14" s="165">
        <v>1</v>
      </c>
      <c r="AJ14" s="166">
        <f t="shared" si="2"/>
        <v>32</v>
      </c>
      <c r="AK14" s="167">
        <f t="shared" ref="AK14:AK61" si="4">AJ14/COUNTA(E14:AI14)</f>
        <v>1.28</v>
      </c>
      <c r="AL14" s="526"/>
      <c r="AM14" s="528"/>
      <c r="AN14" s="526"/>
      <c r="AO14" s="528"/>
      <c r="AP14" s="526"/>
    </row>
    <row r="15" spans="1:42" ht="20.100000000000001" customHeight="1">
      <c r="A15" s="529" t="s">
        <v>496</v>
      </c>
      <c r="B15" s="104" t="s">
        <v>497</v>
      </c>
      <c r="C15" s="168">
        <v>272</v>
      </c>
      <c r="D15" s="168">
        <v>230</v>
      </c>
      <c r="E15" s="169">
        <v>224</v>
      </c>
      <c r="F15" s="169">
        <v>224</v>
      </c>
      <c r="G15" s="169">
        <v>224</v>
      </c>
      <c r="H15" s="169">
        <v>224</v>
      </c>
      <c r="I15" s="169">
        <v>224</v>
      </c>
      <c r="J15" s="169">
        <v>224</v>
      </c>
      <c r="K15" s="169">
        <v>224</v>
      </c>
      <c r="L15" s="169">
        <v>224</v>
      </c>
      <c r="M15" s="169">
        <v>224</v>
      </c>
      <c r="N15" s="169">
        <v>224</v>
      </c>
      <c r="O15" s="169">
        <v>224</v>
      </c>
      <c r="P15" s="169">
        <v>224</v>
      </c>
      <c r="Q15" s="169">
        <v>224</v>
      </c>
      <c r="R15" s="169">
        <v>224</v>
      </c>
      <c r="S15" s="169">
        <v>224</v>
      </c>
      <c r="T15" s="169">
        <v>224</v>
      </c>
      <c r="U15" s="169">
        <v>224</v>
      </c>
      <c r="V15" s="169">
        <v>224</v>
      </c>
      <c r="W15" s="169">
        <v>224</v>
      </c>
      <c r="X15" s="169">
        <v>224</v>
      </c>
      <c r="Y15" s="169">
        <v>224</v>
      </c>
      <c r="Z15" s="169">
        <v>224</v>
      </c>
      <c r="AA15" s="169">
        <v>224</v>
      </c>
      <c r="AB15" s="169">
        <v>224</v>
      </c>
      <c r="AC15" s="169">
        <v>224</v>
      </c>
      <c r="AD15" s="169">
        <v>224</v>
      </c>
      <c r="AE15" s="169">
        <v>224</v>
      </c>
      <c r="AF15" s="169">
        <v>224</v>
      </c>
      <c r="AG15" s="169">
        <v>224</v>
      </c>
      <c r="AH15" s="169">
        <v>224</v>
      </c>
      <c r="AI15" s="169">
        <v>224</v>
      </c>
      <c r="AJ15" s="109">
        <f>SUM(E15:AI15)</f>
        <v>6944</v>
      </c>
      <c r="AK15" s="110">
        <f t="shared" si="4"/>
        <v>224</v>
      </c>
      <c r="AL15" s="543"/>
      <c r="AM15" s="545"/>
      <c r="AN15" s="532"/>
      <c r="AO15" s="112"/>
      <c r="AP15" s="532"/>
    </row>
    <row r="16" spans="1:42" ht="20.100000000000001" customHeight="1">
      <c r="A16" s="536"/>
      <c r="B16" s="124" t="s">
        <v>498</v>
      </c>
      <c r="C16" s="170">
        <v>99</v>
      </c>
      <c r="D16" s="171">
        <v>150</v>
      </c>
      <c r="E16" s="172">
        <v>157</v>
      </c>
      <c r="F16" s="172">
        <v>157</v>
      </c>
      <c r="G16" s="172">
        <v>157</v>
      </c>
      <c r="H16" s="172">
        <v>157</v>
      </c>
      <c r="I16" s="172">
        <v>157</v>
      </c>
      <c r="J16" s="172">
        <v>157</v>
      </c>
      <c r="K16" s="172">
        <v>157</v>
      </c>
      <c r="L16" s="172">
        <v>157</v>
      </c>
      <c r="M16" s="172">
        <v>157</v>
      </c>
      <c r="N16" s="172">
        <v>157</v>
      </c>
      <c r="O16" s="172">
        <v>157</v>
      </c>
      <c r="P16" s="172">
        <v>157</v>
      </c>
      <c r="Q16" s="172">
        <v>157</v>
      </c>
      <c r="R16" s="172">
        <v>157</v>
      </c>
      <c r="S16" s="172">
        <v>157</v>
      </c>
      <c r="T16" s="172">
        <v>157</v>
      </c>
      <c r="U16" s="172">
        <v>157</v>
      </c>
      <c r="V16" s="172">
        <v>157</v>
      </c>
      <c r="W16" s="172">
        <v>157</v>
      </c>
      <c r="X16" s="172">
        <v>157</v>
      </c>
      <c r="Y16" s="172">
        <v>157</v>
      </c>
      <c r="Z16" s="172">
        <v>157</v>
      </c>
      <c r="AA16" s="172">
        <v>157</v>
      </c>
      <c r="AB16" s="172">
        <v>157</v>
      </c>
      <c r="AC16" s="172">
        <v>157</v>
      </c>
      <c r="AD16" s="172">
        <v>157</v>
      </c>
      <c r="AE16" s="172">
        <v>157</v>
      </c>
      <c r="AF16" s="172">
        <v>157</v>
      </c>
      <c r="AG16" s="172">
        <v>157</v>
      </c>
      <c r="AH16" s="172">
        <v>157</v>
      </c>
      <c r="AI16" s="172">
        <v>157</v>
      </c>
      <c r="AJ16" s="130">
        <f t="shared" ref="AJ16:AJ26" si="5">SUM(E16:AI16)</f>
        <v>4867</v>
      </c>
      <c r="AK16" s="173">
        <f t="shared" si="4"/>
        <v>157</v>
      </c>
      <c r="AL16" s="544"/>
      <c r="AM16" s="546"/>
      <c r="AN16" s="526"/>
      <c r="AO16" s="174"/>
      <c r="AP16" s="526"/>
    </row>
    <row r="17" spans="1:42" ht="20.100000000000001" customHeight="1">
      <c r="A17" s="530" t="s">
        <v>39</v>
      </c>
      <c r="B17" s="115" t="s">
        <v>488</v>
      </c>
      <c r="C17" s="175">
        <v>80</v>
      </c>
      <c r="D17" s="105">
        <v>72.5</v>
      </c>
      <c r="E17" s="176">
        <v>72</v>
      </c>
      <c r="F17" s="176">
        <v>71</v>
      </c>
      <c r="G17" s="176">
        <v>70</v>
      </c>
      <c r="H17" s="176">
        <v>70</v>
      </c>
      <c r="I17" s="176">
        <v>70</v>
      </c>
      <c r="J17" s="176">
        <v>69</v>
      </c>
      <c r="K17" s="176">
        <v>69</v>
      </c>
      <c r="L17" s="176">
        <v>69</v>
      </c>
      <c r="M17" s="176">
        <v>69</v>
      </c>
      <c r="N17" s="176">
        <v>69</v>
      </c>
      <c r="O17" s="176">
        <v>69</v>
      </c>
      <c r="P17" s="176">
        <v>69</v>
      </c>
      <c r="Q17" s="176">
        <v>69</v>
      </c>
      <c r="R17" s="176">
        <v>69</v>
      </c>
      <c r="S17" s="176">
        <v>67</v>
      </c>
      <c r="T17" s="176">
        <v>69</v>
      </c>
      <c r="U17" s="176">
        <v>69</v>
      </c>
      <c r="V17" s="176">
        <v>68</v>
      </c>
      <c r="W17" s="176">
        <v>68</v>
      </c>
      <c r="X17" s="176">
        <v>69</v>
      </c>
      <c r="Y17" s="176">
        <v>68</v>
      </c>
      <c r="Z17" s="128">
        <v>69</v>
      </c>
      <c r="AA17" s="176">
        <v>70</v>
      </c>
      <c r="AB17" s="176">
        <v>70</v>
      </c>
      <c r="AC17" s="176">
        <v>70</v>
      </c>
      <c r="AD17" s="176">
        <v>70</v>
      </c>
      <c r="AE17" s="176">
        <v>70</v>
      </c>
      <c r="AF17" s="176">
        <v>69</v>
      </c>
      <c r="AG17" s="176">
        <v>69</v>
      </c>
      <c r="AH17" s="176">
        <v>70</v>
      </c>
      <c r="AI17" s="176">
        <v>70</v>
      </c>
      <c r="AJ17" s="177">
        <f>SUM(E17:AI17)</f>
        <v>2149</v>
      </c>
      <c r="AK17" s="178">
        <f>AJ17/COUNTA(E17:AI17)</f>
        <v>69.322580645161295</v>
      </c>
      <c r="AL17" s="531">
        <f>SUM(AK17:AK18)</f>
        <v>72.580645161290334</v>
      </c>
      <c r="AM17" s="179">
        <f>AK17/C17</f>
        <v>0.86653225806451617</v>
      </c>
      <c r="AN17" s="532">
        <f>AL17/(C17+C18)</f>
        <v>0.90725806451612923</v>
      </c>
      <c r="AO17" s="112">
        <f>AK17/D17</f>
        <v>0.95617352614015583</v>
      </c>
      <c r="AP17" s="532">
        <f>AL17/(D17+D18)</f>
        <v>0.94876660341555996</v>
      </c>
    </row>
    <row r="18" spans="1:42" ht="20.100000000000001" customHeight="1">
      <c r="A18" s="530"/>
      <c r="B18" s="115" t="s">
        <v>489</v>
      </c>
      <c r="C18" s="135"/>
      <c r="D18" s="116">
        <v>4</v>
      </c>
      <c r="E18" s="180">
        <v>2</v>
      </c>
      <c r="F18" s="180">
        <v>2</v>
      </c>
      <c r="G18" s="180">
        <v>2</v>
      </c>
      <c r="H18" s="180">
        <v>2</v>
      </c>
      <c r="I18" s="180">
        <v>2</v>
      </c>
      <c r="J18" s="180">
        <v>3</v>
      </c>
      <c r="K18" s="180">
        <v>3</v>
      </c>
      <c r="L18" s="180">
        <v>3</v>
      </c>
      <c r="M18" s="180">
        <v>4</v>
      </c>
      <c r="N18" s="176">
        <v>4</v>
      </c>
      <c r="O18" s="176">
        <v>4</v>
      </c>
      <c r="P18" s="176">
        <v>2</v>
      </c>
      <c r="Q18" s="176">
        <v>3</v>
      </c>
      <c r="R18" s="176">
        <v>3</v>
      </c>
      <c r="S18" s="176">
        <v>3</v>
      </c>
      <c r="T18" s="176">
        <v>3</v>
      </c>
      <c r="U18" s="176">
        <v>3</v>
      </c>
      <c r="V18" s="176">
        <v>4</v>
      </c>
      <c r="W18" s="176">
        <v>3</v>
      </c>
      <c r="X18" s="180">
        <v>4</v>
      </c>
      <c r="Y18" s="176">
        <v>4</v>
      </c>
      <c r="Z18" s="176">
        <v>5</v>
      </c>
      <c r="AA18" s="176">
        <v>5</v>
      </c>
      <c r="AB18" s="176">
        <v>4</v>
      </c>
      <c r="AC18" s="176">
        <v>4</v>
      </c>
      <c r="AD18" s="176">
        <v>4</v>
      </c>
      <c r="AE18" s="176">
        <v>3</v>
      </c>
      <c r="AF18" s="176">
        <v>3</v>
      </c>
      <c r="AG18" s="176">
        <v>3</v>
      </c>
      <c r="AH18" s="176">
        <v>4</v>
      </c>
      <c r="AI18" s="176">
        <v>3</v>
      </c>
      <c r="AJ18" s="153">
        <f t="shared" si="5"/>
        <v>101</v>
      </c>
      <c r="AK18" s="178">
        <f t="shared" si="4"/>
        <v>3.2580645161290325</v>
      </c>
      <c r="AL18" s="548"/>
      <c r="AM18" s="181"/>
      <c r="AN18" s="549"/>
      <c r="AO18" s="182">
        <f>AK18/D18</f>
        <v>0.81451612903225812</v>
      </c>
      <c r="AP18" s="549"/>
    </row>
    <row r="19" spans="1:42" ht="19.5" customHeight="1">
      <c r="A19" s="536"/>
      <c r="B19" s="124" t="s">
        <v>490</v>
      </c>
      <c r="C19" s="163"/>
      <c r="D19" s="163"/>
      <c r="E19" s="180">
        <v>1</v>
      </c>
      <c r="F19" s="180">
        <v>1</v>
      </c>
      <c r="G19" s="180"/>
      <c r="H19" s="180"/>
      <c r="I19" s="180">
        <v>1</v>
      </c>
      <c r="J19" s="180"/>
      <c r="K19" s="180"/>
      <c r="L19" s="180"/>
      <c r="M19" s="180"/>
      <c r="N19" s="128"/>
      <c r="O19" s="128"/>
      <c r="P19" s="128"/>
      <c r="Q19" s="128"/>
      <c r="R19" s="128">
        <v>1</v>
      </c>
      <c r="S19" s="128"/>
      <c r="T19" s="128"/>
      <c r="U19" s="128">
        <v>1</v>
      </c>
      <c r="V19" s="128"/>
      <c r="W19" s="128"/>
      <c r="X19" s="128"/>
      <c r="Y19" s="128"/>
      <c r="Z19" s="128"/>
      <c r="AA19" s="176"/>
      <c r="AB19" s="176"/>
      <c r="AC19" s="176"/>
      <c r="AD19" s="176">
        <v>1</v>
      </c>
      <c r="AE19" s="176"/>
      <c r="AF19" s="176"/>
      <c r="AG19" s="176">
        <v>1</v>
      </c>
      <c r="AH19" s="176"/>
      <c r="AI19" s="176"/>
      <c r="AJ19" s="183">
        <f t="shared" si="5"/>
        <v>7</v>
      </c>
      <c r="AK19" s="140">
        <f t="shared" si="4"/>
        <v>1</v>
      </c>
      <c r="AL19" s="121"/>
      <c r="AM19" s="184"/>
      <c r="AN19" s="149"/>
      <c r="AO19" s="185"/>
      <c r="AP19" s="113"/>
    </row>
    <row r="20" spans="1:42" ht="20.100000000000001" customHeight="1">
      <c r="A20" s="529" t="s">
        <v>500</v>
      </c>
      <c r="B20" s="104" t="s">
        <v>491</v>
      </c>
      <c r="C20" s="157">
        <v>75</v>
      </c>
      <c r="D20" s="157">
        <v>49</v>
      </c>
      <c r="E20" s="107"/>
      <c r="F20" s="107"/>
      <c r="G20" s="107"/>
      <c r="H20" s="107">
        <v>34</v>
      </c>
      <c r="I20" s="107"/>
      <c r="J20" s="107">
        <v>38</v>
      </c>
      <c r="K20" s="107">
        <v>44</v>
      </c>
      <c r="L20" s="107">
        <v>41</v>
      </c>
      <c r="M20" s="107">
        <v>32</v>
      </c>
      <c r="N20" s="107">
        <v>44</v>
      </c>
      <c r="O20" s="107">
        <v>38</v>
      </c>
      <c r="P20" s="107"/>
      <c r="Q20" s="107">
        <v>44</v>
      </c>
      <c r="R20" s="107">
        <v>45</v>
      </c>
      <c r="S20" s="107">
        <v>46</v>
      </c>
      <c r="T20" s="107">
        <v>42</v>
      </c>
      <c r="U20" s="107">
        <v>45</v>
      </c>
      <c r="V20" s="107">
        <v>44</v>
      </c>
      <c r="W20" s="107"/>
      <c r="X20" s="107">
        <v>48</v>
      </c>
      <c r="Y20" s="107">
        <v>45</v>
      </c>
      <c r="Z20" s="107">
        <v>43</v>
      </c>
      <c r="AA20" s="107">
        <v>41</v>
      </c>
      <c r="AB20" s="107">
        <v>42</v>
      </c>
      <c r="AC20" s="107">
        <v>43</v>
      </c>
      <c r="AD20" s="107"/>
      <c r="AE20" s="107">
        <v>51</v>
      </c>
      <c r="AF20" s="107">
        <v>49</v>
      </c>
      <c r="AG20" s="107">
        <v>49</v>
      </c>
      <c r="AH20" s="107">
        <v>46</v>
      </c>
      <c r="AI20" s="107">
        <v>43</v>
      </c>
      <c r="AJ20" s="109">
        <f t="shared" si="5"/>
        <v>1037</v>
      </c>
      <c r="AK20" s="110">
        <f>AJ20/COUNTA(E20:AI20)</f>
        <v>43.208333333333336</v>
      </c>
      <c r="AL20" s="531">
        <f>SUM(AK20:AK21)</f>
        <v>54.666666666666671</v>
      </c>
      <c r="AM20" s="111">
        <f>AK20/C20</f>
        <v>0.57611111111111113</v>
      </c>
      <c r="AN20" s="532">
        <f>AL20/(C20+C21)</f>
        <v>0.72888888888888892</v>
      </c>
      <c r="AO20" s="112">
        <f>AK20/D20</f>
        <v>0.88180272108843538</v>
      </c>
      <c r="AP20" s="532">
        <f>AL20/(D20+D21)</f>
        <v>0.9111111111111112</v>
      </c>
    </row>
    <row r="21" spans="1:42" ht="20.100000000000001" customHeight="1">
      <c r="A21" s="530"/>
      <c r="B21" s="115" t="s">
        <v>492</v>
      </c>
      <c r="C21" s="159"/>
      <c r="D21" s="159">
        <v>11</v>
      </c>
      <c r="E21" s="117"/>
      <c r="F21" s="117"/>
      <c r="G21" s="117"/>
      <c r="H21" s="117">
        <v>10</v>
      </c>
      <c r="I21" s="117"/>
      <c r="J21" s="117">
        <v>8</v>
      </c>
      <c r="K21" s="117">
        <v>12</v>
      </c>
      <c r="L21" s="117">
        <v>10</v>
      </c>
      <c r="M21" s="117">
        <v>11</v>
      </c>
      <c r="N21" s="117">
        <v>16</v>
      </c>
      <c r="O21" s="117">
        <v>9</v>
      </c>
      <c r="P21" s="117"/>
      <c r="Q21" s="117">
        <v>8</v>
      </c>
      <c r="R21" s="117">
        <v>11</v>
      </c>
      <c r="S21" s="117">
        <v>15</v>
      </c>
      <c r="T21" s="117">
        <v>12</v>
      </c>
      <c r="U21" s="117">
        <v>16</v>
      </c>
      <c r="V21" s="117">
        <v>10</v>
      </c>
      <c r="W21" s="117"/>
      <c r="X21" s="117">
        <v>6</v>
      </c>
      <c r="Y21" s="117">
        <v>12</v>
      </c>
      <c r="Z21" s="117">
        <v>12</v>
      </c>
      <c r="AA21" s="117">
        <v>13</v>
      </c>
      <c r="AB21" s="117">
        <v>16</v>
      </c>
      <c r="AC21" s="117">
        <v>11</v>
      </c>
      <c r="AE21" s="117">
        <v>7</v>
      </c>
      <c r="AF21" s="117">
        <v>10</v>
      </c>
      <c r="AG21" s="117">
        <v>14</v>
      </c>
      <c r="AH21" s="117">
        <v>11</v>
      </c>
      <c r="AI21" s="117">
        <v>15</v>
      </c>
      <c r="AJ21" s="119">
        <f t="shared" si="5"/>
        <v>275</v>
      </c>
      <c r="AK21" s="120">
        <f t="shared" si="4"/>
        <v>11.458333333333334</v>
      </c>
      <c r="AL21" s="547"/>
      <c r="AM21" s="540"/>
      <c r="AN21" s="525"/>
      <c r="AO21" s="162">
        <f>AK21/D21</f>
        <v>1.0416666666666667</v>
      </c>
      <c r="AP21" s="524"/>
    </row>
    <row r="22" spans="1:42" ht="20.100000000000001" customHeight="1">
      <c r="A22" s="536"/>
      <c r="B22" s="151" t="s">
        <v>493</v>
      </c>
      <c r="C22" s="163"/>
      <c r="D22" s="163"/>
      <c r="E22" s="186"/>
      <c r="F22" s="186"/>
      <c r="G22" s="186"/>
      <c r="H22" s="186">
        <v>4</v>
      </c>
      <c r="I22" s="186"/>
      <c r="J22" s="186">
        <v>10</v>
      </c>
      <c r="K22" s="186">
        <v>2</v>
      </c>
      <c r="L22" s="186">
        <v>6</v>
      </c>
      <c r="M22" s="186">
        <v>4</v>
      </c>
      <c r="N22" s="186">
        <v>4</v>
      </c>
      <c r="O22" s="186">
        <v>3</v>
      </c>
      <c r="P22" s="186"/>
      <c r="Q22" s="186">
        <v>7</v>
      </c>
      <c r="R22" s="186">
        <v>2</v>
      </c>
      <c r="S22" s="186">
        <v>2</v>
      </c>
      <c r="T22" s="186">
        <v>3</v>
      </c>
      <c r="U22" s="186">
        <v>2</v>
      </c>
      <c r="V22" s="186">
        <v>4</v>
      </c>
      <c r="W22" s="186"/>
      <c r="X22" s="186">
        <v>3</v>
      </c>
      <c r="Y22" s="186">
        <v>2</v>
      </c>
      <c r="Z22" s="186">
        <v>3</v>
      </c>
      <c r="AA22" s="186">
        <v>3</v>
      </c>
      <c r="AB22" s="186">
        <v>2</v>
      </c>
      <c r="AC22" s="186">
        <v>3</v>
      </c>
      <c r="AE22" s="186">
        <v>5</v>
      </c>
      <c r="AF22" s="186">
        <v>2</v>
      </c>
      <c r="AG22" s="186">
        <v>1</v>
      </c>
      <c r="AH22" s="186">
        <v>3</v>
      </c>
      <c r="AI22" s="186">
        <v>5</v>
      </c>
      <c r="AJ22" s="187">
        <f t="shared" si="5"/>
        <v>85</v>
      </c>
      <c r="AK22" s="188">
        <f t="shared" si="4"/>
        <v>3.5416666666666665</v>
      </c>
      <c r="AL22" s="526"/>
      <c r="AM22" s="528"/>
      <c r="AN22" s="526"/>
      <c r="AO22" s="156"/>
      <c r="AP22" s="526"/>
    </row>
    <row r="23" spans="1:42" ht="20.100000000000001" customHeight="1">
      <c r="A23" s="529" t="s">
        <v>501</v>
      </c>
      <c r="B23" s="104" t="s">
        <v>491</v>
      </c>
      <c r="C23" s="157">
        <v>35</v>
      </c>
      <c r="D23" s="105">
        <v>23.5</v>
      </c>
      <c r="E23" s="107"/>
      <c r="F23" s="107"/>
      <c r="G23" s="107"/>
      <c r="H23" s="107">
        <v>24</v>
      </c>
      <c r="I23" s="107"/>
      <c r="J23" s="107">
        <v>22</v>
      </c>
      <c r="K23" s="107">
        <v>21</v>
      </c>
      <c r="L23" s="107">
        <v>20</v>
      </c>
      <c r="M23" s="107">
        <v>24</v>
      </c>
      <c r="N23" s="107">
        <v>18</v>
      </c>
      <c r="O23" s="107">
        <v>24</v>
      </c>
      <c r="P23" s="107"/>
      <c r="Q23" s="107">
        <v>25</v>
      </c>
      <c r="R23" s="107">
        <v>25</v>
      </c>
      <c r="S23" s="107">
        <v>21</v>
      </c>
      <c r="T23" s="107">
        <v>26</v>
      </c>
      <c r="U23" s="107">
        <v>19</v>
      </c>
      <c r="V23" s="107">
        <v>23</v>
      </c>
      <c r="W23" s="107"/>
      <c r="X23" s="107">
        <v>25</v>
      </c>
      <c r="Y23" s="107">
        <v>28</v>
      </c>
      <c r="Z23" s="107">
        <v>22</v>
      </c>
      <c r="AA23" s="107">
        <v>22</v>
      </c>
      <c r="AB23" s="107">
        <v>0</v>
      </c>
      <c r="AC23" s="107">
        <v>26</v>
      </c>
      <c r="AD23" s="107"/>
      <c r="AE23" s="107">
        <v>26</v>
      </c>
      <c r="AF23" s="107">
        <v>23</v>
      </c>
      <c r="AG23" s="107">
        <v>25</v>
      </c>
      <c r="AH23" s="107">
        <v>23</v>
      </c>
      <c r="AI23" s="107">
        <v>21</v>
      </c>
      <c r="AJ23" s="109">
        <f t="shared" si="5"/>
        <v>533</v>
      </c>
      <c r="AK23" s="110">
        <f t="shared" si="4"/>
        <v>22.208333333333332</v>
      </c>
      <c r="AL23" s="531">
        <f>SUM(AK23:AK24)</f>
        <v>25.425724637681157</v>
      </c>
      <c r="AM23" s="111">
        <f>AK23/C23</f>
        <v>0.63452380952380949</v>
      </c>
      <c r="AN23" s="532">
        <f>AL23/(C23+C24)</f>
        <v>0.72644927536231874</v>
      </c>
      <c r="AO23" s="112">
        <f>AK23/D23</f>
        <v>0.94503546099290781</v>
      </c>
      <c r="AP23" s="532">
        <f>AL23/(D23+D24)</f>
        <v>0.90806159420289845</v>
      </c>
    </row>
    <row r="24" spans="1:42" ht="20.100000000000001" customHeight="1">
      <c r="A24" s="530"/>
      <c r="B24" s="115" t="s">
        <v>492</v>
      </c>
      <c r="C24" s="159"/>
      <c r="D24" s="189">
        <v>4.5</v>
      </c>
      <c r="E24" s="117"/>
      <c r="F24" s="117"/>
      <c r="G24" s="117"/>
      <c r="H24" s="117"/>
      <c r="I24" s="117"/>
      <c r="J24" s="117">
        <v>4</v>
      </c>
      <c r="K24" s="117">
        <v>6</v>
      </c>
      <c r="L24" s="117">
        <v>3</v>
      </c>
      <c r="M24" s="117">
        <v>1</v>
      </c>
      <c r="N24" s="117">
        <v>7</v>
      </c>
      <c r="O24" s="117">
        <v>0</v>
      </c>
      <c r="P24" s="117"/>
      <c r="Q24" s="117">
        <v>4</v>
      </c>
      <c r="R24" s="117">
        <v>4</v>
      </c>
      <c r="S24" s="117">
        <v>2</v>
      </c>
      <c r="T24" s="117">
        <v>1</v>
      </c>
      <c r="U24" s="117">
        <v>7</v>
      </c>
      <c r="V24" s="117">
        <v>0</v>
      </c>
      <c r="W24" s="117"/>
      <c r="X24" s="117">
        <v>4</v>
      </c>
      <c r="Y24" s="117">
        <v>3</v>
      </c>
      <c r="Z24" s="117">
        <v>2</v>
      </c>
      <c r="AA24" s="117">
        <v>1</v>
      </c>
      <c r="AB24" s="117">
        <v>7</v>
      </c>
      <c r="AC24" s="117">
        <v>0</v>
      </c>
      <c r="AD24" s="117"/>
      <c r="AE24" s="117">
        <v>4</v>
      </c>
      <c r="AF24" s="117">
        <v>5</v>
      </c>
      <c r="AG24" s="117">
        <v>2</v>
      </c>
      <c r="AH24" s="117">
        <v>0</v>
      </c>
      <c r="AI24" s="117">
        <v>7</v>
      </c>
      <c r="AJ24" s="119">
        <f t="shared" si="5"/>
        <v>74</v>
      </c>
      <c r="AK24" s="120">
        <f t="shared" si="4"/>
        <v>3.2173913043478262</v>
      </c>
      <c r="AL24" s="547"/>
      <c r="AM24" s="551"/>
      <c r="AN24" s="525"/>
      <c r="AO24" s="162">
        <f>AK24/D24</f>
        <v>0.71497584541062809</v>
      </c>
      <c r="AP24" s="524"/>
    </row>
    <row r="25" spans="1:42" ht="20.100000000000001" customHeight="1">
      <c r="A25" s="536"/>
      <c r="B25" s="190" t="s">
        <v>493</v>
      </c>
      <c r="C25" s="163"/>
      <c r="D25" s="467"/>
      <c r="E25" s="206"/>
      <c r="F25" s="206"/>
      <c r="G25" s="206"/>
      <c r="H25" s="206">
        <v>6</v>
      </c>
      <c r="I25" s="206"/>
      <c r="J25" s="206">
        <v>2</v>
      </c>
      <c r="K25" s="206">
        <v>1</v>
      </c>
      <c r="L25" s="206">
        <v>2</v>
      </c>
      <c r="M25" s="206">
        <v>1</v>
      </c>
      <c r="N25" s="206"/>
      <c r="O25" s="206">
        <v>1</v>
      </c>
      <c r="P25" s="206"/>
      <c r="Q25" s="206">
        <v>2</v>
      </c>
      <c r="R25" s="206">
        <v>1</v>
      </c>
      <c r="S25" s="206">
        <v>2</v>
      </c>
      <c r="T25" s="206"/>
      <c r="U25" s="206">
        <v>2</v>
      </c>
      <c r="V25" s="206"/>
      <c r="W25" s="206"/>
      <c r="X25" s="206"/>
      <c r="Y25" s="206">
        <v>2</v>
      </c>
      <c r="Z25" s="206">
        <v>1</v>
      </c>
      <c r="AA25" s="206">
        <v>1</v>
      </c>
      <c r="AB25" s="206">
        <v>2</v>
      </c>
      <c r="AC25" s="206">
        <v>1</v>
      </c>
      <c r="AD25" s="206"/>
      <c r="AE25" s="206">
        <v>1</v>
      </c>
      <c r="AF25" s="206">
        <v>1</v>
      </c>
      <c r="AG25" s="206"/>
      <c r="AH25" s="206">
        <v>1</v>
      </c>
      <c r="AI25" s="206"/>
      <c r="AJ25" s="153">
        <f t="shared" si="5"/>
        <v>30</v>
      </c>
      <c r="AK25" s="188">
        <f t="shared" si="4"/>
        <v>1.6666666666666667</v>
      </c>
      <c r="AL25" s="526"/>
      <c r="AM25" s="552"/>
      <c r="AN25" s="526"/>
      <c r="AO25" s="156"/>
      <c r="AP25" s="550"/>
    </row>
    <row r="26" spans="1:42" ht="20.100000000000001" customHeight="1">
      <c r="A26" s="529" t="s">
        <v>502</v>
      </c>
      <c r="B26" s="104" t="s">
        <v>497</v>
      </c>
      <c r="C26" s="168">
        <v>189</v>
      </c>
      <c r="D26" s="168">
        <v>204</v>
      </c>
      <c r="E26" s="192">
        <v>183</v>
      </c>
      <c r="F26" s="192">
        <v>183</v>
      </c>
      <c r="G26" s="192">
        <v>183</v>
      </c>
      <c r="H26" s="192">
        <v>183</v>
      </c>
      <c r="I26" s="192">
        <v>183</v>
      </c>
      <c r="J26" s="192">
        <v>183</v>
      </c>
      <c r="K26" s="192">
        <v>184</v>
      </c>
      <c r="L26" s="192">
        <v>184</v>
      </c>
      <c r="M26" s="192">
        <v>184</v>
      </c>
      <c r="N26" s="192">
        <v>184</v>
      </c>
      <c r="O26" s="192">
        <v>184</v>
      </c>
      <c r="P26" s="192">
        <v>184</v>
      </c>
      <c r="Q26" s="192">
        <v>184</v>
      </c>
      <c r="R26" s="192">
        <v>184</v>
      </c>
      <c r="S26" s="192">
        <v>184</v>
      </c>
      <c r="T26" s="192">
        <v>184</v>
      </c>
      <c r="U26" s="192">
        <v>184</v>
      </c>
      <c r="V26" s="192">
        <v>184</v>
      </c>
      <c r="W26" s="192">
        <v>184</v>
      </c>
      <c r="X26" s="192">
        <v>184</v>
      </c>
      <c r="Y26" s="192">
        <v>184</v>
      </c>
      <c r="Z26" s="192">
        <v>184</v>
      </c>
      <c r="AA26" s="192">
        <v>184</v>
      </c>
      <c r="AB26" s="192">
        <v>184</v>
      </c>
      <c r="AC26" s="192">
        <v>184</v>
      </c>
      <c r="AD26" s="192">
        <v>184</v>
      </c>
      <c r="AE26" s="192">
        <v>184</v>
      </c>
      <c r="AF26" s="192">
        <v>184</v>
      </c>
      <c r="AG26" s="192">
        <v>184</v>
      </c>
      <c r="AH26" s="192">
        <v>184</v>
      </c>
      <c r="AI26" s="192">
        <v>184</v>
      </c>
      <c r="AJ26" s="109">
        <f t="shared" si="5"/>
        <v>5698</v>
      </c>
      <c r="AK26" s="110">
        <f t="shared" si="4"/>
        <v>183.80645161290323</v>
      </c>
      <c r="AL26" s="543"/>
      <c r="AM26" s="545"/>
      <c r="AN26" s="532"/>
      <c r="AO26" s="112"/>
      <c r="AP26" s="532"/>
    </row>
    <row r="27" spans="1:42" ht="20.100000000000001" customHeight="1">
      <c r="A27" s="536"/>
      <c r="B27" s="124" t="s">
        <v>498</v>
      </c>
      <c r="C27" s="170">
        <v>100</v>
      </c>
      <c r="D27" s="170">
        <v>120</v>
      </c>
      <c r="E27" s="193">
        <v>115</v>
      </c>
      <c r="F27" s="193">
        <v>115</v>
      </c>
      <c r="G27" s="193">
        <v>115</v>
      </c>
      <c r="H27" s="193">
        <v>115</v>
      </c>
      <c r="I27" s="193">
        <v>115</v>
      </c>
      <c r="J27" s="193">
        <v>115</v>
      </c>
      <c r="K27" s="193">
        <v>115</v>
      </c>
      <c r="L27" s="193">
        <v>115</v>
      </c>
      <c r="M27" s="193">
        <v>115</v>
      </c>
      <c r="N27" s="193">
        <v>115</v>
      </c>
      <c r="O27" s="193">
        <v>115</v>
      </c>
      <c r="P27" s="193">
        <v>115</v>
      </c>
      <c r="Q27" s="193">
        <v>115</v>
      </c>
      <c r="R27" s="193">
        <v>115</v>
      </c>
      <c r="S27" s="193">
        <v>115</v>
      </c>
      <c r="T27" s="193">
        <v>115</v>
      </c>
      <c r="U27" s="193">
        <v>115</v>
      </c>
      <c r="V27" s="193">
        <v>115</v>
      </c>
      <c r="W27" s="193">
        <v>115</v>
      </c>
      <c r="X27" s="193">
        <v>115</v>
      </c>
      <c r="Y27" s="193">
        <v>115</v>
      </c>
      <c r="Z27" s="193">
        <v>115</v>
      </c>
      <c r="AA27" s="193">
        <v>115</v>
      </c>
      <c r="AB27" s="193">
        <v>115</v>
      </c>
      <c r="AC27" s="193">
        <v>115</v>
      </c>
      <c r="AD27" s="193">
        <v>115</v>
      </c>
      <c r="AE27" s="193">
        <v>115</v>
      </c>
      <c r="AF27" s="193">
        <v>115</v>
      </c>
      <c r="AG27" s="193">
        <v>115</v>
      </c>
      <c r="AH27" s="193">
        <v>115</v>
      </c>
      <c r="AI27" s="193">
        <v>115</v>
      </c>
      <c r="AJ27" s="130">
        <f>SUM(F27:AI27)</f>
        <v>3450</v>
      </c>
      <c r="AK27" s="173">
        <f t="shared" si="4"/>
        <v>111.29032258064517</v>
      </c>
      <c r="AL27" s="544"/>
      <c r="AM27" s="546"/>
      <c r="AN27" s="526"/>
      <c r="AO27" s="174"/>
      <c r="AP27" s="526"/>
    </row>
    <row r="28" spans="1:42" ht="20.100000000000001" customHeight="1">
      <c r="A28" s="529" t="s">
        <v>503</v>
      </c>
      <c r="B28" s="104" t="s">
        <v>491</v>
      </c>
      <c r="C28" s="157">
        <v>50</v>
      </c>
      <c r="D28" s="194">
        <v>12</v>
      </c>
      <c r="E28" s="194">
        <v>10</v>
      </c>
      <c r="F28" s="194">
        <v>10</v>
      </c>
      <c r="G28" s="194">
        <v>10</v>
      </c>
      <c r="H28" s="194">
        <v>10</v>
      </c>
      <c r="I28" s="194">
        <v>10</v>
      </c>
      <c r="J28" s="194">
        <v>10</v>
      </c>
      <c r="K28" s="194">
        <v>10</v>
      </c>
      <c r="L28" s="194">
        <v>10</v>
      </c>
      <c r="M28" s="194">
        <v>10</v>
      </c>
      <c r="N28" s="194">
        <v>10</v>
      </c>
      <c r="O28" s="194">
        <v>10</v>
      </c>
      <c r="P28" s="194">
        <v>10</v>
      </c>
      <c r="Q28" s="194">
        <v>10</v>
      </c>
      <c r="R28" s="194">
        <v>10</v>
      </c>
      <c r="S28" s="194">
        <v>10</v>
      </c>
      <c r="T28" s="194">
        <v>10</v>
      </c>
      <c r="U28" s="194">
        <v>10</v>
      </c>
      <c r="V28" s="194">
        <v>10</v>
      </c>
      <c r="W28" s="194">
        <v>10</v>
      </c>
      <c r="X28" s="194">
        <v>10</v>
      </c>
      <c r="Y28" s="194">
        <v>10</v>
      </c>
      <c r="Z28" s="194">
        <v>10</v>
      </c>
      <c r="AA28" s="194">
        <v>10</v>
      </c>
      <c r="AB28" s="194">
        <v>10</v>
      </c>
      <c r="AC28" s="194">
        <v>10</v>
      </c>
      <c r="AD28" s="194">
        <v>10</v>
      </c>
      <c r="AE28" s="194">
        <v>10</v>
      </c>
      <c r="AF28" s="194">
        <v>10</v>
      </c>
      <c r="AG28" s="194">
        <v>10</v>
      </c>
      <c r="AH28" s="194">
        <v>10</v>
      </c>
      <c r="AI28" s="194">
        <v>10</v>
      </c>
      <c r="AJ28" s="109">
        <f t="shared" ref="AJ28:AJ60" si="6">SUM(E28:AI28)</f>
        <v>310</v>
      </c>
      <c r="AK28" s="110">
        <f t="shared" si="4"/>
        <v>10</v>
      </c>
      <c r="AL28" s="531">
        <f>SUM(AK28:AK29)</f>
        <v>47.451612903225808</v>
      </c>
      <c r="AM28" s="195">
        <f>AK28/C28</f>
        <v>0.2</v>
      </c>
      <c r="AN28" s="532">
        <f>AL28/(C28+C29)</f>
        <v>0.94903225806451619</v>
      </c>
      <c r="AO28" s="196">
        <f>AK28/D28</f>
        <v>0.83333333333333337</v>
      </c>
      <c r="AP28" s="524">
        <f>AL28/(D28+D29)</f>
        <v>0.9783837712005321</v>
      </c>
    </row>
    <row r="29" spans="1:42" ht="20.100000000000001" customHeight="1">
      <c r="A29" s="530"/>
      <c r="B29" s="115" t="s">
        <v>504</v>
      </c>
      <c r="C29" s="159"/>
      <c r="D29" s="197">
        <v>36.5</v>
      </c>
      <c r="E29" s="197">
        <v>37</v>
      </c>
      <c r="F29" s="197">
        <v>37</v>
      </c>
      <c r="G29" s="197">
        <v>37</v>
      </c>
      <c r="H29" s="197">
        <v>37</v>
      </c>
      <c r="I29" s="197">
        <v>37</v>
      </c>
      <c r="J29" s="197">
        <v>37</v>
      </c>
      <c r="K29" s="197">
        <v>37</v>
      </c>
      <c r="L29" s="197">
        <v>37</v>
      </c>
      <c r="M29" s="197">
        <v>36</v>
      </c>
      <c r="N29" s="197">
        <v>36</v>
      </c>
      <c r="O29" s="197">
        <v>36</v>
      </c>
      <c r="P29" s="197">
        <v>37</v>
      </c>
      <c r="Q29" s="197">
        <v>37</v>
      </c>
      <c r="R29" s="197">
        <v>37</v>
      </c>
      <c r="S29" s="197">
        <v>38</v>
      </c>
      <c r="T29" s="197">
        <v>38</v>
      </c>
      <c r="U29" s="197">
        <v>38</v>
      </c>
      <c r="V29" s="197">
        <v>38</v>
      </c>
      <c r="W29" s="197">
        <v>38</v>
      </c>
      <c r="X29" s="197">
        <v>38</v>
      </c>
      <c r="Y29" s="197">
        <v>38</v>
      </c>
      <c r="Z29" s="197">
        <v>38</v>
      </c>
      <c r="AA29" s="197">
        <v>38</v>
      </c>
      <c r="AB29" s="197">
        <v>38</v>
      </c>
      <c r="AC29" s="197">
        <v>38</v>
      </c>
      <c r="AD29" s="197">
        <v>38</v>
      </c>
      <c r="AE29" s="197">
        <v>38</v>
      </c>
      <c r="AF29" s="197">
        <v>38</v>
      </c>
      <c r="AG29" s="197">
        <v>38</v>
      </c>
      <c r="AH29" s="197">
        <v>38</v>
      </c>
      <c r="AI29" s="197">
        <v>38</v>
      </c>
      <c r="AJ29" s="177">
        <f t="shared" si="6"/>
        <v>1161</v>
      </c>
      <c r="AK29" s="178">
        <f t="shared" si="4"/>
        <v>37.451612903225808</v>
      </c>
      <c r="AL29" s="548"/>
      <c r="AM29" s="181"/>
      <c r="AN29" s="555"/>
      <c r="AO29" s="182">
        <f>AK29/D29</f>
        <v>1.0260715863897483</v>
      </c>
      <c r="AP29" s="549"/>
    </row>
    <row r="30" spans="1:42" ht="20.100000000000001" customHeight="1">
      <c r="A30" s="536"/>
      <c r="B30" s="124" t="s">
        <v>490</v>
      </c>
      <c r="C30" s="135"/>
      <c r="D30" s="198"/>
      <c r="E30" s="199">
        <v>2</v>
      </c>
      <c r="F30" s="199">
        <v>2</v>
      </c>
      <c r="G30" s="199">
        <v>2</v>
      </c>
      <c r="H30" s="199">
        <v>2</v>
      </c>
      <c r="I30" s="199">
        <v>2</v>
      </c>
      <c r="J30" s="199">
        <v>2</v>
      </c>
      <c r="K30" s="199">
        <v>2</v>
      </c>
      <c r="L30" s="199">
        <v>2</v>
      </c>
      <c r="M30" s="199">
        <v>2</v>
      </c>
      <c r="N30" s="199">
        <v>2</v>
      </c>
      <c r="O30" s="199">
        <v>2</v>
      </c>
      <c r="P30" s="199">
        <v>2</v>
      </c>
      <c r="Q30" s="199">
        <v>1</v>
      </c>
      <c r="R30" s="350">
        <v>1</v>
      </c>
      <c r="S30" s="199">
        <v>1</v>
      </c>
      <c r="T30" s="199">
        <v>1</v>
      </c>
      <c r="U30" s="199">
        <v>1</v>
      </c>
      <c r="V30" s="199">
        <v>1</v>
      </c>
      <c r="W30" s="199">
        <v>1</v>
      </c>
      <c r="X30" s="199">
        <v>1</v>
      </c>
      <c r="Y30" s="199">
        <v>1</v>
      </c>
      <c r="Z30" s="199">
        <v>1</v>
      </c>
      <c r="AA30" s="199">
        <v>1</v>
      </c>
      <c r="AB30" s="199">
        <v>1</v>
      </c>
      <c r="AC30" s="199">
        <v>1</v>
      </c>
      <c r="AD30" s="199">
        <v>1</v>
      </c>
      <c r="AE30" s="199">
        <v>1</v>
      </c>
      <c r="AF30" s="199">
        <v>1</v>
      </c>
      <c r="AG30" s="199">
        <v>1</v>
      </c>
      <c r="AH30" s="199">
        <v>1</v>
      </c>
      <c r="AI30" s="199">
        <v>1</v>
      </c>
      <c r="AJ30" s="153">
        <f t="shared" si="6"/>
        <v>43</v>
      </c>
      <c r="AK30" s="140">
        <f t="shared" si="4"/>
        <v>1.3870967741935485</v>
      </c>
      <c r="AL30" s="121"/>
      <c r="AM30" s="200"/>
      <c r="AN30" s="297"/>
      <c r="AO30" s="156"/>
      <c r="AP30" s="201"/>
    </row>
    <row r="31" spans="1:42" ht="20.100000000000001" customHeight="1">
      <c r="A31" s="529" t="s">
        <v>505</v>
      </c>
      <c r="B31" s="104" t="s">
        <v>497</v>
      </c>
      <c r="C31" s="157"/>
      <c r="D31" s="194">
        <v>34</v>
      </c>
      <c r="E31" s="106">
        <v>13</v>
      </c>
      <c r="F31" s="107">
        <v>17</v>
      </c>
      <c r="G31" s="107">
        <v>21</v>
      </c>
      <c r="H31" s="108">
        <v>18</v>
      </c>
      <c r="I31" s="107">
        <v>23</v>
      </c>
      <c r="J31" s="107">
        <v>30</v>
      </c>
      <c r="K31" s="107">
        <v>29</v>
      </c>
      <c r="L31" s="107">
        <v>28</v>
      </c>
      <c r="M31" s="107">
        <v>28</v>
      </c>
      <c r="N31" s="107">
        <v>31</v>
      </c>
      <c r="O31" s="108">
        <v>18</v>
      </c>
      <c r="P31" s="107">
        <v>24</v>
      </c>
      <c r="Q31" s="107">
        <v>32</v>
      </c>
      <c r="R31" s="176">
        <v>31</v>
      </c>
      <c r="S31" s="107">
        <v>29</v>
      </c>
      <c r="T31" s="107">
        <v>29</v>
      </c>
      <c r="U31" s="107">
        <v>30</v>
      </c>
      <c r="V31" s="107">
        <v>21</v>
      </c>
      <c r="W31" s="107">
        <v>25</v>
      </c>
      <c r="X31" s="108">
        <v>29</v>
      </c>
      <c r="Y31" s="107">
        <v>35</v>
      </c>
      <c r="Z31" s="107">
        <v>30</v>
      </c>
      <c r="AA31" s="107">
        <v>27</v>
      </c>
      <c r="AB31" s="107">
        <v>26</v>
      </c>
      <c r="AC31" s="107">
        <v>16</v>
      </c>
      <c r="AD31" s="107">
        <v>23</v>
      </c>
      <c r="AE31" s="107">
        <v>30</v>
      </c>
      <c r="AF31" s="107">
        <v>30</v>
      </c>
      <c r="AG31" s="107">
        <v>30</v>
      </c>
      <c r="AH31" s="107">
        <v>30</v>
      </c>
      <c r="AI31" s="107">
        <v>26</v>
      </c>
      <c r="AJ31" s="109">
        <f t="shared" si="6"/>
        <v>809</v>
      </c>
      <c r="AK31" s="110">
        <f t="shared" si="4"/>
        <v>26.096774193548388</v>
      </c>
      <c r="AL31" s="531">
        <f>SUM(AK31:AK33)</f>
        <v>36.806451612903231</v>
      </c>
      <c r="AM31" s="557"/>
      <c r="AN31" s="560"/>
      <c r="AO31" s="202">
        <f t="shared" ref="AO31:AO37" si="7">AK31/D31</f>
        <v>0.76755218216318788</v>
      </c>
      <c r="AP31" s="563">
        <f>AL31/(D31+D32+D33)</f>
        <v>0.77487266553480483</v>
      </c>
    </row>
    <row r="32" spans="1:42" ht="20.100000000000001" customHeight="1">
      <c r="A32" s="530"/>
      <c r="B32" s="115" t="s">
        <v>492</v>
      </c>
      <c r="C32" s="159"/>
      <c r="D32" s="197">
        <v>6</v>
      </c>
      <c r="E32" s="160">
        <v>0</v>
      </c>
      <c r="F32" s="117">
        <v>0</v>
      </c>
      <c r="G32" s="117">
        <v>0</v>
      </c>
      <c r="H32" s="118">
        <v>2</v>
      </c>
      <c r="I32" s="117">
        <v>0</v>
      </c>
      <c r="J32" s="117">
        <v>6</v>
      </c>
      <c r="K32" s="117">
        <v>9</v>
      </c>
      <c r="L32" s="117">
        <v>8</v>
      </c>
      <c r="M32" s="117">
        <v>11</v>
      </c>
      <c r="N32" s="117">
        <v>5</v>
      </c>
      <c r="O32" s="118">
        <v>2</v>
      </c>
      <c r="P32" s="117">
        <v>0</v>
      </c>
      <c r="Q32" s="117">
        <v>7</v>
      </c>
      <c r="R32" s="117">
        <v>8</v>
      </c>
      <c r="S32" s="117">
        <v>8</v>
      </c>
      <c r="T32" s="117">
        <v>10</v>
      </c>
      <c r="U32" s="117">
        <v>4</v>
      </c>
      <c r="V32" s="117">
        <v>2</v>
      </c>
      <c r="W32" s="117">
        <v>0</v>
      </c>
      <c r="X32" s="118">
        <v>7</v>
      </c>
      <c r="Y32" s="117">
        <v>9</v>
      </c>
      <c r="Z32" s="117">
        <v>9</v>
      </c>
      <c r="AA32" s="117">
        <v>8</v>
      </c>
      <c r="AB32" s="117">
        <v>4</v>
      </c>
      <c r="AC32" s="117">
        <v>2</v>
      </c>
      <c r="AD32" s="117">
        <v>0</v>
      </c>
      <c r="AE32" s="117">
        <v>7</v>
      </c>
      <c r="AF32" s="117">
        <v>8</v>
      </c>
      <c r="AG32" s="117">
        <v>7</v>
      </c>
      <c r="AH32" s="117">
        <v>10</v>
      </c>
      <c r="AI32" s="117">
        <v>4</v>
      </c>
      <c r="AJ32" s="119">
        <f t="shared" si="6"/>
        <v>157</v>
      </c>
      <c r="AK32" s="120">
        <f t="shared" si="4"/>
        <v>5.064516129032258</v>
      </c>
      <c r="AL32" s="525"/>
      <c r="AM32" s="558"/>
      <c r="AN32" s="561"/>
      <c r="AO32" s="203">
        <f t="shared" si="7"/>
        <v>0.84408602150537637</v>
      </c>
      <c r="AP32" s="564"/>
    </row>
    <row r="33" spans="1:42" ht="20.100000000000001" customHeight="1">
      <c r="A33" s="536"/>
      <c r="B33" s="124" t="s">
        <v>506</v>
      </c>
      <c r="C33" s="204"/>
      <c r="D33" s="205">
        <v>7.5</v>
      </c>
      <c r="E33" s="193">
        <v>2</v>
      </c>
      <c r="F33" s="206">
        <v>2</v>
      </c>
      <c r="G33" s="206">
        <v>4</v>
      </c>
      <c r="H33" s="207">
        <v>8</v>
      </c>
      <c r="I33" s="206">
        <v>1</v>
      </c>
      <c r="J33" s="206">
        <v>6</v>
      </c>
      <c r="K33" s="206">
        <v>7</v>
      </c>
      <c r="L33" s="206">
        <v>5</v>
      </c>
      <c r="M33" s="206">
        <v>9</v>
      </c>
      <c r="N33" s="206">
        <v>7</v>
      </c>
      <c r="O33" s="207">
        <v>6</v>
      </c>
      <c r="P33" s="206">
        <v>2</v>
      </c>
      <c r="Q33" s="206">
        <v>6</v>
      </c>
      <c r="R33" s="206">
        <v>7</v>
      </c>
      <c r="S33" s="206">
        <v>6</v>
      </c>
      <c r="T33" s="206">
        <v>9</v>
      </c>
      <c r="U33" s="206">
        <v>7</v>
      </c>
      <c r="V33" s="206">
        <v>4</v>
      </c>
      <c r="W33" s="206">
        <v>2</v>
      </c>
      <c r="X33" s="207">
        <v>8</v>
      </c>
      <c r="Y33" s="206">
        <v>7</v>
      </c>
      <c r="Z33" s="206">
        <v>5</v>
      </c>
      <c r="AA33" s="206">
        <v>9</v>
      </c>
      <c r="AB33" s="206">
        <v>7</v>
      </c>
      <c r="AC33" s="206">
        <v>3</v>
      </c>
      <c r="AD33" s="206">
        <v>1</v>
      </c>
      <c r="AE33" s="206">
        <v>8</v>
      </c>
      <c r="AF33" s="206">
        <v>6</v>
      </c>
      <c r="AG33" s="206">
        <v>5</v>
      </c>
      <c r="AH33" s="206">
        <v>9</v>
      </c>
      <c r="AI33" s="206">
        <v>7</v>
      </c>
      <c r="AJ33" s="130">
        <f t="shared" si="6"/>
        <v>175</v>
      </c>
      <c r="AK33" s="173">
        <f t="shared" si="4"/>
        <v>5.645161290322581</v>
      </c>
      <c r="AL33" s="526"/>
      <c r="AM33" s="559"/>
      <c r="AN33" s="562"/>
      <c r="AO33" s="208">
        <f t="shared" si="7"/>
        <v>0.75268817204301075</v>
      </c>
      <c r="AP33" s="565"/>
    </row>
    <row r="34" spans="1:42" ht="20.100000000000001" customHeight="1">
      <c r="A34" s="553" t="s">
        <v>507</v>
      </c>
      <c r="B34" s="554"/>
      <c r="C34" s="163"/>
      <c r="D34" s="204"/>
      <c r="E34" s="193">
        <v>0</v>
      </c>
      <c r="F34" s="206">
        <v>0</v>
      </c>
      <c r="G34" s="206">
        <v>0</v>
      </c>
      <c r="H34" s="207">
        <v>0</v>
      </c>
      <c r="I34" s="206">
        <v>0</v>
      </c>
      <c r="J34" s="206">
        <v>5</v>
      </c>
      <c r="K34" s="206">
        <v>2</v>
      </c>
      <c r="L34" s="206">
        <v>5</v>
      </c>
      <c r="M34" s="206">
        <v>9</v>
      </c>
      <c r="N34" s="206">
        <v>7</v>
      </c>
      <c r="O34" s="207">
        <v>0</v>
      </c>
      <c r="P34" s="206">
        <v>0</v>
      </c>
      <c r="Q34" s="206">
        <v>1</v>
      </c>
      <c r="R34" s="206">
        <v>7</v>
      </c>
      <c r="S34" s="206">
        <v>7</v>
      </c>
      <c r="T34" s="206">
        <v>6</v>
      </c>
      <c r="U34" s="206">
        <v>7</v>
      </c>
      <c r="V34" s="206">
        <v>2</v>
      </c>
      <c r="W34" s="206">
        <v>0</v>
      </c>
      <c r="X34" s="207">
        <v>3</v>
      </c>
      <c r="Y34" s="206">
        <v>10</v>
      </c>
      <c r="Z34" s="206">
        <v>4</v>
      </c>
      <c r="AA34" s="206">
        <v>3</v>
      </c>
      <c r="AB34" s="206">
        <v>3</v>
      </c>
      <c r="AC34" s="206">
        <v>0</v>
      </c>
      <c r="AD34" s="206">
        <v>0</v>
      </c>
      <c r="AE34" s="206">
        <v>2</v>
      </c>
      <c r="AF34" s="206">
        <v>8</v>
      </c>
      <c r="AG34" s="206">
        <v>4</v>
      </c>
      <c r="AH34" s="206">
        <v>5</v>
      </c>
      <c r="AI34" s="206">
        <v>3</v>
      </c>
      <c r="AJ34" s="209">
        <f t="shared" si="6"/>
        <v>103</v>
      </c>
      <c r="AK34" s="210">
        <f t="shared" si="4"/>
        <v>3.3225806451612905</v>
      </c>
      <c r="AL34" s="211"/>
      <c r="AM34" s="212"/>
      <c r="AN34" s="298"/>
      <c r="AO34" s="212" t="e">
        <f t="shared" si="7"/>
        <v>#DIV/0!</v>
      </c>
      <c r="AP34" s="211"/>
    </row>
    <row r="35" spans="1:42" ht="20.100000000000001" customHeight="1">
      <c r="A35" s="529" t="s">
        <v>508</v>
      </c>
      <c r="B35" s="104" t="s">
        <v>491</v>
      </c>
      <c r="C35" s="157">
        <v>80</v>
      </c>
      <c r="D35" s="157">
        <v>41</v>
      </c>
      <c r="E35" s="106">
        <v>43</v>
      </c>
      <c r="F35" s="194">
        <v>43</v>
      </c>
      <c r="G35" s="194">
        <v>43</v>
      </c>
      <c r="H35" s="194">
        <v>43</v>
      </c>
      <c r="I35" s="194">
        <v>43</v>
      </c>
      <c r="J35" s="194">
        <v>43</v>
      </c>
      <c r="K35" s="194">
        <v>43</v>
      </c>
      <c r="L35" s="194">
        <v>43</v>
      </c>
      <c r="M35" s="107">
        <v>43</v>
      </c>
      <c r="N35" s="107">
        <v>42</v>
      </c>
      <c r="O35" s="107">
        <v>42</v>
      </c>
      <c r="P35" s="107">
        <v>42</v>
      </c>
      <c r="Q35" s="107">
        <v>42</v>
      </c>
      <c r="R35" s="107">
        <v>42</v>
      </c>
      <c r="S35" s="107">
        <v>41</v>
      </c>
      <c r="T35" s="107">
        <v>41</v>
      </c>
      <c r="U35" s="107">
        <v>41</v>
      </c>
      <c r="V35" s="107">
        <v>41</v>
      </c>
      <c r="W35" s="107">
        <v>41</v>
      </c>
      <c r="X35" s="108">
        <v>41</v>
      </c>
      <c r="Y35" s="107">
        <v>41</v>
      </c>
      <c r="Z35" s="107">
        <v>41</v>
      </c>
      <c r="AA35" s="107">
        <v>41</v>
      </c>
      <c r="AB35" s="107">
        <v>41</v>
      </c>
      <c r="AC35" s="107">
        <v>40</v>
      </c>
      <c r="AD35" s="107">
        <v>41</v>
      </c>
      <c r="AE35" s="107">
        <v>41</v>
      </c>
      <c r="AF35" s="107">
        <v>42</v>
      </c>
      <c r="AG35" s="107">
        <v>42</v>
      </c>
      <c r="AH35" s="107">
        <v>42</v>
      </c>
      <c r="AI35" s="107">
        <v>41</v>
      </c>
      <c r="AJ35" s="109">
        <f t="shared" si="6"/>
        <v>1296</v>
      </c>
      <c r="AK35" s="110">
        <f t="shared" si="4"/>
        <v>41.806451612903224</v>
      </c>
      <c r="AL35" s="531">
        <f>SUM(AK35:AK37)</f>
        <v>76.58064516129032</v>
      </c>
      <c r="AM35" s="111">
        <f>AK35/C35</f>
        <v>0.52258064516129032</v>
      </c>
      <c r="AN35" s="532">
        <f>AL35/(C35+C36+C37)</f>
        <v>0.95725806451612905</v>
      </c>
      <c r="AO35" s="112">
        <f t="shared" si="7"/>
        <v>1.0196695515342249</v>
      </c>
      <c r="AP35" s="532">
        <f>AL35/(D35+D36+D37)</f>
        <v>0.98180314309346561</v>
      </c>
    </row>
    <row r="36" spans="1:42" ht="20.100000000000001" customHeight="1">
      <c r="A36" s="530"/>
      <c r="B36" s="115" t="s">
        <v>504</v>
      </c>
      <c r="C36" s="159"/>
      <c r="D36" s="159">
        <v>37</v>
      </c>
      <c r="E36" s="160">
        <v>35</v>
      </c>
      <c r="F36" s="197">
        <v>35</v>
      </c>
      <c r="G36" s="197">
        <v>35</v>
      </c>
      <c r="H36" s="197">
        <v>35</v>
      </c>
      <c r="I36" s="197">
        <v>35</v>
      </c>
      <c r="J36" s="197">
        <v>35</v>
      </c>
      <c r="K36" s="197">
        <v>35</v>
      </c>
      <c r="L36" s="197">
        <v>35</v>
      </c>
      <c r="M36" s="117">
        <v>35</v>
      </c>
      <c r="N36" s="117">
        <v>35</v>
      </c>
      <c r="O36" s="117">
        <v>35</v>
      </c>
      <c r="P36" s="117">
        <v>35</v>
      </c>
      <c r="Q36" s="117">
        <v>35</v>
      </c>
      <c r="R36" s="117">
        <v>35</v>
      </c>
      <c r="S36" s="117">
        <v>35</v>
      </c>
      <c r="T36" s="117">
        <v>35</v>
      </c>
      <c r="U36" s="117">
        <v>35</v>
      </c>
      <c r="V36" s="117">
        <v>35</v>
      </c>
      <c r="W36" s="117">
        <v>35</v>
      </c>
      <c r="X36" s="118">
        <v>35</v>
      </c>
      <c r="Y36" s="117">
        <v>35</v>
      </c>
      <c r="Z36" s="117">
        <v>35</v>
      </c>
      <c r="AA36" s="117">
        <v>35</v>
      </c>
      <c r="AB36" s="117">
        <v>35</v>
      </c>
      <c r="AC36" s="117">
        <v>35</v>
      </c>
      <c r="AD36" s="117">
        <v>34</v>
      </c>
      <c r="AE36" s="117">
        <v>34</v>
      </c>
      <c r="AF36" s="117">
        <v>33</v>
      </c>
      <c r="AG36" s="117">
        <v>33</v>
      </c>
      <c r="AH36" s="117">
        <v>34</v>
      </c>
      <c r="AI36" s="117">
        <v>35</v>
      </c>
      <c r="AJ36" s="119">
        <f t="shared" si="6"/>
        <v>1078</v>
      </c>
      <c r="AK36" s="120">
        <f t="shared" si="4"/>
        <v>34.774193548387096</v>
      </c>
      <c r="AL36" s="547"/>
      <c r="AM36" s="540"/>
      <c r="AN36" s="525"/>
      <c r="AO36" s="182">
        <f t="shared" si="7"/>
        <v>0.93984306887532687</v>
      </c>
      <c r="AP36" s="524"/>
    </row>
    <row r="37" spans="1:42" ht="20.100000000000001" customHeight="1">
      <c r="A37" s="530"/>
      <c r="B37" s="115" t="s">
        <v>509</v>
      </c>
      <c r="C37" s="135"/>
      <c r="D37" s="159"/>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6</v>
      </c>
      <c r="F38" s="213">
        <v>6</v>
      </c>
      <c r="G38" s="213">
        <v>6</v>
      </c>
      <c r="H38" s="213">
        <v>6</v>
      </c>
      <c r="I38" s="213">
        <v>6</v>
      </c>
      <c r="J38" s="213">
        <v>6</v>
      </c>
      <c r="K38" s="213">
        <v>6</v>
      </c>
      <c r="L38" s="213">
        <v>6</v>
      </c>
      <c r="M38" s="213">
        <v>6</v>
      </c>
      <c r="N38" s="213">
        <v>5</v>
      </c>
      <c r="O38" s="213">
        <v>5</v>
      </c>
      <c r="P38" s="213">
        <v>5</v>
      </c>
      <c r="Q38" s="213">
        <v>5</v>
      </c>
      <c r="R38" s="213">
        <v>5</v>
      </c>
      <c r="S38" s="213">
        <v>5</v>
      </c>
      <c r="T38" s="213">
        <v>5</v>
      </c>
      <c r="U38" s="213">
        <v>5</v>
      </c>
      <c r="V38" s="213">
        <v>5</v>
      </c>
      <c r="W38" s="206">
        <v>5</v>
      </c>
      <c r="X38" s="207">
        <v>4</v>
      </c>
      <c r="Y38" s="206">
        <v>4</v>
      </c>
      <c r="Z38" s="206">
        <v>4</v>
      </c>
      <c r="AA38" s="206">
        <v>4</v>
      </c>
      <c r="AB38" s="206">
        <v>4</v>
      </c>
      <c r="AC38" s="206">
        <v>4</v>
      </c>
      <c r="AD38" s="206">
        <v>4</v>
      </c>
      <c r="AE38" s="206">
        <v>5</v>
      </c>
      <c r="AF38" s="206">
        <v>6</v>
      </c>
      <c r="AG38" s="206">
        <v>6</v>
      </c>
      <c r="AH38" s="206">
        <v>6</v>
      </c>
      <c r="AI38" s="206">
        <v>5</v>
      </c>
      <c r="AJ38" s="214">
        <f t="shared" si="6"/>
        <v>160</v>
      </c>
      <c r="AK38" s="173">
        <f t="shared" si="4"/>
        <v>5.161290322580645</v>
      </c>
      <c r="AL38" s="132"/>
      <c r="AM38" s="215"/>
      <c r="AN38" s="154"/>
      <c r="AO38" s="156"/>
      <c r="AP38" s="191"/>
    </row>
    <row r="39" spans="1:42" ht="20.100000000000001" customHeight="1">
      <c r="A39" s="530" t="s">
        <v>510</v>
      </c>
      <c r="B39" s="115" t="s">
        <v>491</v>
      </c>
      <c r="C39" s="135">
        <v>15</v>
      </c>
      <c r="D39" s="135">
        <v>10</v>
      </c>
      <c r="E39" s="127"/>
      <c r="F39" s="199"/>
      <c r="G39" s="199"/>
      <c r="H39" s="199">
        <v>9</v>
      </c>
      <c r="I39" s="199"/>
      <c r="J39" s="199">
        <v>10</v>
      </c>
      <c r="K39" s="199">
        <v>9</v>
      </c>
      <c r="L39" s="199">
        <v>9</v>
      </c>
      <c r="M39" s="199">
        <v>8</v>
      </c>
      <c r="N39" s="199">
        <v>8</v>
      </c>
      <c r="O39" s="199">
        <v>11</v>
      </c>
      <c r="P39" s="199"/>
      <c r="Q39" s="199">
        <v>9</v>
      </c>
      <c r="R39" s="199">
        <v>9</v>
      </c>
      <c r="S39" s="199">
        <v>9</v>
      </c>
      <c r="T39" s="199">
        <v>9</v>
      </c>
      <c r="U39" s="128">
        <v>8</v>
      </c>
      <c r="V39" s="128">
        <v>11</v>
      </c>
      <c r="W39" s="128"/>
      <c r="X39" s="129">
        <v>8</v>
      </c>
      <c r="Y39" s="128">
        <v>9</v>
      </c>
      <c r="Z39" s="128">
        <v>9</v>
      </c>
      <c r="AA39" s="128">
        <v>7</v>
      </c>
      <c r="AB39" s="128">
        <v>5</v>
      </c>
      <c r="AC39" s="128">
        <v>12</v>
      </c>
      <c r="AD39" s="128"/>
      <c r="AE39" s="128">
        <v>9</v>
      </c>
      <c r="AF39" s="128">
        <v>10</v>
      </c>
      <c r="AG39" s="128">
        <v>9</v>
      </c>
      <c r="AH39" s="128">
        <v>9</v>
      </c>
      <c r="AI39" s="128">
        <v>8</v>
      </c>
      <c r="AJ39" s="216">
        <f t="shared" si="6"/>
        <v>214</v>
      </c>
      <c r="AK39" s="217">
        <f t="shared" si="4"/>
        <v>8.9166666666666661</v>
      </c>
      <c r="AL39" s="566">
        <f>SUM(AK39:AK40)</f>
        <v>10.541666666666666</v>
      </c>
      <c r="AM39" s="218">
        <f>AK39/C39</f>
        <v>0.59444444444444444</v>
      </c>
      <c r="AN39" s="569">
        <f>AL39/(C39+C40)</f>
        <v>0.70277777777777772</v>
      </c>
      <c r="AO39" s="218">
        <f>AK39/D39</f>
        <v>0.89166666666666661</v>
      </c>
      <c r="AP39" s="524">
        <f>AL39/(D39+D40)</f>
        <v>1.003968253968254</v>
      </c>
    </row>
    <row r="40" spans="1:42" ht="20.100000000000001" customHeight="1">
      <c r="A40" s="530"/>
      <c r="B40" s="115" t="s">
        <v>492</v>
      </c>
      <c r="C40" s="159"/>
      <c r="D40" s="159">
        <v>0.5</v>
      </c>
      <c r="E40" s="160"/>
      <c r="F40" s="197"/>
      <c r="G40" s="197"/>
      <c r="H40" s="197">
        <v>1</v>
      </c>
      <c r="I40" s="197"/>
      <c r="J40" s="197">
        <v>2</v>
      </c>
      <c r="K40" s="197">
        <v>1</v>
      </c>
      <c r="L40" s="197">
        <v>2</v>
      </c>
      <c r="M40" s="197">
        <v>1</v>
      </c>
      <c r="N40" s="197">
        <v>3</v>
      </c>
      <c r="O40" s="197">
        <v>1</v>
      </c>
      <c r="P40" s="197"/>
      <c r="Q40" s="197">
        <v>2</v>
      </c>
      <c r="R40" s="197">
        <v>1</v>
      </c>
      <c r="S40" s="197">
        <v>2</v>
      </c>
      <c r="T40" s="197">
        <v>1</v>
      </c>
      <c r="U40" s="117">
        <v>3</v>
      </c>
      <c r="V40" s="117">
        <v>1</v>
      </c>
      <c r="W40" s="117"/>
      <c r="X40" s="118">
        <v>2</v>
      </c>
      <c r="Y40" s="117">
        <v>1</v>
      </c>
      <c r="Z40" s="117">
        <v>2</v>
      </c>
      <c r="AA40" s="117">
        <v>1</v>
      </c>
      <c r="AB40" s="117">
        <v>3</v>
      </c>
      <c r="AC40" s="117">
        <v>1</v>
      </c>
      <c r="AD40" s="117"/>
      <c r="AE40" s="117">
        <v>2</v>
      </c>
      <c r="AF40" s="117">
        <v>1</v>
      </c>
      <c r="AG40" s="117">
        <v>2</v>
      </c>
      <c r="AH40" s="117">
        <v>1</v>
      </c>
      <c r="AI40" s="117">
        <v>2</v>
      </c>
      <c r="AJ40" s="219">
        <f t="shared" si="6"/>
        <v>39</v>
      </c>
      <c r="AK40" s="220">
        <f t="shared" si="4"/>
        <v>1.625</v>
      </c>
      <c r="AL40" s="567"/>
      <c r="AM40" s="572"/>
      <c r="AN40" s="570"/>
      <c r="AO40" s="218">
        <f>AK40/D40</f>
        <v>3.25</v>
      </c>
      <c r="AP40" s="525"/>
    </row>
    <row r="41" spans="1:42" ht="20.100000000000001" customHeight="1">
      <c r="A41" s="536"/>
      <c r="B41" s="158" t="s">
        <v>493</v>
      </c>
      <c r="C41" s="135"/>
      <c r="D41" s="135"/>
      <c r="E41" s="127"/>
      <c r="F41" s="199"/>
      <c r="G41" s="199"/>
      <c r="H41" s="199">
        <v>2</v>
      </c>
      <c r="I41" s="199"/>
      <c r="J41" s="199">
        <v>0</v>
      </c>
      <c r="K41" s="199">
        <v>0</v>
      </c>
      <c r="L41" s="199">
        <v>0</v>
      </c>
      <c r="M41" s="199">
        <v>0</v>
      </c>
      <c r="N41" s="199">
        <v>0</v>
      </c>
      <c r="O41" s="199">
        <v>0</v>
      </c>
      <c r="P41" s="199"/>
      <c r="Q41" s="199">
        <v>0</v>
      </c>
      <c r="R41" s="199">
        <v>0</v>
      </c>
      <c r="S41" s="199">
        <v>0</v>
      </c>
      <c r="T41" s="199">
        <v>0</v>
      </c>
      <c r="U41" s="199">
        <v>0</v>
      </c>
      <c r="V41" s="199">
        <v>0</v>
      </c>
      <c r="W41" s="199"/>
      <c r="X41" s="128">
        <v>1</v>
      </c>
      <c r="Y41" s="199">
        <v>0</v>
      </c>
      <c r="Z41" s="199">
        <v>0</v>
      </c>
      <c r="AA41" s="199">
        <v>0</v>
      </c>
      <c r="AB41" s="199">
        <v>0</v>
      </c>
      <c r="AC41" s="128">
        <v>0</v>
      </c>
      <c r="AD41" s="128"/>
      <c r="AE41" s="128">
        <v>0</v>
      </c>
      <c r="AF41" s="128">
        <v>0</v>
      </c>
      <c r="AG41" s="128">
        <v>0</v>
      </c>
      <c r="AH41" s="128">
        <v>0</v>
      </c>
      <c r="AI41" s="128">
        <v>0</v>
      </c>
      <c r="AJ41" s="214">
        <f t="shared" si="6"/>
        <v>3</v>
      </c>
      <c r="AK41" s="221">
        <f t="shared" si="4"/>
        <v>0.125</v>
      </c>
      <c r="AL41" s="568"/>
      <c r="AM41" s="573"/>
      <c r="AN41" s="571"/>
      <c r="AO41" s="222"/>
      <c r="AP41" s="526"/>
    </row>
    <row r="42" spans="1:42" ht="20.100000000000001" customHeight="1">
      <c r="A42" s="529" t="s">
        <v>511</v>
      </c>
      <c r="B42" s="104" t="s">
        <v>491</v>
      </c>
      <c r="C42" s="223">
        <v>29</v>
      </c>
      <c r="D42" s="157">
        <v>28</v>
      </c>
      <c r="E42" s="106">
        <v>25</v>
      </c>
      <c r="F42" s="194">
        <v>25</v>
      </c>
      <c r="G42" s="194">
        <v>25</v>
      </c>
      <c r="H42" s="194">
        <v>25</v>
      </c>
      <c r="I42" s="194">
        <v>25</v>
      </c>
      <c r="J42" s="194">
        <v>26</v>
      </c>
      <c r="K42" s="194">
        <v>26</v>
      </c>
      <c r="L42" s="194">
        <v>26</v>
      </c>
      <c r="M42" s="194">
        <v>26</v>
      </c>
      <c r="N42" s="194">
        <v>24</v>
      </c>
      <c r="O42" s="194">
        <v>23</v>
      </c>
      <c r="P42" s="194">
        <v>23</v>
      </c>
      <c r="Q42" s="194">
        <v>23</v>
      </c>
      <c r="R42" s="194">
        <v>23</v>
      </c>
      <c r="S42" s="194">
        <v>22</v>
      </c>
      <c r="T42" s="194">
        <v>22</v>
      </c>
      <c r="U42" s="194">
        <v>22</v>
      </c>
      <c r="V42" s="194">
        <v>22</v>
      </c>
      <c r="W42" s="194">
        <v>22</v>
      </c>
      <c r="X42" s="194">
        <v>22</v>
      </c>
      <c r="Y42" s="194">
        <v>22</v>
      </c>
      <c r="Z42" s="194">
        <v>21</v>
      </c>
      <c r="AA42" s="194">
        <v>21</v>
      </c>
      <c r="AB42" s="194">
        <v>21</v>
      </c>
      <c r="AC42" s="107">
        <v>21</v>
      </c>
      <c r="AD42" s="107">
        <v>21</v>
      </c>
      <c r="AE42" s="107">
        <v>21</v>
      </c>
      <c r="AF42" s="107">
        <v>23</v>
      </c>
      <c r="AG42" s="107">
        <v>23</v>
      </c>
      <c r="AH42" s="107">
        <v>23</v>
      </c>
      <c r="AI42" s="107">
        <v>24</v>
      </c>
      <c r="AJ42" s="109">
        <f t="shared" si="6"/>
        <v>718</v>
      </c>
      <c r="AK42" s="110">
        <f t="shared" si="4"/>
        <v>23.161290322580644</v>
      </c>
      <c r="AL42" s="531">
        <f>SUM(AK42:AK43)</f>
        <v>32.322580645161288</v>
      </c>
      <c r="AM42" s="111">
        <f>AK42/C42</f>
        <v>0.79866518353726357</v>
      </c>
      <c r="AN42" s="532">
        <f>AL42/(C42+C43)</f>
        <v>0.82878411910669969</v>
      </c>
      <c r="AO42" s="112">
        <f>AK42/D42</f>
        <v>0.82718894009216581</v>
      </c>
      <c r="AP42" s="532">
        <f>AL42/(D42+D43)</f>
        <v>0.8688865764828303</v>
      </c>
    </row>
    <row r="43" spans="1:42" ht="20.100000000000001" customHeight="1">
      <c r="A43" s="530"/>
      <c r="B43" s="115" t="s">
        <v>509</v>
      </c>
      <c r="C43" s="159">
        <v>10</v>
      </c>
      <c r="D43" s="224">
        <v>9.1999999999999993</v>
      </c>
      <c r="E43" s="225">
        <v>9</v>
      </c>
      <c r="F43" s="226">
        <v>8</v>
      </c>
      <c r="G43" s="226">
        <v>9</v>
      </c>
      <c r="H43" s="226">
        <v>10</v>
      </c>
      <c r="I43" s="197">
        <v>9</v>
      </c>
      <c r="J43" s="117">
        <v>9</v>
      </c>
      <c r="K43" s="117">
        <v>7</v>
      </c>
      <c r="L43" s="117">
        <v>5</v>
      </c>
      <c r="M43" s="117">
        <v>6</v>
      </c>
      <c r="N43" s="117">
        <v>7</v>
      </c>
      <c r="O43" s="117">
        <v>8</v>
      </c>
      <c r="P43" s="117">
        <v>8</v>
      </c>
      <c r="Q43" s="117">
        <v>9</v>
      </c>
      <c r="R43" s="117">
        <v>10</v>
      </c>
      <c r="S43" s="118">
        <v>10</v>
      </c>
      <c r="T43" s="118">
        <v>9</v>
      </c>
      <c r="U43" s="118">
        <v>12</v>
      </c>
      <c r="V43" s="118">
        <v>11</v>
      </c>
      <c r="W43" s="117">
        <v>9</v>
      </c>
      <c r="X43" s="117">
        <v>9</v>
      </c>
      <c r="Y43" s="117">
        <v>8</v>
      </c>
      <c r="Z43" s="117">
        <v>8</v>
      </c>
      <c r="AA43" s="117">
        <v>8</v>
      </c>
      <c r="AB43" s="117">
        <v>10</v>
      </c>
      <c r="AC43" s="117">
        <v>12</v>
      </c>
      <c r="AD43" s="117">
        <v>12</v>
      </c>
      <c r="AE43" s="117">
        <v>11</v>
      </c>
      <c r="AF43" s="117">
        <v>11</v>
      </c>
      <c r="AG43" s="117">
        <v>10</v>
      </c>
      <c r="AH43" s="117">
        <v>10</v>
      </c>
      <c r="AI43" s="117">
        <v>10</v>
      </c>
      <c r="AJ43" s="177">
        <f t="shared" si="6"/>
        <v>284</v>
      </c>
      <c r="AK43" s="178">
        <f t="shared" si="4"/>
        <v>9.1612903225806459</v>
      </c>
      <c r="AL43" s="548"/>
      <c r="AM43" s="179">
        <f>AK43/C43</f>
        <v>0.91612903225806464</v>
      </c>
      <c r="AN43" s="555"/>
      <c r="AO43" s="182">
        <f>AK43/D43</f>
        <v>0.99579242636746157</v>
      </c>
      <c r="AP43" s="549"/>
    </row>
    <row r="44" spans="1:42" ht="20.100000000000001" customHeight="1">
      <c r="A44" s="536"/>
      <c r="B44" s="124" t="s">
        <v>490</v>
      </c>
      <c r="C44" s="227"/>
      <c r="D44" s="228"/>
      <c r="E44" s="229">
        <v>3</v>
      </c>
      <c r="F44" s="230">
        <v>3</v>
      </c>
      <c r="G44" s="230">
        <v>3</v>
      </c>
      <c r="H44" s="230">
        <v>3</v>
      </c>
      <c r="I44" s="230">
        <v>2</v>
      </c>
      <c r="J44" s="231">
        <v>2</v>
      </c>
      <c r="K44" s="231">
        <v>2</v>
      </c>
      <c r="L44" s="231">
        <v>2</v>
      </c>
      <c r="M44" s="231">
        <v>2</v>
      </c>
      <c r="N44" s="231">
        <v>4</v>
      </c>
      <c r="O44" s="231">
        <v>5</v>
      </c>
      <c r="P44" s="231">
        <v>5</v>
      </c>
      <c r="Q44" s="231">
        <v>5</v>
      </c>
      <c r="R44" s="231">
        <v>5</v>
      </c>
      <c r="S44" s="231">
        <v>6</v>
      </c>
      <c r="T44" s="231">
        <v>6</v>
      </c>
      <c r="U44" s="231">
        <v>6</v>
      </c>
      <c r="V44" s="231">
        <v>6</v>
      </c>
      <c r="W44" s="231">
        <v>6</v>
      </c>
      <c r="X44" s="231">
        <v>6</v>
      </c>
      <c r="Y44" s="231">
        <v>6</v>
      </c>
      <c r="Z44" s="231">
        <v>7</v>
      </c>
      <c r="AA44" s="231">
        <v>7</v>
      </c>
      <c r="AB44" s="231">
        <v>7</v>
      </c>
      <c r="AC44" s="350">
        <v>7</v>
      </c>
      <c r="AD44" s="350">
        <v>7</v>
      </c>
      <c r="AE44" s="350">
        <v>7</v>
      </c>
      <c r="AF44" s="350">
        <v>5</v>
      </c>
      <c r="AG44" s="350">
        <v>5</v>
      </c>
      <c r="AH44" s="350">
        <v>5</v>
      </c>
      <c r="AI44" s="381">
        <v>5</v>
      </c>
      <c r="AJ44" s="130">
        <f t="shared" si="6"/>
        <v>150</v>
      </c>
      <c r="AK44" s="178">
        <f t="shared" si="4"/>
        <v>4.838709677419355</v>
      </c>
      <c r="AL44" s="121"/>
      <c r="AM44" s="232"/>
      <c r="AN44" s="149"/>
      <c r="AO44" s="185"/>
      <c r="AP44" s="113"/>
    </row>
    <row r="45" spans="1:42" ht="20.100000000000001" customHeight="1">
      <c r="A45" s="529" t="s">
        <v>512</v>
      </c>
      <c r="B45" s="104" t="s">
        <v>497</v>
      </c>
      <c r="C45" s="157">
        <v>29</v>
      </c>
      <c r="D45" s="175">
        <v>25</v>
      </c>
      <c r="E45" s="233">
        <v>20</v>
      </c>
      <c r="F45" s="234">
        <v>20</v>
      </c>
      <c r="G45" s="234">
        <v>20</v>
      </c>
      <c r="H45" s="234">
        <v>20</v>
      </c>
      <c r="I45" s="234">
        <v>20</v>
      </c>
      <c r="J45" s="234">
        <v>20</v>
      </c>
      <c r="K45" s="234">
        <v>20</v>
      </c>
      <c r="L45" s="234">
        <v>20</v>
      </c>
      <c r="M45" s="234">
        <v>20</v>
      </c>
      <c r="N45" s="234">
        <v>20</v>
      </c>
      <c r="O45" s="234">
        <v>19</v>
      </c>
      <c r="P45" s="234">
        <v>19</v>
      </c>
      <c r="Q45" s="234">
        <v>19</v>
      </c>
      <c r="R45" s="234">
        <v>19</v>
      </c>
      <c r="S45" s="234">
        <v>19</v>
      </c>
      <c r="T45" s="234">
        <v>19</v>
      </c>
      <c r="U45" s="234">
        <v>19</v>
      </c>
      <c r="V45" s="234">
        <v>19</v>
      </c>
      <c r="W45" s="234">
        <v>19</v>
      </c>
      <c r="X45" s="234">
        <v>19</v>
      </c>
      <c r="Y45" s="234">
        <v>19</v>
      </c>
      <c r="Z45" s="234">
        <v>19</v>
      </c>
      <c r="AA45" s="234">
        <v>19</v>
      </c>
      <c r="AB45" s="234">
        <v>20</v>
      </c>
      <c r="AC45" s="234">
        <v>20</v>
      </c>
      <c r="AD45" s="234">
        <v>20</v>
      </c>
      <c r="AE45" s="234">
        <v>20</v>
      </c>
      <c r="AF45" s="234">
        <v>20</v>
      </c>
      <c r="AG45" s="234">
        <v>20</v>
      </c>
      <c r="AH45" s="234">
        <v>20</v>
      </c>
      <c r="AI45" s="234">
        <v>20</v>
      </c>
      <c r="AJ45" s="109">
        <f t="shared" si="6"/>
        <v>607</v>
      </c>
      <c r="AK45" s="110">
        <f t="shared" si="4"/>
        <v>19.580645161290324</v>
      </c>
      <c r="AL45" s="531">
        <f>SUM(AK45:AK46)</f>
        <v>21.580645161290324</v>
      </c>
      <c r="AM45" s="111">
        <f>AK45/C45</f>
        <v>0.67519466073414913</v>
      </c>
      <c r="AN45" s="532">
        <f>AL45/SUM(C45:C46)</f>
        <v>0.74416017797552836</v>
      </c>
      <c r="AO45" s="112">
        <f t="shared" ref="AO45:AO51" si="8">AK45/D45</f>
        <v>0.78322580645161299</v>
      </c>
      <c r="AP45" s="532">
        <f>AL45/SUM(D45:D46)</f>
        <v>0.79928315412186379</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v>2</v>
      </c>
      <c r="AJ46" s="119">
        <f t="shared" si="6"/>
        <v>62</v>
      </c>
      <c r="AK46" s="178">
        <f t="shared" si="4"/>
        <v>2</v>
      </c>
      <c r="AL46" s="574"/>
      <c r="AM46" s="236"/>
      <c r="AN46" s="575"/>
      <c r="AO46" s="182">
        <f t="shared" si="8"/>
        <v>1</v>
      </c>
      <c r="AP46" s="575"/>
    </row>
    <row r="47" spans="1:42" ht="20.100000000000001" customHeight="1">
      <c r="A47" s="536"/>
      <c r="B47" s="124" t="s">
        <v>513</v>
      </c>
      <c r="C47" s="204">
        <v>7</v>
      </c>
      <c r="D47" s="204">
        <v>7</v>
      </c>
      <c r="E47" s="237">
        <v>5</v>
      </c>
      <c r="F47" s="206">
        <v>6</v>
      </c>
      <c r="G47" s="206">
        <v>5</v>
      </c>
      <c r="H47" s="206">
        <v>5</v>
      </c>
      <c r="I47" s="206">
        <v>6</v>
      </c>
      <c r="J47" s="206">
        <v>6</v>
      </c>
      <c r="K47" s="206">
        <v>5</v>
      </c>
      <c r="L47" s="206">
        <v>5</v>
      </c>
      <c r="M47" s="206">
        <v>6</v>
      </c>
      <c r="N47" s="206">
        <v>5</v>
      </c>
      <c r="O47" s="206">
        <v>5</v>
      </c>
      <c r="P47" s="206">
        <v>6</v>
      </c>
      <c r="Q47" s="206">
        <v>6</v>
      </c>
      <c r="R47" s="206">
        <v>6</v>
      </c>
      <c r="S47" s="206">
        <v>5</v>
      </c>
      <c r="T47" s="206">
        <v>6</v>
      </c>
      <c r="U47" s="206">
        <v>5</v>
      </c>
      <c r="V47" s="206">
        <v>6</v>
      </c>
      <c r="W47" s="206">
        <v>6</v>
      </c>
      <c r="X47" s="206">
        <v>6</v>
      </c>
      <c r="Y47" s="206">
        <v>6</v>
      </c>
      <c r="Z47" s="206">
        <v>5</v>
      </c>
      <c r="AA47" s="206">
        <v>6</v>
      </c>
      <c r="AB47" s="206">
        <v>5</v>
      </c>
      <c r="AC47" s="206">
        <v>6</v>
      </c>
      <c r="AD47" s="206">
        <v>6</v>
      </c>
      <c r="AE47" s="206">
        <v>6</v>
      </c>
      <c r="AF47" s="206">
        <v>5</v>
      </c>
      <c r="AG47" s="206">
        <v>5</v>
      </c>
      <c r="AH47" s="206">
        <v>6</v>
      </c>
      <c r="AI47" s="206">
        <v>5</v>
      </c>
      <c r="AJ47" s="153">
        <f t="shared" si="6"/>
        <v>172</v>
      </c>
      <c r="AK47" s="140">
        <f t="shared" si="4"/>
        <v>5.5483870967741939</v>
      </c>
      <c r="AL47" s="238"/>
      <c r="AM47" s="232">
        <f>AK47/C47</f>
        <v>0.79262672811059909</v>
      </c>
      <c r="AN47" s="154"/>
      <c r="AO47" s="185">
        <f t="shared" si="8"/>
        <v>0.79262672811059909</v>
      </c>
      <c r="AP47" s="239"/>
    </row>
    <row r="48" spans="1:42" ht="20.100000000000001" customHeight="1">
      <c r="A48" s="114"/>
      <c r="B48" s="115" t="s">
        <v>490</v>
      </c>
      <c r="C48" s="135"/>
      <c r="D48" s="135"/>
      <c r="E48" s="354">
        <v>1</v>
      </c>
      <c r="F48" s="128">
        <v>1</v>
      </c>
      <c r="G48" s="128">
        <v>1</v>
      </c>
      <c r="H48" s="128">
        <v>1</v>
      </c>
      <c r="I48" s="128">
        <v>1</v>
      </c>
      <c r="J48" s="128">
        <v>1</v>
      </c>
      <c r="K48" s="128">
        <v>1</v>
      </c>
      <c r="L48" s="128">
        <v>1</v>
      </c>
      <c r="M48" s="128">
        <v>1</v>
      </c>
      <c r="N48" s="128">
        <v>1</v>
      </c>
      <c r="O48" s="128">
        <v>2</v>
      </c>
      <c r="P48" s="128">
        <v>2</v>
      </c>
      <c r="Q48" s="128">
        <v>2</v>
      </c>
      <c r="R48" s="128">
        <v>2</v>
      </c>
      <c r="S48" s="128">
        <v>2</v>
      </c>
      <c r="T48" s="128">
        <v>2</v>
      </c>
      <c r="U48" s="128">
        <v>2</v>
      </c>
      <c r="V48" s="128">
        <v>2</v>
      </c>
      <c r="W48" s="128">
        <v>2</v>
      </c>
      <c r="X48" s="128">
        <v>1</v>
      </c>
      <c r="Y48" s="128">
        <v>1</v>
      </c>
      <c r="Z48" s="128">
        <v>1</v>
      </c>
      <c r="AA48" s="128">
        <v>1</v>
      </c>
      <c r="AB48" s="128"/>
      <c r="AC48" s="128"/>
      <c r="AD48" s="128"/>
      <c r="AE48" s="128"/>
      <c r="AF48" s="128"/>
      <c r="AG48" s="128"/>
      <c r="AH48" s="128"/>
      <c r="AI48" s="128"/>
      <c r="AJ48" s="153">
        <f t="shared" si="6"/>
        <v>32</v>
      </c>
      <c r="AK48" s="140">
        <f t="shared" si="4"/>
        <v>1.3913043478260869</v>
      </c>
      <c r="AL48" s="355"/>
      <c r="AM48" s="232"/>
      <c r="AN48" s="149"/>
      <c r="AO48" s="185"/>
      <c r="AP48" s="356"/>
    </row>
    <row r="49" spans="1:42" ht="20.100000000000001" customHeight="1">
      <c r="A49" s="529" t="s">
        <v>515</v>
      </c>
      <c r="B49" s="104" t="s">
        <v>497</v>
      </c>
      <c r="C49" s="168">
        <v>139</v>
      </c>
      <c r="D49" s="168">
        <v>119</v>
      </c>
      <c r="E49" s="240">
        <v>127</v>
      </c>
      <c r="F49" s="240">
        <v>127</v>
      </c>
      <c r="G49" s="240">
        <v>127</v>
      </c>
      <c r="H49" s="240">
        <v>127</v>
      </c>
      <c r="I49" s="240">
        <v>126</v>
      </c>
      <c r="J49" s="240">
        <v>125</v>
      </c>
      <c r="K49" s="240">
        <v>124</v>
      </c>
      <c r="L49" s="240">
        <v>122</v>
      </c>
      <c r="M49" s="240">
        <v>122</v>
      </c>
      <c r="N49" s="240">
        <v>122</v>
      </c>
      <c r="O49" s="240">
        <v>123</v>
      </c>
      <c r="P49" s="240">
        <v>122</v>
      </c>
      <c r="Q49" s="240">
        <v>122</v>
      </c>
      <c r="R49" s="240">
        <v>122</v>
      </c>
      <c r="S49" s="240">
        <v>122</v>
      </c>
      <c r="T49" s="240">
        <v>122</v>
      </c>
      <c r="U49" s="240">
        <v>122</v>
      </c>
      <c r="V49" s="240">
        <v>122</v>
      </c>
      <c r="W49" s="240">
        <v>122</v>
      </c>
      <c r="X49" s="240">
        <v>122</v>
      </c>
      <c r="Y49" s="240">
        <v>122</v>
      </c>
      <c r="Z49" s="240">
        <v>122</v>
      </c>
      <c r="AA49" s="240">
        <v>122</v>
      </c>
      <c r="AB49" s="240">
        <v>122</v>
      </c>
      <c r="AC49" s="240">
        <v>121</v>
      </c>
      <c r="AD49" s="240">
        <v>121</v>
      </c>
      <c r="AE49" s="240">
        <v>121</v>
      </c>
      <c r="AF49" s="240">
        <v>121</v>
      </c>
      <c r="AG49" s="240">
        <v>121</v>
      </c>
      <c r="AH49" s="240">
        <v>121</v>
      </c>
      <c r="AI49" s="240">
        <v>121</v>
      </c>
      <c r="AJ49" s="109">
        <f t="shared" si="6"/>
        <v>3805</v>
      </c>
      <c r="AK49" s="110">
        <f t="shared" si="4"/>
        <v>122.74193548387096</v>
      </c>
      <c r="AL49" s="543"/>
      <c r="AM49" s="545"/>
      <c r="AN49" s="532"/>
      <c r="AO49" s="112">
        <f t="shared" si="8"/>
        <v>1.0314448359989157</v>
      </c>
      <c r="AP49" s="532"/>
    </row>
    <row r="50" spans="1:42" ht="20.100000000000001" customHeight="1">
      <c r="A50" s="536"/>
      <c r="B50" s="124" t="s">
        <v>498</v>
      </c>
      <c r="C50" s="170">
        <v>40</v>
      </c>
      <c r="D50" s="170">
        <v>64</v>
      </c>
      <c r="E50" s="241">
        <v>68</v>
      </c>
      <c r="F50" s="241">
        <v>68</v>
      </c>
      <c r="G50" s="241">
        <v>68</v>
      </c>
      <c r="H50" s="241">
        <v>68</v>
      </c>
      <c r="I50" s="241">
        <v>68</v>
      </c>
      <c r="J50" s="241">
        <v>69</v>
      </c>
      <c r="K50" s="241">
        <v>69</v>
      </c>
      <c r="L50" s="241">
        <v>70</v>
      </c>
      <c r="M50" s="241">
        <v>70</v>
      </c>
      <c r="N50" s="241">
        <v>71</v>
      </c>
      <c r="O50" s="241">
        <v>71</v>
      </c>
      <c r="P50" s="241">
        <v>70</v>
      </c>
      <c r="Q50" s="241">
        <v>70</v>
      </c>
      <c r="R50" s="241">
        <v>70</v>
      </c>
      <c r="S50" s="241">
        <v>70</v>
      </c>
      <c r="T50" s="241">
        <v>70</v>
      </c>
      <c r="U50" s="241">
        <v>70</v>
      </c>
      <c r="V50" s="241">
        <v>70</v>
      </c>
      <c r="W50" s="241">
        <v>70</v>
      </c>
      <c r="X50" s="241">
        <v>70</v>
      </c>
      <c r="Y50" s="241">
        <v>70</v>
      </c>
      <c r="Z50" s="241">
        <v>70</v>
      </c>
      <c r="AA50" s="241">
        <v>70</v>
      </c>
      <c r="AB50" s="241">
        <v>70</v>
      </c>
      <c r="AC50" s="246">
        <v>70</v>
      </c>
      <c r="AD50" s="246">
        <v>70</v>
      </c>
      <c r="AE50" s="246">
        <v>70</v>
      </c>
      <c r="AF50" s="246">
        <v>70</v>
      </c>
      <c r="AG50" s="246">
        <v>70</v>
      </c>
      <c r="AH50" s="246">
        <v>70</v>
      </c>
      <c r="AI50" s="246">
        <v>70</v>
      </c>
      <c r="AJ50" s="130">
        <f t="shared" si="6"/>
        <v>2160</v>
      </c>
      <c r="AK50" s="173">
        <f t="shared" si="4"/>
        <v>69.677419354838705</v>
      </c>
      <c r="AL50" s="544"/>
      <c r="AM50" s="546"/>
      <c r="AN50" s="526"/>
      <c r="AO50" s="174">
        <f t="shared" si="8"/>
        <v>1.0887096774193548</v>
      </c>
      <c r="AP50" s="526"/>
    </row>
    <row r="51" spans="1:42" ht="20.100000000000001" customHeight="1">
      <c r="A51" s="529" t="s">
        <v>516</v>
      </c>
      <c r="B51" s="104" t="s">
        <v>491</v>
      </c>
      <c r="C51" s="168">
        <v>9</v>
      </c>
      <c r="D51" s="168">
        <v>9</v>
      </c>
      <c r="E51" s="242">
        <v>8</v>
      </c>
      <c r="F51" s="240">
        <v>8</v>
      </c>
      <c r="G51" s="240">
        <v>8</v>
      </c>
      <c r="H51" s="243">
        <v>8</v>
      </c>
      <c r="I51" s="243">
        <v>8</v>
      </c>
      <c r="J51" s="243">
        <v>8</v>
      </c>
      <c r="K51" s="243">
        <v>7</v>
      </c>
      <c r="L51" s="243">
        <v>8</v>
      </c>
      <c r="M51" s="243">
        <v>8</v>
      </c>
      <c r="N51" s="243">
        <v>8</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268</v>
      </c>
      <c r="AK51" s="110">
        <f t="shared" si="4"/>
        <v>8.6451612903225801</v>
      </c>
      <c r="AL51" s="543">
        <f>SUM(AK51:AK52)</f>
        <v>9.4516129032258061</v>
      </c>
      <c r="AM51" s="111">
        <f>AK51/C51</f>
        <v>0.96057347670250892</v>
      </c>
      <c r="AN51" s="532">
        <f>AL51/SUM(C51:C52)</f>
        <v>1.0501792114695341</v>
      </c>
      <c r="AO51" s="112">
        <f t="shared" si="8"/>
        <v>0.96057347670250892</v>
      </c>
      <c r="AP51" s="532">
        <f>AL51/SUM(D51:D52)</f>
        <v>1.0501792114695341</v>
      </c>
    </row>
    <row r="52" spans="1:42" ht="20.100000000000001" customHeight="1">
      <c r="A52" s="536"/>
      <c r="B52" s="124" t="s">
        <v>517</v>
      </c>
      <c r="C52" s="170"/>
      <c r="D52" s="170"/>
      <c r="E52" s="244">
        <v>0</v>
      </c>
      <c r="F52" s="241">
        <v>0</v>
      </c>
      <c r="G52" s="241">
        <v>0</v>
      </c>
      <c r="H52" s="241">
        <v>0</v>
      </c>
      <c r="I52" s="241">
        <v>0</v>
      </c>
      <c r="J52" s="241">
        <v>0</v>
      </c>
      <c r="K52" s="241">
        <v>1</v>
      </c>
      <c r="L52" s="241">
        <v>1</v>
      </c>
      <c r="M52" s="241">
        <v>1</v>
      </c>
      <c r="N52" s="241">
        <v>1</v>
      </c>
      <c r="O52" s="241">
        <v>1</v>
      </c>
      <c r="P52" s="245">
        <v>1</v>
      </c>
      <c r="Q52" s="246">
        <v>1</v>
      </c>
      <c r="R52" s="246">
        <v>1</v>
      </c>
      <c r="S52" s="246">
        <v>1</v>
      </c>
      <c r="T52" s="246">
        <v>1</v>
      </c>
      <c r="U52" s="246">
        <v>1</v>
      </c>
      <c r="V52" s="246">
        <v>1</v>
      </c>
      <c r="W52" s="246">
        <v>1</v>
      </c>
      <c r="X52" s="246">
        <v>1</v>
      </c>
      <c r="Y52" s="246">
        <v>1</v>
      </c>
      <c r="Z52" s="246">
        <v>1</v>
      </c>
      <c r="AA52" s="246">
        <v>1</v>
      </c>
      <c r="AB52" s="246">
        <v>1</v>
      </c>
      <c r="AC52" s="245">
        <v>1</v>
      </c>
      <c r="AD52" s="246">
        <v>1</v>
      </c>
      <c r="AE52" s="246">
        <v>1</v>
      </c>
      <c r="AF52" s="246">
        <v>1</v>
      </c>
      <c r="AG52" s="246">
        <v>1</v>
      </c>
      <c r="AH52" s="246">
        <v>1</v>
      </c>
      <c r="AI52" s="246">
        <v>1</v>
      </c>
      <c r="AJ52" s="130">
        <f t="shared" si="6"/>
        <v>25</v>
      </c>
      <c r="AK52" s="173">
        <f t="shared" si="4"/>
        <v>0.80645161290322576</v>
      </c>
      <c r="AL52" s="544"/>
      <c r="AM52" s="156"/>
      <c r="AN52" s="526"/>
      <c r="AO52" s="156"/>
      <c r="AP52" s="526"/>
    </row>
    <row r="53" spans="1:42" ht="20.100000000000001" customHeight="1">
      <c r="A53" s="530" t="s">
        <v>518</v>
      </c>
      <c r="B53" s="104" t="s">
        <v>491</v>
      </c>
      <c r="C53" s="247">
        <v>15</v>
      </c>
      <c r="D53" s="576">
        <v>8.7100000000000009</v>
      </c>
      <c r="E53" s="248"/>
      <c r="F53" s="248"/>
      <c r="G53" s="248"/>
      <c r="H53" s="248">
        <v>12</v>
      </c>
      <c r="I53" s="248"/>
      <c r="J53" s="248">
        <v>11</v>
      </c>
      <c r="K53" s="248">
        <v>8</v>
      </c>
      <c r="L53" s="248">
        <v>7</v>
      </c>
      <c r="M53" s="248">
        <v>6</v>
      </c>
      <c r="N53" s="248">
        <v>10</v>
      </c>
      <c r="O53" s="248">
        <v>10</v>
      </c>
      <c r="P53" s="248"/>
      <c r="Q53" s="248">
        <v>10</v>
      </c>
      <c r="R53" s="248">
        <v>7</v>
      </c>
      <c r="S53" s="248">
        <v>10</v>
      </c>
      <c r="T53" s="248">
        <v>5</v>
      </c>
      <c r="U53" s="248">
        <v>12</v>
      </c>
      <c r="V53" s="248">
        <v>11</v>
      </c>
      <c r="W53" s="248"/>
      <c r="X53" s="248">
        <v>9</v>
      </c>
      <c r="Y53" s="248">
        <v>8</v>
      </c>
      <c r="Z53" s="248">
        <v>9</v>
      </c>
      <c r="AA53" s="248">
        <v>4</v>
      </c>
      <c r="AB53" s="248">
        <v>9</v>
      </c>
      <c r="AC53" s="248">
        <v>11</v>
      </c>
      <c r="AD53" s="248"/>
      <c r="AE53" s="248">
        <v>10</v>
      </c>
      <c r="AF53" s="248">
        <v>8</v>
      </c>
      <c r="AG53" s="248">
        <v>9</v>
      </c>
      <c r="AH53" s="248">
        <v>5</v>
      </c>
      <c r="AI53" s="248">
        <v>11</v>
      </c>
      <c r="AJ53" s="177">
        <f t="shared" si="6"/>
        <v>212</v>
      </c>
      <c r="AK53" s="178">
        <f t="shared" si="4"/>
        <v>8.8333333333333339</v>
      </c>
      <c r="AL53" s="578">
        <f>SUM(AK53:AK54)</f>
        <v>9.1666666666666679</v>
      </c>
      <c r="AM53" s="179">
        <f>AK53/C53</f>
        <v>0.58888888888888891</v>
      </c>
      <c r="AN53" s="532">
        <f>AL53/SUM(C53:C54)</f>
        <v>0.61111111111111116</v>
      </c>
      <c r="AO53" s="182">
        <f>AK53/D53</f>
        <v>1.0141599693838499</v>
      </c>
      <c r="AP53" s="532">
        <f>AL53/SUM(D53:D54)</f>
        <v>1.052430156907769</v>
      </c>
    </row>
    <row r="54" spans="1:42" ht="20.100000000000001" customHeight="1">
      <c r="A54" s="530"/>
      <c r="B54" s="115" t="s">
        <v>492</v>
      </c>
      <c r="C54" s="247"/>
      <c r="D54" s="577"/>
      <c r="E54" s="248"/>
      <c r="F54" s="248"/>
      <c r="G54" s="248"/>
      <c r="H54" s="248">
        <v>0</v>
      </c>
      <c r="I54" s="248"/>
      <c r="J54" s="248">
        <v>1</v>
      </c>
      <c r="K54" s="248">
        <v>0</v>
      </c>
      <c r="L54" s="248">
        <v>0</v>
      </c>
      <c r="M54" s="248">
        <v>1</v>
      </c>
      <c r="N54" s="248">
        <v>0</v>
      </c>
      <c r="O54" s="248">
        <v>0</v>
      </c>
      <c r="P54" s="248"/>
      <c r="Q54" s="248">
        <v>1</v>
      </c>
      <c r="R54" s="248">
        <v>0</v>
      </c>
      <c r="S54" s="248">
        <v>0</v>
      </c>
      <c r="T54" s="248">
        <v>1</v>
      </c>
      <c r="U54" s="248">
        <v>0</v>
      </c>
      <c r="V54" s="248">
        <v>0</v>
      </c>
      <c r="W54" s="248"/>
      <c r="X54" s="248">
        <v>1</v>
      </c>
      <c r="Y54" s="248">
        <v>0</v>
      </c>
      <c r="Z54" s="248">
        <v>0</v>
      </c>
      <c r="AA54" s="248">
        <v>1</v>
      </c>
      <c r="AB54" s="248">
        <v>0</v>
      </c>
      <c r="AC54" s="248">
        <v>0</v>
      </c>
      <c r="AD54" s="248"/>
      <c r="AE54" s="248">
        <v>1</v>
      </c>
      <c r="AF54" s="248">
        <v>0</v>
      </c>
      <c r="AG54" s="248">
        <v>0</v>
      </c>
      <c r="AH54" s="248">
        <v>1</v>
      </c>
      <c r="AI54" s="248">
        <v>0</v>
      </c>
      <c r="AJ54" s="177">
        <f t="shared" si="6"/>
        <v>8</v>
      </c>
      <c r="AK54" s="178">
        <f t="shared" si="4"/>
        <v>0.33333333333333331</v>
      </c>
      <c r="AL54" s="579"/>
      <c r="AM54" s="581"/>
      <c r="AN54" s="580"/>
      <c r="AO54" s="581"/>
      <c r="AP54" s="575"/>
    </row>
    <row r="55" spans="1:42" ht="20.100000000000001" customHeight="1">
      <c r="A55" s="536"/>
      <c r="B55" s="249" t="s">
        <v>493</v>
      </c>
      <c r="C55" s="250"/>
      <c r="D55" s="250"/>
      <c r="E55" s="251"/>
      <c r="F55" s="251"/>
      <c r="G55" s="251"/>
      <c r="H55" s="251">
        <v>0</v>
      </c>
      <c r="I55" s="251"/>
      <c r="J55" s="251">
        <v>2</v>
      </c>
      <c r="K55" s="251">
        <v>0</v>
      </c>
      <c r="L55" s="251">
        <v>1</v>
      </c>
      <c r="M55" s="251">
        <v>1</v>
      </c>
      <c r="N55" s="251">
        <v>0</v>
      </c>
      <c r="O55" s="251">
        <v>0</v>
      </c>
      <c r="P55" s="251"/>
      <c r="Q55" s="251">
        <v>0</v>
      </c>
      <c r="R55" s="251">
        <v>1</v>
      </c>
      <c r="S55" s="251">
        <v>0</v>
      </c>
      <c r="T55" s="251">
        <v>0</v>
      </c>
      <c r="U55" s="251">
        <v>0</v>
      </c>
      <c r="V55" s="251">
        <v>0</v>
      </c>
      <c r="W55" s="251"/>
      <c r="X55" s="252">
        <v>1</v>
      </c>
      <c r="Y55" s="251">
        <v>1</v>
      </c>
      <c r="Z55" s="251">
        <v>0</v>
      </c>
      <c r="AA55" s="251">
        <v>1</v>
      </c>
      <c r="AB55" s="251">
        <v>0</v>
      </c>
      <c r="AC55" s="251">
        <v>0</v>
      </c>
      <c r="AD55" s="251"/>
      <c r="AE55" s="251">
        <v>0</v>
      </c>
      <c r="AF55" s="251">
        <v>1</v>
      </c>
      <c r="AG55" s="251">
        <v>1</v>
      </c>
      <c r="AH55" s="251">
        <v>0</v>
      </c>
      <c r="AI55" s="251">
        <v>0</v>
      </c>
      <c r="AJ55" s="187">
        <f t="shared" si="6"/>
        <v>10</v>
      </c>
      <c r="AK55" s="188">
        <f t="shared" si="4"/>
        <v>0.41666666666666669</v>
      </c>
      <c r="AL55" s="253"/>
      <c r="AM55" s="582"/>
      <c r="AN55" s="299"/>
      <c r="AO55" s="582"/>
      <c r="AP55" s="254"/>
    </row>
    <row r="56" spans="1:42" ht="20.100000000000001" customHeight="1">
      <c r="A56" s="529" t="s">
        <v>519</v>
      </c>
      <c r="B56" s="104" t="s">
        <v>491</v>
      </c>
      <c r="C56" s="255">
        <v>18</v>
      </c>
      <c r="D56" s="256">
        <v>14</v>
      </c>
      <c r="E56" s="257"/>
      <c r="F56" s="258"/>
      <c r="G56" s="258"/>
      <c r="H56" s="259">
        <v>14</v>
      </c>
      <c r="I56" s="258"/>
      <c r="J56" s="258">
        <v>14</v>
      </c>
      <c r="K56" s="258">
        <v>13</v>
      </c>
      <c r="L56" s="258">
        <v>12</v>
      </c>
      <c r="M56" s="258">
        <v>14</v>
      </c>
      <c r="N56" s="258">
        <v>12</v>
      </c>
      <c r="O56" s="259">
        <v>17</v>
      </c>
      <c r="P56" s="258"/>
      <c r="Q56" s="258">
        <v>14</v>
      </c>
      <c r="R56" s="258">
        <v>15</v>
      </c>
      <c r="S56" s="258">
        <v>11</v>
      </c>
      <c r="T56" s="258">
        <v>13</v>
      </c>
      <c r="U56" s="258">
        <v>11</v>
      </c>
      <c r="V56" s="258">
        <v>17</v>
      </c>
      <c r="W56" s="258"/>
      <c r="X56" s="259">
        <v>12</v>
      </c>
      <c r="Y56" s="258">
        <v>16</v>
      </c>
      <c r="Z56" s="258">
        <v>12</v>
      </c>
      <c r="AA56" s="258">
        <v>14</v>
      </c>
      <c r="AB56" s="258">
        <v>10</v>
      </c>
      <c r="AC56" s="258">
        <v>16</v>
      </c>
      <c r="AD56" s="258"/>
      <c r="AE56" s="258">
        <v>13</v>
      </c>
      <c r="AF56" s="258">
        <v>15</v>
      </c>
      <c r="AG56" s="258">
        <v>12</v>
      </c>
      <c r="AH56" s="258">
        <v>12</v>
      </c>
      <c r="AI56" s="258">
        <v>9</v>
      </c>
      <c r="AJ56" s="260">
        <f t="shared" si="6"/>
        <v>318</v>
      </c>
      <c r="AK56" s="110">
        <f t="shared" si="4"/>
        <v>13.25</v>
      </c>
      <c r="AL56" s="531">
        <f>SUM(AK56:AK57)</f>
        <v>13.666666666666666</v>
      </c>
      <c r="AM56" s="111">
        <f>AK56/C56</f>
        <v>0.73611111111111116</v>
      </c>
      <c r="AN56" s="532">
        <f>AL56/(C56+C57)</f>
        <v>0.75925925925925919</v>
      </c>
      <c r="AO56" s="112">
        <f>AK56/D56</f>
        <v>0.9464285714285714</v>
      </c>
      <c r="AP56" s="532">
        <f>AL56/SUM(D56:D57)</f>
        <v>0.88172043010752688</v>
      </c>
    </row>
    <row r="57" spans="1:42" ht="20.100000000000001" customHeight="1">
      <c r="A57" s="530"/>
      <c r="B57" s="115" t="s">
        <v>492</v>
      </c>
      <c r="C57" s="261"/>
      <c r="D57" s="262">
        <v>1.5</v>
      </c>
      <c r="E57" s="263"/>
      <c r="F57" s="264"/>
      <c r="G57" s="264"/>
      <c r="H57" s="265">
        <v>0</v>
      </c>
      <c r="I57" s="264"/>
      <c r="J57" s="266">
        <v>1</v>
      </c>
      <c r="K57" s="267">
        <v>0</v>
      </c>
      <c r="L57" s="264">
        <v>0</v>
      </c>
      <c r="M57" s="264">
        <v>0</v>
      </c>
      <c r="N57" s="264">
        <v>1</v>
      </c>
      <c r="O57" s="265">
        <v>0</v>
      </c>
      <c r="P57" s="264"/>
      <c r="Q57" s="264">
        <v>0</v>
      </c>
      <c r="R57" s="264">
        <v>0</v>
      </c>
      <c r="S57" s="264">
        <v>1</v>
      </c>
      <c r="T57" s="264">
        <v>0</v>
      </c>
      <c r="U57" s="264">
        <v>2</v>
      </c>
      <c r="V57" s="264">
        <v>0</v>
      </c>
      <c r="W57" s="264"/>
      <c r="X57" s="265">
        <v>0</v>
      </c>
      <c r="Y57" s="264">
        <v>1</v>
      </c>
      <c r="Z57" s="264">
        <v>0</v>
      </c>
      <c r="AA57" s="264">
        <v>1</v>
      </c>
      <c r="AB57" s="264">
        <v>0</v>
      </c>
      <c r="AC57" s="264">
        <v>1</v>
      </c>
      <c r="AD57" s="264"/>
      <c r="AE57" s="264">
        <v>0</v>
      </c>
      <c r="AF57" s="264">
        <v>0</v>
      </c>
      <c r="AG57" s="264">
        <v>1</v>
      </c>
      <c r="AH57" s="264">
        <v>0</v>
      </c>
      <c r="AI57" s="264">
        <v>1</v>
      </c>
      <c r="AJ57" s="268">
        <f t="shared" si="6"/>
        <v>10</v>
      </c>
      <c r="AK57" s="269">
        <f t="shared" si="4"/>
        <v>0.41666666666666669</v>
      </c>
      <c r="AL57" s="547"/>
      <c r="AM57" s="581"/>
      <c r="AN57" s="525"/>
      <c r="AO57" s="581"/>
      <c r="AP57" s="524"/>
    </row>
    <row r="58" spans="1:42" ht="20.100000000000001" customHeight="1">
      <c r="A58" s="536"/>
      <c r="B58" s="151" t="s">
        <v>493</v>
      </c>
      <c r="C58" s="270"/>
      <c r="D58" s="271"/>
      <c r="E58" s="272"/>
      <c r="F58" s="273"/>
      <c r="G58" s="273"/>
      <c r="H58" s="274">
        <v>2</v>
      </c>
      <c r="I58" s="273"/>
      <c r="J58" s="273">
        <v>0</v>
      </c>
      <c r="K58" s="273">
        <v>1</v>
      </c>
      <c r="L58" s="273">
        <v>0</v>
      </c>
      <c r="M58" s="273">
        <v>0</v>
      </c>
      <c r="N58" s="273">
        <v>1</v>
      </c>
      <c r="O58" s="274">
        <v>0</v>
      </c>
      <c r="P58" s="273"/>
      <c r="Q58" s="273">
        <v>0</v>
      </c>
      <c r="R58" s="273">
        <v>0</v>
      </c>
      <c r="S58" s="273">
        <v>0</v>
      </c>
      <c r="T58" s="273">
        <v>1</v>
      </c>
      <c r="U58" s="273">
        <v>2</v>
      </c>
      <c r="V58" s="273">
        <v>0</v>
      </c>
      <c r="W58" s="273"/>
      <c r="X58" s="274">
        <v>0</v>
      </c>
      <c r="Y58" s="273">
        <v>0</v>
      </c>
      <c r="Z58" s="273">
        <v>0</v>
      </c>
      <c r="AA58" s="273">
        <v>0</v>
      </c>
      <c r="AB58" s="273">
        <v>0</v>
      </c>
      <c r="AC58" s="273">
        <v>0</v>
      </c>
      <c r="AD58" s="273"/>
      <c r="AE58" s="273">
        <v>0</v>
      </c>
      <c r="AF58" s="273">
        <v>0</v>
      </c>
      <c r="AG58" s="273">
        <v>0</v>
      </c>
      <c r="AH58" s="273">
        <v>1</v>
      </c>
      <c r="AI58" s="273">
        <v>0</v>
      </c>
      <c r="AJ58" s="166">
        <f t="shared" si="6"/>
        <v>8</v>
      </c>
      <c r="AK58" s="167">
        <f t="shared" si="4"/>
        <v>0.33333333333333331</v>
      </c>
      <c r="AL58" s="526"/>
      <c r="AM58" s="582"/>
      <c r="AN58" s="526"/>
      <c r="AO58" s="582"/>
      <c r="AP58" s="526"/>
    </row>
    <row r="59" spans="1:42" ht="20.100000000000001" customHeight="1">
      <c r="A59" s="529" t="s">
        <v>520</v>
      </c>
      <c r="B59" s="104" t="s">
        <v>521</v>
      </c>
      <c r="C59" s="275">
        <v>46</v>
      </c>
      <c r="D59" s="275">
        <v>46</v>
      </c>
      <c r="E59" s="169">
        <v>43</v>
      </c>
      <c r="F59" s="240">
        <v>43</v>
      </c>
      <c r="G59" s="240">
        <v>43</v>
      </c>
      <c r="H59" s="240">
        <v>43</v>
      </c>
      <c r="I59" s="240">
        <v>43</v>
      </c>
      <c r="J59" s="240">
        <v>43</v>
      </c>
      <c r="K59" s="240">
        <v>43</v>
      </c>
      <c r="L59" s="240">
        <v>43</v>
      </c>
      <c r="M59" s="240">
        <v>43</v>
      </c>
      <c r="N59" s="240">
        <v>44</v>
      </c>
      <c r="O59" s="240">
        <v>44</v>
      </c>
      <c r="P59" s="240">
        <v>44</v>
      </c>
      <c r="Q59" s="240">
        <v>44</v>
      </c>
      <c r="R59" s="240">
        <v>44</v>
      </c>
      <c r="S59" s="240">
        <v>45</v>
      </c>
      <c r="T59" s="240">
        <v>45</v>
      </c>
      <c r="U59" s="240">
        <v>45</v>
      </c>
      <c r="V59" s="240">
        <v>45</v>
      </c>
      <c r="W59" s="240">
        <v>45</v>
      </c>
      <c r="X59" s="240">
        <v>45</v>
      </c>
      <c r="Y59" s="240">
        <v>45</v>
      </c>
      <c r="Z59" s="240">
        <v>45</v>
      </c>
      <c r="AA59" s="240">
        <v>45</v>
      </c>
      <c r="AB59" s="240">
        <v>45</v>
      </c>
      <c r="AC59" s="240">
        <v>45</v>
      </c>
      <c r="AD59" s="240">
        <v>44</v>
      </c>
      <c r="AE59" s="240">
        <v>43</v>
      </c>
      <c r="AF59" s="240">
        <v>43</v>
      </c>
      <c r="AG59" s="240">
        <v>43</v>
      </c>
      <c r="AH59" s="240">
        <v>43</v>
      </c>
      <c r="AI59" s="240">
        <v>43</v>
      </c>
      <c r="AJ59" s="109">
        <f t="shared" si="6"/>
        <v>1361</v>
      </c>
      <c r="AK59" s="110">
        <f t="shared" si="4"/>
        <v>43.903225806451616</v>
      </c>
      <c r="AL59" s="583"/>
      <c r="AM59" s="111">
        <f>AK59/C59</f>
        <v>0.9544179523141656</v>
      </c>
      <c r="AN59" s="586"/>
      <c r="AO59" s="112">
        <f>AK59/D59</f>
        <v>0.9544179523141656</v>
      </c>
      <c r="AP59" s="583"/>
    </row>
    <row r="60" spans="1:42" ht="20.100000000000001" customHeight="1">
      <c r="A60" s="530"/>
      <c r="B60" s="115" t="s">
        <v>490</v>
      </c>
      <c r="C60" s="276"/>
      <c r="D60" s="276"/>
      <c r="E60" s="277">
        <v>1</v>
      </c>
      <c r="F60" s="278">
        <v>1</v>
      </c>
      <c r="G60" s="278">
        <v>1</v>
      </c>
      <c r="H60" s="278">
        <v>2</v>
      </c>
      <c r="I60" s="278">
        <v>2</v>
      </c>
      <c r="J60" s="278">
        <v>2</v>
      </c>
      <c r="K60" s="278">
        <v>3</v>
      </c>
      <c r="L60" s="278">
        <v>3</v>
      </c>
      <c r="M60" s="278">
        <v>4</v>
      </c>
      <c r="N60" s="278">
        <v>4</v>
      </c>
      <c r="O60" s="278">
        <v>4</v>
      </c>
      <c r="P60" s="278">
        <v>4</v>
      </c>
      <c r="Q60" s="278">
        <v>4</v>
      </c>
      <c r="R60" s="278">
        <v>4</v>
      </c>
      <c r="S60" s="278">
        <v>4</v>
      </c>
      <c r="T60" s="278">
        <v>4</v>
      </c>
      <c r="U60" s="278">
        <v>4</v>
      </c>
      <c r="V60" s="278">
        <v>3</v>
      </c>
      <c r="W60" s="278">
        <v>3</v>
      </c>
      <c r="X60" s="278">
        <v>3</v>
      </c>
      <c r="Y60" s="278">
        <v>3</v>
      </c>
      <c r="Z60" s="278">
        <v>3</v>
      </c>
      <c r="AA60" s="278">
        <v>3</v>
      </c>
      <c r="AB60" s="278">
        <v>3</v>
      </c>
      <c r="AC60" s="278">
        <v>3</v>
      </c>
      <c r="AD60" s="278">
        <v>2</v>
      </c>
      <c r="AE60" s="278">
        <v>2</v>
      </c>
      <c r="AF60" s="278">
        <v>2</v>
      </c>
      <c r="AG60" s="278">
        <v>2</v>
      </c>
      <c r="AH60" s="278">
        <v>2</v>
      </c>
      <c r="AI60" s="278">
        <v>2</v>
      </c>
      <c r="AJ60" s="279">
        <f t="shared" si="6"/>
        <v>87</v>
      </c>
      <c r="AK60" s="280">
        <f t="shared" si="4"/>
        <v>2.806451612903226</v>
      </c>
      <c r="AL60" s="584"/>
      <c r="AM60" s="540"/>
      <c r="AN60" s="587"/>
      <c r="AO60" s="540"/>
      <c r="AP60" s="584"/>
    </row>
    <row r="61" spans="1:42" ht="20.100000000000001" customHeight="1">
      <c r="A61" s="536"/>
      <c r="B61" s="124" t="s">
        <v>522</v>
      </c>
      <c r="C61" s="281"/>
      <c r="D61" s="281"/>
      <c r="E61" s="282">
        <v>0</v>
      </c>
      <c r="F61" s="283">
        <v>0</v>
      </c>
      <c r="G61" s="246">
        <v>0</v>
      </c>
      <c r="H61" s="283">
        <v>0</v>
      </c>
      <c r="I61" s="283">
        <v>0</v>
      </c>
      <c r="J61" s="282">
        <v>0</v>
      </c>
      <c r="K61" s="283">
        <v>0</v>
      </c>
      <c r="L61" s="246">
        <v>0</v>
      </c>
      <c r="M61" s="283">
        <v>0</v>
      </c>
      <c r="N61" s="283">
        <v>0</v>
      </c>
      <c r="O61" s="283">
        <v>0</v>
      </c>
      <c r="P61" s="283">
        <v>0</v>
      </c>
      <c r="Q61" s="246">
        <v>0</v>
      </c>
      <c r="R61" s="246">
        <v>0</v>
      </c>
      <c r="S61" s="246">
        <v>0</v>
      </c>
      <c r="T61" s="246">
        <v>0</v>
      </c>
      <c r="U61" s="246">
        <v>0</v>
      </c>
      <c r="V61" s="246">
        <v>0</v>
      </c>
      <c r="W61" s="246">
        <v>0</v>
      </c>
      <c r="X61" s="284">
        <v>0</v>
      </c>
      <c r="Y61" s="283">
        <v>0</v>
      </c>
      <c r="Z61" s="283">
        <v>0</v>
      </c>
      <c r="AA61" s="283">
        <v>0</v>
      </c>
      <c r="AB61" s="283">
        <v>0</v>
      </c>
      <c r="AC61" s="283">
        <v>0</v>
      </c>
      <c r="AD61" s="283">
        <v>0</v>
      </c>
      <c r="AE61" s="283">
        <v>0</v>
      </c>
      <c r="AF61" s="283">
        <v>0</v>
      </c>
      <c r="AG61" s="283">
        <v>0</v>
      </c>
      <c r="AH61" s="283">
        <v>0</v>
      </c>
      <c r="AI61" s="283">
        <v>0</v>
      </c>
      <c r="AJ61" s="153">
        <f>SUM(E61:AI61)</f>
        <v>0</v>
      </c>
      <c r="AK61" s="140">
        <f t="shared" si="4"/>
        <v>0</v>
      </c>
      <c r="AL61" s="585"/>
      <c r="AM61" s="528"/>
      <c r="AN61" s="588"/>
      <c r="AO61" s="528"/>
      <c r="AP61" s="585"/>
    </row>
    <row r="62" spans="1:42" ht="20.100000000000001" customHeight="1">
      <c r="A62" s="285" t="s">
        <v>855</v>
      </c>
      <c r="B62" s="286" t="s">
        <v>523</v>
      </c>
      <c r="C62" s="287">
        <f>SUM(C5:C61)-SUM(C15:C16,C26:C27,C49:C50)</f>
        <v>678</v>
      </c>
      <c r="D62" s="287">
        <f>SUM(D5:D61)-SUM(D15:D16,D26:D27,D49:D50)</f>
        <v>660.61000000000013</v>
      </c>
      <c r="E62" s="288">
        <f t="shared" ref="E62:AI62" si="9">SUM(E5:E9,E17:E21,E23:E24,E28:E33,E56:E57,E59:E59,E35:E47,E51:E53,E11:E13)</f>
        <v>455</v>
      </c>
      <c r="F62" s="288">
        <f t="shared" si="9"/>
        <v>458</v>
      </c>
      <c r="G62" s="288">
        <f t="shared" si="9"/>
        <v>494</v>
      </c>
      <c r="H62" s="288">
        <f>SUM(H5:H9,H17:H21,H23:H24,H28:H33,H56:H57,H59:H59,H35:H47,H51:H53,H11:H13)</f>
        <v>608</v>
      </c>
      <c r="I62" s="288">
        <f t="shared" si="9"/>
        <v>459</v>
      </c>
      <c r="J62" s="288">
        <f>SUM(J5:J9,J17:J21,J23:J24,J28:J33,J56:J57,J59:J59,J35:J47,J51:J53,J11:J13)</f>
        <v>633</v>
      </c>
      <c r="K62" s="288">
        <f t="shared" si="9"/>
        <v>635</v>
      </c>
      <c r="L62" s="288">
        <f t="shared" si="9"/>
        <v>619</v>
      </c>
      <c r="M62" s="288">
        <f t="shared" si="9"/>
        <v>626</v>
      </c>
      <c r="N62" s="288">
        <f t="shared" si="9"/>
        <v>637</v>
      </c>
      <c r="O62" s="288">
        <f t="shared" si="9"/>
        <v>612</v>
      </c>
      <c r="P62" s="288">
        <f t="shared" si="9"/>
        <v>460</v>
      </c>
      <c r="Q62" s="288">
        <f t="shared" si="9"/>
        <v>640</v>
      </c>
      <c r="R62" s="288">
        <f t="shared" si="9"/>
        <v>643</v>
      </c>
      <c r="S62" s="288">
        <f>SUM(S5:S9,S17:S21,S23:S24,S28:S33,S56:S57,S59:S59,S35:S47,S51:S53,S11:S13)</f>
        <v>636</v>
      </c>
      <c r="T62" s="288">
        <f t="shared" si="9"/>
        <v>643</v>
      </c>
      <c r="U62" s="288">
        <f t="shared" si="9"/>
        <v>649</v>
      </c>
      <c r="V62" s="288">
        <f t="shared" si="9"/>
        <v>628</v>
      </c>
      <c r="W62" s="288">
        <f t="shared" si="9"/>
        <v>466</v>
      </c>
      <c r="X62" s="288">
        <f t="shared" si="9"/>
        <v>646</v>
      </c>
      <c r="Y62" s="288">
        <f>SUM(Y5:Y9,Y17:Y21,Y23:Y24,Y28:Y33,Y56:Y57,Y59:Y59,Y35:Y47,Y51:Y53,Y11:Y13)</f>
        <v>655</v>
      </c>
      <c r="Z62" s="288">
        <f>SUM(Z5:Z9,Z17:Z21,Z23:Z24,Z28:Z33,Z56:Z57,Z59:Z59,Z35:Z47,Z51:Z53,Z11:Z13)</f>
        <v>638</v>
      </c>
      <c r="AA62" s="288">
        <f>SUM(AA5:AA9,AA17:AA21,AA23:AA24,AA28:AA33,AA56:AA57,AA59:AA59,AA35:AA47,AA51:AA53,AA11:AA13)</f>
        <v>632</v>
      </c>
      <c r="AB62" s="288">
        <f t="shared" si="9"/>
        <v>619</v>
      </c>
      <c r="AC62" s="289">
        <f t="shared" si="9"/>
        <v>625</v>
      </c>
      <c r="AD62" s="289">
        <f t="shared" si="9"/>
        <v>470</v>
      </c>
      <c r="AE62" s="289">
        <f>SUM(AE5:AE9,AE17:AE21,AE23:AE24,AE28:AE33,AE56:AE57,AE59:AE59,AE35:AE47,AE51:AE53,AE11:AE13)</f>
        <v>655</v>
      </c>
      <c r="AF62" s="289">
        <f>SUM(AF5:AF9,AF17:AF21,AF23:AF24,AF28:AF33,AF56:AF57,AF59:AF59,AF35:AF47,AF51:AF53,AF11:AF13)</f>
        <v>647</v>
      </c>
      <c r="AG62" s="289">
        <f>SUM(AG5:AG9,AG17:AG21,AG23:AG24,AG28:AG33,AG56:AG57,AG59:AG59,AG35:AG47,AG51:AG53,AG11:AG13)</f>
        <v>645</v>
      </c>
      <c r="AH62" s="289">
        <f>SUM(AH5:AH9,AH17:AH19,AH23:AH24,AH28:AH33,AH56:AH57,AH59:AH59,AH35:AH47,AH51:AH53,AH11:AH13)</f>
        <v>585</v>
      </c>
      <c r="AI62" s="289">
        <f t="shared" si="9"/>
        <v>635</v>
      </c>
      <c r="AJ62" s="290">
        <f>SUM(AJ5:AJ6,AJ8:AJ9,AJ17:AJ18,AJ20:AJ21,AJ23:AJ24,AJ28:AJ29,AJ31:AJ33,AJ56:AJ57,AJ59:AJ59,AJ35:AJ37,AJ39:AJ40,AJ42:AJ43,AJ45:AJ47,AJ51:AJ53,AJ11:AJ13)</f>
        <v>18021</v>
      </c>
      <c r="AK62" s="291">
        <f>SUM(AK5:AK6,AK8:AK9,AK11:AK13,AK17:AK18,AK20:AK21,AK23:AK24,AK28:AK29,AK31:AK33,AK35:AK37,AK39:AK40,AK42:AK43,AK45:AK47,AK51:AK54,AK56:AK57,AK59)</f>
        <v>615.53378915381006</v>
      </c>
      <c r="AL62" s="292"/>
      <c r="AM62" s="293">
        <f>(AK62-SUM(AK31:AK33))/C62</f>
        <v>0.85358014386564418</v>
      </c>
      <c r="AN62" s="298"/>
      <c r="AO62" s="294">
        <f>AK62/D62</f>
        <v>0.9317657758038933</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975A4-D89E-4C3C-A71A-8F52766A0763}">
  <sheetPr codeName="Sheet47">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9" style="95"/>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2026</v>
      </c>
      <c r="F1" s="93" t="s">
        <v>479</v>
      </c>
      <c r="G1" s="93">
        <v>1</v>
      </c>
      <c r="H1" s="94" t="s">
        <v>480</v>
      </c>
    </row>
    <row r="2" spans="1:42" ht="18" customHeight="1">
      <c r="A2" s="96"/>
      <c r="B2" s="95" t="s">
        <v>1215</v>
      </c>
    </row>
    <row r="3" spans="1:42" ht="18.75" customHeight="1">
      <c r="A3" s="516" t="s">
        <v>481</v>
      </c>
      <c r="B3" s="97"/>
      <c r="C3" s="518" t="s">
        <v>482</v>
      </c>
      <c r="D3" s="518" t="s">
        <v>483</v>
      </c>
      <c r="E3" s="98">
        <f>DATE(E1,G1,1)</f>
        <v>46023</v>
      </c>
      <c r="F3" s="99">
        <f t="shared" ref="F3:AG3" si="0">E3+1</f>
        <v>46024</v>
      </c>
      <c r="G3" s="99">
        <f t="shared" si="0"/>
        <v>46025</v>
      </c>
      <c r="H3" s="100">
        <f t="shared" si="0"/>
        <v>46026</v>
      </c>
      <c r="I3" s="99">
        <f t="shared" si="0"/>
        <v>46027</v>
      </c>
      <c r="J3" s="99">
        <f t="shared" si="0"/>
        <v>46028</v>
      </c>
      <c r="K3" s="99">
        <f t="shared" si="0"/>
        <v>46029</v>
      </c>
      <c r="L3" s="99">
        <f t="shared" si="0"/>
        <v>46030</v>
      </c>
      <c r="M3" s="99">
        <f t="shared" si="0"/>
        <v>46031</v>
      </c>
      <c r="N3" s="99">
        <f t="shared" si="0"/>
        <v>46032</v>
      </c>
      <c r="O3" s="99">
        <f t="shared" si="0"/>
        <v>46033</v>
      </c>
      <c r="P3" s="99">
        <f t="shared" si="0"/>
        <v>46034</v>
      </c>
      <c r="Q3" s="99">
        <f t="shared" si="0"/>
        <v>46035</v>
      </c>
      <c r="R3" s="99">
        <f t="shared" si="0"/>
        <v>46036</v>
      </c>
      <c r="S3" s="99">
        <f t="shared" si="0"/>
        <v>46037</v>
      </c>
      <c r="T3" s="99">
        <f t="shared" si="0"/>
        <v>46038</v>
      </c>
      <c r="U3" s="99">
        <f t="shared" si="0"/>
        <v>46039</v>
      </c>
      <c r="V3" s="99">
        <f t="shared" si="0"/>
        <v>46040</v>
      </c>
      <c r="W3" s="99">
        <f t="shared" si="0"/>
        <v>46041</v>
      </c>
      <c r="X3" s="100">
        <f t="shared" si="0"/>
        <v>46042</v>
      </c>
      <c r="Y3" s="99">
        <f t="shared" si="0"/>
        <v>46043</v>
      </c>
      <c r="Z3" s="99">
        <f t="shared" si="0"/>
        <v>46044</v>
      </c>
      <c r="AA3" s="99">
        <f t="shared" si="0"/>
        <v>46045</v>
      </c>
      <c r="AB3" s="99">
        <f t="shared" si="0"/>
        <v>46046</v>
      </c>
      <c r="AC3" s="99">
        <f t="shared" si="0"/>
        <v>46047</v>
      </c>
      <c r="AD3" s="99">
        <f t="shared" si="0"/>
        <v>46048</v>
      </c>
      <c r="AE3" s="99">
        <f t="shared" si="0"/>
        <v>46049</v>
      </c>
      <c r="AF3" s="99">
        <f t="shared" si="0"/>
        <v>46050</v>
      </c>
      <c r="AG3" s="99">
        <f t="shared" si="0"/>
        <v>46051</v>
      </c>
      <c r="AH3" s="99">
        <f>AG3+1</f>
        <v>46052</v>
      </c>
      <c r="AI3" s="99">
        <f>AH3+1</f>
        <v>46053</v>
      </c>
      <c r="AJ3" s="518" t="s">
        <v>484</v>
      </c>
      <c r="AK3" s="520" t="s">
        <v>485</v>
      </c>
      <c r="AL3" s="521"/>
      <c r="AM3" s="520" t="s">
        <v>486</v>
      </c>
      <c r="AN3" s="521"/>
      <c r="AO3" s="534" t="s">
        <v>487</v>
      </c>
      <c r="AP3" s="521"/>
    </row>
    <row r="4" spans="1:42" ht="18.75" customHeight="1">
      <c r="A4" s="517"/>
      <c r="B4" s="101"/>
      <c r="C4" s="519"/>
      <c r="D4" s="519"/>
      <c r="E4" s="102">
        <f>E3</f>
        <v>46023</v>
      </c>
      <c r="F4" s="103">
        <f>F3</f>
        <v>46024</v>
      </c>
      <c r="G4" s="103">
        <f t="shared" ref="G4:AI4" si="1">G3</f>
        <v>46025</v>
      </c>
      <c r="H4" s="103">
        <f t="shared" si="1"/>
        <v>46026</v>
      </c>
      <c r="I4" s="103">
        <f t="shared" si="1"/>
        <v>46027</v>
      </c>
      <c r="J4" s="103">
        <f t="shared" si="1"/>
        <v>46028</v>
      </c>
      <c r="K4" s="103">
        <f t="shared" si="1"/>
        <v>46029</v>
      </c>
      <c r="L4" s="103">
        <f t="shared" si="1"/>
        <v>46030</v>
      </c>
      <c r="M4" s="103">
        <f t="shared" si="1"/>
        <v>46031</v>
      </c>
      <c r="N4" s="103">
        <f t="shared" si="1"/>
        <v>46032</v>
      </c>
      <c r="O4" s="103">
        <f t="shared" si="1"/>
        <v>46033</v>
      </c>
      <c r="P4" s="103">
        <f t="shared" si="1"/>
        <v>46034</v>
      </c>
      <c r="Q4" s="103">
        <f t="shared" si="1"/>
        <v>46035</v>
      </c>
      <c r="R4" s="103">
        <f t="shared" si="1"/>
        <v>46036</v>
      </c>
      <c r="S4" s="103">
        <f t="shared" si="1"/>
        <v>46037</v>
      </c>
      <c r="T4" s="103">
        <f t="shared" si="1"/>
        <v>46038</v>
      </c>
      <c r="U4" s="103">
        <f t="shared" si="1"/>
        <v>46039</v>
      </c>
      <c r="V4" s="103">
        <f t="shared" si="1"/>
        <v>46040</v>
      </c>
      <c r="W4" s="103">
        <f t="shared" si="1"/>
        <v>46041</v>
      </c>
      <c r="X4" s="103">
        <f t="shared" si="1"/>
        <v>46042</v>
      </c>
      <c r="Y4" s="103">
        <f t="shared" si="1"/>
        <v>46043</v>
      </c>
      <c r="Z4" s="103">
        <f t="shared" si="1"/>
        <v>46044</v>
      </c>
      <c r="AA4" s="103">
        <f t="shared" si="1"/>
        <v>46045</v>
      </c>
      <c r="AB4" s="103">
        <f t="shared" si="1"/>
        <v>46046</v>
      </c>
      <c r="AC4" s="103">
        <f t="shared" si="1"/>
        <v>46047</v>
      </c>
      <c r="AD4" s="103">
        <f t="shared" si="1"/>
        <v>46048</v>
      </c>
      <c r="AE4" s="103">
        <f t="shared" si="1"/>
        <v>46049</v>
      </c>
      <c r="AF4" s="103">
        <f t="shared" si="1"/>
        <v>46050</v>
      </c>
      <c r="AG4" s="103">
        <f t="shared" si="1"/>
        <v>46051</v>
      </c>
      <c r="AH4" s="103">
        <f>AH3</f>
        <v>46052</v>
      </c>
      <c r="AI4" s="103">
        <f t="shared" si="1"/>
        <v>46053</v>
      </c>
      <c r="AJ4" s="519"/>
      <c r="AK4" s="522"/>
      <c r="AL4" s="523"/>
      <c r="AM4" s="522"/>
      <c r="AN4" s="523"/>
      <c r="AO4" s="535"/>
      <c r="AP4" s="523"/>
    </row>
    <row r="5" spans="1:42" ht="20.100000000000001" customHeight="1">
      <c r="A5" s="529" t="s">
        <v>557</v>
      </c>
      <c r="B5" s="104" t="s">
        <v>488</v>
      </c>
      <c r="C5" s="105">
        <v>110</v>
      </c>
      <c r="D5" s="105">
        <v>105</v>
      </c>
      <c r="E5" s="106">
        <v>103</v>
      </c>
      <c r="F5" s="107">
        <v>103</v>
      </c>
      <c r="G5" s="107">
        <v>103</v>
      </c>
      <c r="H5" s="108">
        <v>103</v>
      </c>
      <c r="I5" s="107">
        <v>104</v>
      </c>
      <c r="J5" s="107">
        <v>105</v>
      </c>
      <c r="K5" s="107">
        <v>105</v>
      </c>
      <c r="L5" s="107">
        <v>104</v>
      </c>
      <c r="M5" s="107">
        <v>105</v>
      </c>
      <c r="N5" s="107">
        <v>105</v>
      </c>
      <c r="O5" s="108">
        <v>105</v>
      </c>
      <c r="P5" s="107">
        <v>105</v>
      </c>
      <c r="Q5" s="107">
        <v>106</v>
      </c>
      <c r="R5" s="107">
        <v>106</v>
      </c>
      <c r="S5" s="107">
        <v>107</v>
      </c>
      <c r="T5" s="107">
        <v>108</v>
      </c>
      <c r="U5" s="107">
        <v>107</v>
      </c>
      <c r="V5" s="107">
        <v>107</v>
      </c>
      <c r="W5" s="107">
        <v>107</v>
      </c>
      <c r="X5" s="107">
        <v>105</v>
      </c>
      <c r="Y5" s="107">
        <v>105</v>
      </c>
      <c r="Z5" s="107">
        <v>105</v>
      </c>
      <c r="AA5" s="107">
        <v>105</v>
      </c>
      <c r="AB5" s="107">
        <v>104</v>
      </c>
      <c r="AC5" s="107">
        <v>103</v>
      </c>
      <c r="AD5" s="107">
        <v>104</v>
      </c>
      <c r="AE5" s="107">
        <v>104</v>
      </c>
      <c r="AF5" s="107">
        <v>104</v>
      </c>
      <c r="AG5" s="107">
        <v>104</v>
      </c>
      <c r="AH5" s="107">
        <v>103</v>
      </c>
      <c r="AI5" s="107">
        <v>103</v>
      </c>
      <c r="AJ5" s="109">
        <f t="shared" ref="AJ5:AJ14" si="2">SUM(E5:AI5)</f>
        <v>3247</v>
      </c>
      <c r="AK5" s="110">
        <f t="shared" ref="AK5:AK12" si="3">AJ5/COUNTA(E5:AI5)</f>
        <v>104.74193548387096</v>
      </c>
      <c r="AL5" s="537">
        <f>SUM(AK5:AK6)</f>
        <v>116.32258064516128</v>
      </c>
      <c r="AM5" s="111">
        <f>AK5/C5</f>
        <v>0.95219941348973602</v>
      </c>
      <c r="AN5" s="532">
        <f>AL5/(C5+C6)</f>
        <v>0.96935483870967731</v>
      </c>
      <c r="AO5" s="112">
        <f>AK5/D5</f>
        <v>0.99754224270353298</v>
      </c>
      <c r="AP5" s="524">
        <f>AL5/(D5+D6)</f>
        <v>1.0027808676307006</v>
      </c>
    </row>
    <row r="6" spans="1:42" ht="20.100000000000001" customHeight="1">
      <c r="A6" s="530"/>
      <c r="B6" s="115" t="s">
        <v>489</v>
      </c>
      <c r="C6" s="116">
        <v>10</v>
      </c>
      <c r="D6" s="116">
        <v>11</v>
      </c>
      <c r="E6" s="349">
        <v>10</v>
      </c>
      <c r="F6" s="117">
        <v>13</v>
      </c>
      <c r="G6" s="117">
        <v>12</v>
      </c>
      <c r="H6" s="118">
        <v>11</v>
      </c>
      <c r="I6" s="117">
        <v>11</v>
      </c>
      <c r="J6" s="117">
        <v>9</v>
      </c>
      <c r="K6" s="117">
        <v>10</v>
      </c>
      <c r="L6" s="117">
        <v>9</v>
      </c>
      <c r="M6" s="117">
        <v>11</v>
      </c>
      <c r="N6" s="117">
        <v>12</v>
      </c>
      <c r="O6" s="118">
        <v>11</v>
      </c>
      <c r="P6" s="117">
        <v>13</v>
      </c>
      <c r="Q6" s="117">
        <v>12</v>
      </c>
      <c r="R6" s="117">
        <v>12</v>
      </c>
      <c r="S6" s="117">
        <v>12</v>
      </c>
      <c r="T6" s="117">
        <v>10</v>
      </c>
      <c r="U6" s="117">
        <v>11</v>
      </c>
      <c r="V6" s="117">
        <v>11</v>
      </c>
      <c r="W6" s="117">
        <v>12</v>
      </c>
      <c r="X6" s="117">
        <v>11</v>
      </c>
      <c r="Y6" s="117">
        <v>12</v>
      </c>
      <c r="Z6" s="117">
        <v>13</v>
      </c>
      <c r="AA6" s="117">
        <v>15</v>
      </c>
      <c r="AB6" s="117">
        <v>12</v>
      </c>
      <c r="AC6" s="117">
        <v>12</v>
      </c>
      <c r="AD6" s="117">
        <v>13</v>
      </c>
      <c r="AE6" s="117">
        <v>12</v>
      </c>
      <c r="AF6" s="117">
        <v>12</v>
      </c>
      <c r="AG6" s="117">
        <v>12</v>
      </c>
      <c r="AH6" s="117">
        <v>13</v>
      </c>
      <c r="AI6" s="117">
        <v>10</v>
      </c>
      <c r="AJ6" s="119">
        <f t="shared" si="2"/>
        <v>359</v>
      </c>
      <c r="AK6" s="120">
        <f t="shared" si="3"/>
        <v>11.580645161290322</v>
      </c>
      <c r="AL6" s="538"/>
      <c r="AM6" s="122">
        <f>AK6/C6</f>
        <v>1.1580645161290322</v>
      </c>
      <c r="AN6" s="525"/>
      <c r="AO6" s="123">
        <f>AK6/D6</f>
        <v>1.0527859237536656</v>
      </c>
      <c r="AP6" s="524"/>
    </row>
    <row r="7" spans="1:42" ht="20.100000000000001" customHeight="1">
      <c r="A7" s="536"/>
      <c r="B7" s="124" t="s">
        <v>490</v>
      </c>
      <c r="C7" s="125"/>
      <c r="D7" s="126"/>
      <c r="E7" s="127">
        <v>5</v>
      </c>
      <c r="F7" s="128">
        <v>5</v>
      </c>
      <c r="G7" s="128">
        <v>5</v>
      </c>
      <c r="H7" s="129">
        <v>5</v>
      </c>
      <c r="I7" s="128">
        <v>5</v>
      </c>
      <c r="J7" s="128">
        <v>5</v>
      </c>
      <c r="K7" s="128">
        <v>5</v>
      </c>
      <c r="L7" s="128">
        <v>6</v>
      </c>
      <c r="M7" s="128">
        <v>5</v>
      </c>
      <c r="N7" s="128">
        <v>5</v>
      </c>
      <c r="O7" s="129">
        <v>5</v>
      </c>
      <c r="P7" s="128">
        <v>5</v>
      </c>
      <c r="Q7" s="128">
        <v>4</v>
      </c>
      <c r="R7" s="128">
        <v>4</v>
      </c>
      <c r="S7" s="128">
        <v>2</v>
      </c>
      <c r="T7" s="128">
        <v>2</v>
      </c>
      <c r="U7" s="128">
        <v>3</v>
      </c>
      <c r="V7" s="128">
        <v>3</v>
      </c>
      <c r="W7" s="128">
        <v>3</v>
      </c>
      <c r="X7" s="129">
        <v>5</v>
      </c>
      <c r="Y7" s="128">
        <v>4</v>
      </c>
      <c r="Z7" s="128">
        <v>4</v>
      </c>
      <c r="AA7" s="128">
        <v>4</v>
      </c>
      <c r="AB7" s="128">
        <v>5</v>
      </c>
      <c r="AC7" s="128">
        <v>6</v>
      </c>
      <c r="AD7" s="128">
        <v>6</v>
      </c>
      <c r="AE7" s="128">
        <v>6</v>
      </c>
      <c r="AF7" s="128">
        <v>6</v>
      </c>
      <c r="AG7" s="128">
        <v>6</v>
      </c>
      <c r="AH7" s="128">
        <v>7</v>
      </c>
      <c r="AI7" s="128">
        <v>7</v>
      </c>
      <c r="AJ7" s="130">
        <f t="shared" si="2"/>
        <v>148</v>
      </c>
      <c r="AK7" s="131">
        <f t="shared" si="3"/>
        <v>4.774193548387097</v>
      </c>
      <c r="AL7" s="539"/>
      <c r="AM7" s="133"/>
      <c r="AN7" s="296"/>
      <c r="AO7" s="133"/>
      <c r="AP7" s="134"/>
    </row>
    <row r="8" spans="1:42" ht="20.100000000000001" customHeight="1">
      <c r="A8" s="530" t="s">
        <v>558</v>
      </c>
      <c r="B8" s="115" t="s">
        <v>491</v>
      </c>
      <c r="C8" s="135">
        <v>15</v>
      </c>
      <c r="D8" s="157">
        <v>10.7</v>
      </c>
      <c r="E8" s="136"/>
      <c r="F8" s="137"/>
      <c r="G8" s="137"/>
      <c r="H8" s="138"/>
      <c r="I8" s="137">
        <v>10</v>
      </c>
      <c r="J8" s="107">
        <v>9</v>
      </c>
      <c r="K8" s="107">
        <v>9</v>
      </c>
      <c r="L8" s="107">
        <v>7</v>
      </c>
      <c r="M8" s="107">
        <v>6</v>
      </c>
      <c r="N8" s="107">
        <v>8</v>
      </c>
      <c r="O8" s="108"/>
      <c r="P8" s="107">
        <v>11</v>
      </c>
      <c r="Q8" s="107">
        <v>7</v>
      </c>
      <c r="R8" s="107">
        <v>8</v>
      </c>
      <c r="S8" s="107">
        <v>8</v>
      </c>
      <c r="T8" s="107">
        <v>7</v>
      </c>
      <c r="U8" s="107">
        <v>9</v>
      </c>
      <c r="V8" s="107"/>
      <c r="W8" s="107">
        <v>9</v>
      </c>
      <c r="X8" s="108">
        <v>5</v>
      </c>
      <c r="Y8" s="107">
        <v>7</v>
      </c>
      <c r="Z8" s="137">
        <v>7</v>
      </c>
      <c r="AA8" s="137">
        <v>7</v>
      </c>
      <c r="AB8" s="137">
        <v>9</v>
      </c>
      <c r="AC8" s="137"/>
      <c r="AD8" s="137">
        <v>9</v>
      </c>
      <c r="AE8" s="137">
        <v>6</v>
      </c>
      <c r="AF8" s="137">
        <v>8</v>
      </c>
      <c r="AG8" s="137">
        <v>7</v>
      </c>
      <c r="AH8" s="137">
        <v>7</v>
      </c>
      <c r="AI8" s="137">
        <v>9</v>
      </c>
      <c r="AJ8" s="139">
        <f t="shared" si="2"/>
        <v>189</v>
      </c>
      <c r="AK8" s="140">
        <f t="shared" si="3"/>
        <v>7.875</v>
      </c>
      <c r="AL8" s="547">
        <f>SUM(AK8:AK9)</f>
        <v>9.25</v>
      </c>
      <c r="AM8" s="141">
        <f>AK8/C8</f>
        <v>0.52500000000000002</v>
      </c>
      <c r="AN8" s="524">
        <f>AL8/(C8+C9)</f>
        <v>0.6166666666666667</v>
      </c>
      <c r="AO8" s="142">
        <f>AK8/D8</f>
        <v>0.73598130841121501</v>
      </c>
      <c r="AP8" s="524">
        <f>AL8/(D8+D9)</f>
        <v>0.75819672131147542</v>
      </c>
    </row>
    <row r="9" spans="1:42" ht="20.100000000000001" customHeight="1">
      <c r="A9" s="530"/>
      <c r="B9" s="115" t="s">
        <v>492</v>
      </c>
      <c r="C9" s="143"/>
      <c r="D9" s="159">
        <v>1.5</v>
      </c>
      <c r="E9" s="144"/>
      <c r="F9" s="145"/>
      <c r="G9" s="145"/>
      <c r="H9" s="146"/>
      <c r="I9" s="145">
        <v>1</v>
      </c>
      <c r="J9" s="117">
        <v>1</v>
      </c>
      <c r="K9" s="117">
        <v>0</v>
      </c>
      <c r="L9" s="117">
        <v>1</v>
      </c>
      <c r="M9" s="117">
        <v>4</v>
      </c>
      <c r="N9" s="117">
        <v>0</v>
      </c>
      <c r="O9" s="118"/>
      <c r="P9" s="117">
        <v>1</v>
      </c>
      <c r="Q9" s="117">
        <v>1</v>
      </c>
      <c r="R9" s="117">
        <v>1</v>
      </c>
      <c r="S9" s="117">
        <v>2</v>
      </c>
      <c r="T9" s="117">
        <v>4</v>
      </c>
      <c r="U9" s="117">
        <v>0</v>
      </c>
      <c r="V9" s="117"/>
      <c r="W9" s="117">
        <v>1</v>
      </c>
      <c r="X9" s="118">
        <v>1</v>
      </c>
      <c r="Y9" s="117">
        <v>1</v>
      </c>
      <c r="Z9" s="145">
        <v>1</v>
      </c>
      <c r="AA9" s="145">
        <v>4</v>
      </c>
      <c r="AB9" s="145">
        <v>0</v>
      </c>
      <c r="AC9" s="145"/>
      <c r="AD9" s="145">
        <v>1</v>
      </c>
      <c r="AE9" s="145">
        <v>1</v>
      </c>
      <c r="AF9" s="145">
        <v>1</v>
      </c>
      <c r="AG9" s="145">
        <v>2</v>
      </c>
      <c r="AH9" s="145">
        <v>4</v>
      </c>
      <c r="AI9" s="145">
        <v>0</v>
      </c>
      <c r="AJ9" s="147">
        <f t="shared" si="2"/>
        <v>33</v>
      </c>
      <c r="AK9" s="148">
        <f t="shared" si="3"/>
        <v>1.375</v>
      </c>
      <c r="AL9" s="525"/>
      <c r="AM9" s="527"/>
      <c r="AN9" s="525"/>
      <c r="AO9" s="150">
        <f>AK9/D9</f>
        <v>0.91666666666666663</v>
      </c>
      <c r="AP9" s="525"/>
    </row>
    <row r="10" spans="1:42" ht="20.100000000000001" customHeight="1">
      <c r="A10" s="536"/>
      <c r="B10" s="151" t="s">
        <v>493</v>
      </c>
      <c r="C10" s="152"/>
      <c r="D10" s="152"/>
      <c r="E10" s="127"/>
      <c r="F10" s="128"/>
      <c r="G10" s="128"/>
      <c r="H10" s="129"/>
      <c r="I10" s="128">
        <v>3</v>
      </c>
      <c r="J10" s="128">
        <v>0</v>
      </c>
      <c r="K10" s="128">
        <v>0</v>
      </c>
      <c r="L10" s="128">
        <v>1</v>
      </c>
      <c r="M10" s="128">
        <v>1</v>
      </c>
      <c r="N10" s="128">
        <v>1</v>
      </c>
      <c r="O10" s="129"/>
      <c r="P10" s="128">
        <v>0</v>
      </c>
      <c r="Q10" s="128">
        <v>1</v>
      </c>
      <c r="R10" s="128">
        <v>0</v>
      </c>
      <c r="S10" s="128">
        <v>0</v>
      </c>
      <c r="T10" s="128">
        <v>0</v>
      </c>
      <c r="U10" s="128">
        <v>1</v>
      </c>
      <c r="V10" s="128"/>
      <c r="W10" s="128">
        <v>1</v>
      </c>
      <c r="X10" s="129">
        <v>1</v>
      </c>
      <c r="Y10" s="128">
        <v>2</v>
      </c>
      <c r="Z10" s="128">
        <v>1</v>
      </c>
      <c r="AA10" s="128">
        <v>0</v>
      </c>
      <c r="AB10" s="128">
        <v>1</v>
      </c>
      <c r="AC10" s="128"/>
      <c r="AD10" s="128">
        <v>0</v>
      </c>
      <c r="AE10" s="128">
        <v>0</v>
      </c>
      <c r="AF10" s="128">
        <v>0</v>
      </c>
      <c r="AG10" s="128">
        <v>0</v>
      </c>
      <c r="AH10" s="128">
        <v>0</v>
      </c>
      <c r="AI10" s="128">
        <v>0</v>
      </c>
      <c r="AJ10" s="153">
        <f t="shared" si="2"/>
        <v>14</v>
      </c>
      <c r="AK10" s="140">
        <f t="shared" si="3"/>
        <v>0.58333333333333337</v>
      </c>
      <c r="AL10" s="526"/>
      <c r="AM10" s="528"/>
      <c r="AN10" s="526"/>
      <c r="AO10" s="156"/>
      <c r="AP10" s="526"/>
    </row>
    <row r="11" spans="1:42" ht="20.100000000000001" customHeight="1">
      <c r="A11" s="529" t="s">
        <v>494</v>
      </c>
      <c r="B11" s="104" t="s">
        <v>491</v>
      </c>
      <c r="C11" s="157">
        <v>45</v>
      </c>
      <c r="D11" s="157">
        <v>26</v>
      </c>
      <c r="E11" s="106"/>
      <c r="F11" s="106"/>
      <c r="G11" s="107"/>
      <c r="H11" s="108"/>
      <c r="I11" s="107">
        <v>29</v>
      </c>
      <c r="J11" s="107">
        <v>24</v>
      </c>
      <c r="K11" s="107">
        <v>27</v>
      </c>
      <c r="L11" s="107">
        <v>26</v>
      </c>
      <c r="M11" s="107">
        <v>23</v>
      </c>
      <c r="N11" s="107">
        <v>25</v>
      </c>
      <c r="O11" s="108"/>
      <c r="P11" s="107">
        <v>30</v>
      </c>
      <c r="Q11" s="107">
        <v>24</v>
      </c>
      <c r="R11" s="107">
        <v>24</v>
      </c>
      <c r="S11" s="107">
        <v>24</v>
      </c>
      <c r="T11" s="107">
        <v>21</v>
      </c>
      <c r="U11" s="107">
        <v>24</v>
      </c>
      <c r="V11" s="107"/>
      <c r="W11" s="107">
        <v>32</v>
      </c>
      <c r="X11" s="108">
        <v>25</v>
      </c>
      <c r="Y11" s="107">
        <v>30</v>
      </c>
      <c r="Z11" s="107">
        <v>27</v>
      </c>
      <c r="AA11" s="107">
        <v>21</v>
      </c>
      <c r="AB11" s="107">
        <v>27</v>
      </c>
      <c r="AC11" s="107"/>
      <c r="AD11" s="107">
        <v>36</v>
      </c>
      <c r="AE11" s="107">
        <v>26</v>
      </c>
      <c r="AF11" s="107">
        <v>32</v>
      </c>
      <c r="AG11" s="107">
        <v>29</v>
      </c>
      <c r="AH11" s="107">
        <v>23</v>
      </c>
      <c r="AI11" s="107">
        <v>25</v>
      </c>
      <c r="AJ11" s="109">
        <f t="shared" si="2"/>
        <v>634</v>
      </c>
      <c r="AK11" s="110">
        <f t="shared" si="3"/>
        <v>26.416666666666668</v>
      </c>
      <c r="AL11" s="531">
        <f>SUM(AK11:AK13)</f>
        <v>31.916666666666668</v>
      </c>
      <c r="AM11" s="111">
        <f>AK11/C11</f>
        <v>0.58703703703703702</v>
      </c>
      <c r="AN11" s="532">
        <f>AL11/(C11+C12)</f>
        <v>0.70925925925925926</v>
      </c>
      <c r="AO11" s="112">
        <f>AK11/D11</f>
        <v>1.016025641025641</v>
      </c>
      <c r="AP11" s="532">
        <f>AL11/(D11+D12)</f>
        <v>0.96717171717171724</v>
      </c>
    </row>
    <row r="12" spans="1:42" ht="20.100000000000001" customHeight="1">
      <c r="A12" s="530"/>
      <c r="B12" s="158" t="s">
        <v>492</v>
      </c>
      <c r="C12" s="159"/>
      <c r="D12" s="159">
        <v>7</v>
      </c>
      <c r="E12" s="160"/>
      <c r="F12" s="160"/>
      <c r="G12" s="117"/>
      <c r="H12" s="118"/>
      <c r="I12" s="117">
        <v>3</v>
      </c>
      <c r="J12" s="117">
        <v>7</v>
      </c>
      <c r="K12" s="117">
        <v>7</v>
      </c>
      <c r="L12" s="117">
        <v>2</v>
      </c>
      <c r="M12" s="117">
        <v>6</v>
      </c>
      <c r="N12" s="117">
        <v>7</v>
      </c>
      <c r="O12" s="118"/>
      <c r="P12" s="117">
        <v>3</v>
      </c>
      <c r="Q12" s="117">
        <v>8</v>
      </c>
      <c r="R12" s="117">
        <v>8</v>
      </c>
      <c r="S12" s="117">
        <v>3</v>
      </c>
      <c r="T12" s="117">
        <v>5</v>
      </c>
      <c r="U12" s="117">
        <v>7</v>
      </c>
      <c r="V12" s="117"/>
      <c r="W12" s="117">
        <v>3</v>
      </c>
      <c r="X12" s="118">
        <v>8</v>
      </c>
      <c r="Y12" s="117">
        <v>8</v>
      </c>
      <c r="Z12" s="117">
        <v>2</v>
      </c>
      <c r="AA12" s="161">
        <v>6</v>
      </c>
      <c r="AB12" s="161">
        <v>6</v>
      </c>
      <c r="AC12" s="117"/>
      <c r="AD12" s="117">
        <v>3</v>
      </c>
      <c r="AE12" s="117">
        <v>8</v>
      </c>
      <c r="AF12" s="117">
        <v>7</v>
      </c>
      <c r="AG12" s="117">
        <v>2</v>
      </c>
      <c r="AH12" s="117">
        <v>5</v>
      </c>
      <c r="AI12" s="117">
        <v>8</v>
      </c>
      <c r="AJ12" s="119">
        <f t="shared" si="2"/>
        <v>132</v>
      </c>
      <c r="AK12" s="120">
        <f t="shared" si="3"/>
        <v>5.5</v>
      </c>
      <c r="AL12" s="525"/>
      <c r="AM12" s="533"/>
      <c r="AN12" s="525"/>
      <c r="AO12" s="162">
        <f>AK12/D12</f>
        <v>0.7857142857142857</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c r="F14" s="164"/>
      <c r="G14" s="165"/>
      <c r="H14" s="165"/>
      <c r="I14" s="165">
        <v>5</v>
      </c>
      <c r="J14" s="165">
        <v>0</v>
      </c>
      <c r="K14" s="165">
        <v>0</v>
      </c>
      <c r="L14" s="165">
        <v>2</v>
      </c>
      <c r="M14" s="165">
        <v>0</v>
      </c>
      <c r="N14" s="165">
        <v>0</v>
      </c>
      <c r="O14" s="165"/>
      <c r="P14" s="165">
        <v>4</v>
      </c>
      <c r="Q14" s="165">
        <v>2</v>
      </c>
      <c r="R14" s="165">
        <v>0</v>
      </c>
      <c r="S14" s="165">
        <v>2</v>
      </c>
      <c r="T14" s="165">
        <v>0</v>
      </c>
      <c r="U14" s="165">
        <v>2</v>
      </c>
      <c r="V14" s="165"/>
      <c r="W14" s="165">
        <v>2</v>
      </c>
      <c r="X14" s="165">
        <v>1</v>
      </c>
      <c r="Y14" s="165">
        <v>1</v>
      </c>
      <c r="Z14" s="165">
        <v>1</v>
      </c>
      <c r="AA14" s="165">
        <v>1</v>
      </c>
      <c r="AB14" s="165">
        <v>3</v>
      </c>
      <c r="AC14" s="165"/>
      <c r="AD14" s="165">
        <v>2</v>
      </c>
      <c r="AE14" s="165">
        <v>0</v>
      </c>
      <c r="AF14" s="165">
        <v>1</v>
      </c>
      <c r="AG14" s="165">
        <v>1</v>
      </c>
      <c r="AH14" s="165">
        <v>0</v>
      </c>
      <c r="AI14" s="165">
        <v>0</v>
      </c>
      <c r="AJ14" s="166">
        <f t="shared" si="2"/>
        <v>30</v>
      </c>
      <c r="AK14" s="167">
        <f t="shared" ref="AK14:AK61" si="4">AJ14/COUNTA(E14:AI14)</f>
        <v>1.25</v>
      </c>
      <c r="AL14" s="526"/>
      <c r="AM14" s="528"/>
      <c r="AN14" s="526"/>
      <c r="AO14" s="528"/>
      <c r="AP14" s="526"/>
    </row>
    <row r="15" spans="1:42" ht="20.100000000000001" customHeight="1">
      <c r="A15" s="529" t="s">
        <v>496</v>
      </c>
      <c r="B15" s="104" t="s">
        <v>497</v>
      </c>
      <c r="C15" s="168">
        <v>272</v>
      </c>
      <c r="D15" s="168">
        <v>235</v>
      </c>
      <c r="E15" s="169">
        <v>250</v>
      </c>
      <c r="F15" s="169">
        <v>250</v>
      </c>
      <c r="G15" s="169">
        <v>250</v>
      </c>
      <c r="H15" s="169">
        <v>250</v>
      </c>
      <c r="I15" s="169">
        <v>250</v>
      </c>
      <c r="J15" s="169">
        <v>250</v>
      </c>
      <c r="K15" s="169">
        <v>250</v>
      </c>
      <c r="L15" s="169">
        <v>250</v>
      </c>
      <c r="M15" s="169">
        <v>250</v>
      </c>
      <c r="N15" s="169">
        <v>250</v>
      </c>
      <c r="O15" s="169">
        <v>250</v>
      </c>
      <c r="P15" s="169">
        <v>250</v>
      </c>
      <c r="Q15" s="169">
        <v>250</v>
      </c>
      <c r="R15" s="169">
        <v>250</v>
      </c>
      <c r="S15" s="169">
        <v>250</v>
      </c>
      <c r="T15" s="169">
        <v>250</v>
      </c>
      <c r="U15" s="169">
        <v>250</v>
      </c>
      <c r="V15" s="169">
        <v>250</v>
      </c>
      <c r="W15" s="169">
        <v>250</v>
      </c>
      <c r="X15" s="169">
        <v>250</v>
      </c>
      <c r="Y15" s="169">
        <v>250</v>
      </c>
      <c r="Z15" s="169">
        <v>250</v>
      </c>
      <c r="AA15" s="169">
        <v>250</v>
      </c>
      <c r="AB15" s="169">
        <v>250</v>
      </c>
      <c r="AC15" s="169">
        <v>250</v>
      </c>
      <c r="AD15" s="169">
        <v>250</v>
      </c>
      <c r="AE15" s="169">
        <v>250</v>
      </c>
      <c r="AF15" s="169">
        <v>250</v>
      </c>
      <c r="AG15" s="169">
        <v>250</v>
      </c>
      <c r="AH15" s="169">
        <v>250</v>
      </c>
      <c r="AI15" s="169">
        <v>250</v>
      </c>
      <c r="AJ15" s="109">
        <f>SUM(E15:AI15)</f>
        <v>7750</v>
      </c>
      <c r="AK15" s="110">
        <f t="shared" si="4"/>
        <v>250</v>
      </c>
      <c r="AL15" s="543"/>
      <c r="AM15" s="545"/>
      <c r="AN15" s="532"/>
      <c r="AO15" s="112">
        <f>AK15/D15</f>
        <v>1.0638297872340425</v>
      </c>
      <c r="AP15" s="532"/>
    </row>
    <row r="16" spans="1:42" ht="20.100000000000001" customHeight="1">
      <c r="A16" s="536"/>
      <c r="B16" s="124" t="s">
        <v>498</v>
      </c>
      <c r="C16" s="170">
        <v>99</v>
      </c>
      <c r="D16" s="171">
        <v>155</v>
      </c>
      <c r="E16" s="172">
        <v>146</v>
      </c>
      <c r="F16" s="172">
        <v>146</v>
      </c>
      <c r="G16" s="172">
        <v>146</v>
      </c>
      <c r="H16" s="172">
        <v>146</v>
      </c>
      <c r="I16" s="172">
        <v>146</v>
      </c>
      <c r="J16" s="172">
        <v>146</v>
      </c>
      <c r="K16" s="172">
        <v>146</v>
      </c>
      <c r="L16" s="172">
        <v>146</v>
      </c>
      <c r="M16" s="172">
        <v>146</v>
      </c>
      <c r="N16" s="172">
        <v>146</v>
      </c>
      <c r="O16" s="172">
        <v>146</v>
      </c>
      <c r="P16" s="172">
        <v>146</v>
      </c>
      <c r="Q16" s="172">
        <v>146</v>
      </c>
      <c r="R16" s="172">
        <v>146</v>
      </c>
      <c r="S16" s="172">
        <v>146</v>
      </c>
      <c r="T16" s="172">
        <v>146</v>
      </c>
      <c r="U16" s="172">
        <v>146</v>
      </c>
      <c r="V16" s="172">
        <v>146</v>
      </c>
      <c r="W16" s="172">
        <v>146</v>
      </c>
      <c r="X16" s="172">
        <v>146</v>
      </c>
      <c r="Y16" s="172">
        <v>146</v>
      </c>
      <c r="Z16" s="172">
        <v>146</v>
      </c>
      <c r="AA16" s="172">
        <v>146</v>
      </c>
      <c r="AB16" s="172">
        <v>146</v>
      </c>
      <c r="AC16" s="172">
        <v>146</v>
      </c>
      <c r="AD16" s="172">
        <v>146</v>
      </c>
      <c r="AE16" s="172">
        <v>146</v>
      </c>
      <c r="AF16" s="172">
        <v>146</v>
      </c>
      <c r="AG16" s="172">
        <v>146</v>
      </c>
      <c r="AH16" s="172">
        <v>146</v>
      </c>
      <c r="AI16" s="172">
        <v>146</v>
      </c>
      <c r="AJ16" s="130">
        <f t="shared" ref="AJ16:AJ26" si="5">SUM(E16:AI16)</f>
        <v>4526</v>
      </c>
      <c r="AK16" s="173">
        <f t="shared" si="4"/>
        <v>146</v>
      </c>
      <c r="AL16" s="544"/>
      <c r="AM16" s="546"/>
      <c r="AN16" s="526"/>
      <c r="AO16" s="174">
        <f>AK16/D16</f>
        <v>0.9419354838709677</v>
      </c>
      <c r="AP16" s="526"/>
    </row>
    <row r="17" spans="1:42" ht="20.100000000000001" customHeight="1">
      <c r="A17" s="530" t="s">
        <v>39</v>
      </c>
      <c r="B17" s="115" t="s">
        <v>488</v>
      </c>
      <c r="C17" s="175">
        <v>80</v>
      </c>
      <c r="D17" s="105">
        <v>72.5</v>
      </c>
      <c r="E17" s="176">
        <v>69</v>
      </c>
      <c r="F17" s="176">
        <v>69</v>
      </c>
      <c r="G17" s="176">
        <v>69</v>
      </c>
      <c r="H17" s="176">
        <v>69</v>
      </c>
      <c r="I17" s="176">
        <v>69</v>
      </c>
      <c r="J17" s="176">
        <v>69</v>
      </c>
      <c r="K17" s="176">
        <v>69</v>
      </c>
      <c r="L17" s="176">
        <v>69</v>
      </c>
      <c r="M17" s="176">
        <v>69</v>
      </c>
      <c r="N17" s="176">
        <v>68</v>
      </c>
      <c r="O17" s="176">
        <v>68</v>
      </c>
      <c r="P17" s="176">
        <v>68</v>
      </c>
      <c r="Q17" s="176">
        <v>68</v>
      </c>
      <c r="R17" s="176">
        <v>67</v>
      </c>
      <c r="S17" s="176">
        <v>66</v>
      </c>
      <c r="T17" s="176">
        <v>66</v>
      </c>
      <c r="U17" s="176">
        <v>65</v>
      </c>
      <c r="V17" s="176">
        <v>65</v>
      </c>
      <c r="W17" s="176">
        <v>66</v>
      </c>
      <c r="X17" s="176">
        <v>64</v>
      </c>
      <c r="Y17" s="176">
        <v>63</v>
      </c>
      <c r="Z17" s="128">
        <v>63</v>
      </c>
      <c r="AA17" s="176">
        <v>63</v>
      </c>
      <c r="AB17" s="176">
        <v>62</v>
      </c>
      <c r="AC17" s="176">
        <v>62</v>
      </c>
      <c r="AD17" s="176">
        <v>63</v>
      </c>
      <c r="AE17" s="176">
        <v>63</v>
      </c>
      <c r="AF17" s="176">
        <v>63</v>
      </c>
      <c r="AG17" s="176">
        <v>62</v>
      </c>
      <c r="AH17" s="176">
        <v>62</v>
      </c>
      <c r="AI17" s="176">
        <v>62</v>
      </c>
      <c r="AJ17" s="177">
        <f>SUM(E17:AI17)</f>
        <v>2040</v>
      </c>
      <c r="AK17" s="178">
        <f>AJ17/COUNTA(E17:AI17)</f>
        <v>65.806451612903231</v>
      </c>
      <c r="AL17" s="531">
        <f>SUM(AK17:AK18)</f>
        <v>70.967741935483872</v>
      </c>
      <c r="AM17" s="179">
        <f>AK17/C17</f>
        <v>0.82258064516129037</v>
      </c>
      <c r="AN17" s="532">
        <f>AL17/(C17+C18)</f>
        <v>0.88709677419354838</v>
      </c>
      <c r="AO17" s="112">
        <f>AK17/D17</f>
        <v>0.90767519466073421</v>
      </c>
      <c r="AP17" s="532">
        <f>AL17/(D17+D18)</f>
        <v>0.92768290111743623</v>
      </c>
    </row>
    <row r="18" spans="1:42" ht="20.100000000000001" customHeight="1">
      <c r="A18" s="530"/>
      <c r="B18" s="115" t="s">
        <v>489</v>
      </c>
      <c r="C18" s="135"/>
      <c r="D18" s="116">
        <v>4</v>
      </c>
      <c r="E18" s="180">
        <v>2</v>
      </c>
      <c r="F18" s="180">
        <v>3</v>
      </c>
      <c r="G18" s="180">
        <v>3</v>
      </c>
      <c r="H18" s="180">
        <v>3</v>
      </c>
      <c r="I18" s="180">
        <v>3</v>
      </c>
      <c r="J18" s="180">
        <v>3</v>
      </c>
      <c r="K18" s="180">
        <v>5</v>
      </c>
      <c r="L18" s="180">
        <v>4</v>
      </c>
      <c r="M18" s="180">
        <v>5</v>
      </c>
      <c r="N18" s="176">
        <v>5</v>
      </c>
      <c r="O18" s="176">
        <v>5</v>
      </c>
      <c r="P18" s="176">
        <v>6</v>
      </c>
      <c r="Q18" s="176">
        <v>5</v>
      </c>
      <c r="R18" s="176">
        <v>5</v>
      </c>
      <c r="S18" s="176">
        <v>4</v>
      </c>
      <c r="T18" s="176">
        <v>7</v>
      </c>
      <c r="U18" s="176">
        <v>8</v>
      </c>
      <c r="V18" s="176">
        <v>6</v>
      </c>
      <c r="W18" s="176">
        <v>5</v>
      </c>
      <c r="X18" s="180">
        <v>5</v>
      </c>
      <c r="Y18" s="176">
        <v>4</v>
      </c>
      <c r="Z18" s="176">
        <v>3</v>
      </c>
      <c r="AA18" s="176">
        <v>6</v>
      </c>
      <c r="AB18" s="176">
        <v>9</v>
      </c>
      <c r="AC18" s="176">
        <v>9</v>
      </c>
      <c r="AD18" s="176">
        <v>7</v>
      </c>
      <c r="AE18" s="176">
        <v>5</v>
      </c>
      <c r="AF18" s="176">
        <v>6</v>
      </c>
      <c r="AG18" s="176">
        <v>5</v>
      </c>
      <c r="AH18" s="176">
        <v>7</v>
      </c>
      <c r="AI18" s="176">
        <v>7</v>
      </c>
      <c r="AJ18" s="153">
        <f t="shared" si="5"/>
        <v>160</v>
      </c>
      <c r="AK18" s="178">
        <f t="shared" si="4"/>
        <v>5.161290322580645</v>
      </c>
      <c r="AL18" s="548"/>
      <c r="AM18" s="181"/>
      <c r="AN18" s="549"/>
      <c r="AO18" s="182">
        <f>AK18/D18</f>
        <v>1.2903225806451613</v>
      </c>
      <c r="AP18" s="549"/>
    </row>
    <row r="19" spans="1:42" ht="19.5" customHeight="1">
      <c r="A19" s="536"/>
      <c r="B19" s="124" t="s">
        <v>490</v>
      </c>
      <c r="C19" s="163"/>
      <c r="D19" s="163"/>
      <c r="E19" s="180"/>
      <c r="F19" s="180"/>
      <c r="G19" s="180"/>
      <c r="H19" s="180"/>
      <c r="I19" s="180">
        <v>1</v>
      </c>
      <c r="J19" s="180"/>
      <c r="K19" s="180"/>
      <c r="L19" s="180"/>
      <c r="M19" s="180">
        <v>1</v>
      </c>
      <c r="N19" s="128"/>
      <c r="O19" s="128"/>
      <c r="P19" s="128"/>
      <c r="Q19" s="128"/>
      <c r="R19" s="128"/>
      <c r="S19" s="128"/>
      <c r="T19" s="128"/>
      <c r="U19" s="128"/>
      <c r="V19" s="128"/>
      <c r="W19" s="128"/>
      <c r="X19" s="128"/>
      <c r="Y19" s="128">
        <v>1</v>
      </c>
      <c r="Z19" s="128"/>
      <c r="AA19" s="176"/>
      <c r="AB19" s="176"/>
      <c r="AC19" s="176"/>
      <c r="AD19" s="176"/>
      <c r="AE19" s="176"/>
      <c r="AF19" s="176">
        <v>1</v>
      </c>
      <c r="AG19" s="176"/>
      <c r="AH19" s="176">
        <v>1</v>
      </c>
      <c r="AI19" s="176"/>
      <c r="AJ19" s="183">
        <f t="shared" si="5"/>
        <v>5</v>
      </c>
      <c r="AK19" s="140">
        <f t="shared" si="4"/>
        <v>1</v>
      </c>
      <c r="AL19" s="121"/>
      <c r="AM19" s="184"/>
      <c r="AN19" s="149"/>
      <c r="AO19" s="185"/>
      <c r="AP19" s="113"/>
    </row>
    <row r="20" spans="1:42" ht="20.100000000000001" customHeight="1">
      <c r="A20" s="529" t="s">
        <v>500</v>
      </c>
      <c r="B20" s="104" t="s">
        <v>491</v>
      </c>
      <c r="C20" s="157">
        <v>75</v>
      </c>
      <c r="D20" s="157">
        <v>49.5</v>
      </c>
      <c r="E20" s="107"/>
      <c r="F20" s="107"/>
      <c r="G20" s="107"/>
      <c r="H20" s="107"/>
      <c r="I20" s="107">
        <v>55</v>
      </c>
      <c r="J20" s="107">
        <v>45</v>
      </c>
      <c r="K20" s="107">
        <v>40</v>
      </c>
      <c r="L20" s="107">
        <v>45</v>
      </c>
      <c r="M20" s="107">
        <v>46</v>
      </c>
      <c r="N20" s="107">
        <v>53</v>
      </c>
      <c r="O20" s="107"/>
      <c r="P20" s="107">
        <v>53</v>
      </c>
      <c r="Q20" s="107">
        <v>48</v>
      </c>
      <c r="R20" s="107">
        <v>44</v>
      </c>
      <c r="S20" s="107">
        <v>49</v>
      </c>
      <c r="T20" s="107">
        <v>48</v>
      </c>
      <c r="U20" s="107">
        <v>50</v>
      </c>
      <c r="V20" s="107"/>
      <c r="W20" s="107">
        <v>53</v>
      </c>
      <c r="X20" s="107">
        <v>50</v>
      </c>
      <c r="Y20" s="107">
        <v>46</v>
      </c>
      <c r="Z20" s="107">
        <v>46</v>
      </c>
      <c r="AA20" s="107">
        <v>46</v>
      </c>
      <c r="AB20" s="107">
        <v>44</v>
      </c>
      <c r="AC20" s="107"/>
      <c r="AD20" s="107">
        <v>55</v>
      </c>
      <c r="AE20" s="107">
        <v>48</v>
      </c>
      <c r="AF20" s="107">
        <v>49</v>
      </c>
      <c r="AG20" s="107">
        <v>49</v>
      </c>
      <c r="AH20" s="107">
        <v>47</v>
      </c>
      <c r="AI20" s="107">
        <v>46</v>
      </c>
      <c r="AJ20" s="109">
        <f t="shared" si="5"/>
        <v>1155</v>
      </c>
      <c r="AK20" s="110">
        <f>AJ20/COUNTA(E20:AI20)</f>
        <v>48.125</v>
      </c>
      <c r="AL20" s="531">
        <f>SUM(AK20:AK21)</f>
        <v>59.541666666666664</v>
      </c>
      <c r="AM20" s="111">
        <f>AK20/C20</f>
        <v>0.64166666666666672</v>
      </c>
      <c r="AN20" s="532">
        <f>AL20/(C20+C21)</f>
        <v>0.79388888888888887</v>
      </c>
      <c r="AO20" s="112">
        <f>AK20/D20</f>
        <v>0.97222222222222221</v>
      </c>
      <c r="AP20" s="532">
        <f>AL20/(D20+D21)</f>
        <v>0.98415977961432499</v>
      </c>
    </row>
    <row r="21" spans="1:42" ht="20.100000000000001" customHeight="1">
      <c r="A21" s="530"/>
      <c r="B21" s="115" t="s">
        <v>492</v>
      </c>
      <c r="C21" s="159"/>
      <c r="D21" s="159">
        <v>11</v>
      </c>
      <c r="E21" s="117"/>
      <c r="F21" s="117"/>
      <c r="G21" s="117"/>
      <c r="H21" s="117"/>
      <c r="I21" s="117">
        <v>8</v>
      </c>
      <c r="J21" s="117">
        <v>14</v>
      </c>
      <c r="K21" s="117">
        <v>12</v>
      </c>
      <c r="L21" s="117">
        <v>13</v>
      </c>
      <c r="M21" s="117">
        <v>16</v>
      </c>
      <c r="N21" s="117">
        <v>6</v>
      </c>
      <c r="O21" s="117"/>
      <c r="P21" s="117">
        <v>6</v>
      </c>
      <c r="Q21" s="117">
        <v>15</v>
      </c>
      <c r="R21" s="117">
        <v>12</v>
      </c>
      <c r="S21" s="117">
        <v>12</v>
      </c>
      <c r="T21" s="117">
        <v>14</v>
      </c>
      <c r="U21" s="117">
        <v>11</v>
      </c>
      <c r="V21" s="117"/>
      <c r="W21" s="117">
        <v>8</v>
      </c>
      <c r="X21" s="117">
        <v>14</v>
      </c>
      <c r="Y21" s="117">
        <v>12</v>
      </c>
      <c r="Z21" s="117">
        <v>13</v>
      </c>
      <c r="AA21" s="117">
        <v>12</v>
      </c>
      <c r="AB21" s="117">
        <v>10</v>
      </c>
      <c r="AC21" s="117"/>
      <c r="AD21" s="128">
        <v>7</v>
      </c>
      <c r="AE21" s="117">
        <v>14</v>
      </c>
      <c r="AF21" s="117">
        <v>13</v>
      </c>
      <c r="AG21" s="117">
        <v>13</v>
      </c>
      <c r="AH21" s="117">
        <v>9</v>
      </c>
      <c r="AI21" s="117">
        <v>10</v>
      </c>
      <c r="AJ21" s="119">
        <f t="shared" si="5"/>
        <v>274</v>
      </c>
      <c r="AK21" s="120">
        <f t="shared" si="4"/>
        <v>11.416666666666666</v>
      </c>
      <c r="AL21" s="547"/>
      <c r="AM21" s="540"/>
      <c r="AN21" s="525"/>
      <c r="AO21" s="162">
        <f>AK21/D21</f>
        <v>1.0378787878787878</v>
      </c>
      <c r="AP21" s="524"/>
    </row>
    <row r="22" spans="1:42" ht="20.100000000000001" customHeight="1">
      <c r="A22" s="536"/>
      <c r="B22" s="151" t="s">
        <v>493</v>
      </c>
      <c r="C22" s="163"/>
      <c r="D22" s="163"/>
      <c r="E22" s="186"/>
      <c r="F22" s="186"/>
      <c r="G22" s="186"/>
      <c r="H22" s="186"/>
      <c r="I22" s="186">
        <v>6</v>
      </c>
      <c r="J22" s="186">
        <v>4</v>
      </c>
      <c r="K22" s="186">
        <v>2</v>
      </c>
      <c r="L22" s="186">
        <v>4</v>
      </c>
      <c r="M22" s="186">
        <v>1</v>
      </c>
      <c r="N22" s="186">
        <v>4</v>
      </c>
      <c r="O22" s="186"/>
      <c r="P22" s="186">
        <v>4</v>
      </c>
      <c r="Q22" s="186">
        <v>1</v>
      </c>
      <c r="R22" s="186">
        <v>0</v>
      </c>
      <c r="S22" s="186">
        <v>1</v>
      </c>
      <c r="T22" s="186">
        <v>1</v>
      </c>
      <c r="U22" s="186">
        <v>0</v>
      </c>
      <c r="V22" s="186"/>
      <c r="W22" s="186">
        <v>4</v>
      </c>
      <c r="X22" s="186">
        <v>3</v>
      </c>
      <c r="Y22" s="186">
        <v>3</v>
      </c>
      <c r="Z22" s="186">
        <v>4</v>
      </c>
      <c r="AA22" s="186">
        <v>2</v>
      </c>
      <c r="AB22" s="186">
        <v>4</v>
      </c>
      <c r="AC22" s="186"/>
      <c r="AD22" s="186">
        <v>0</v>
      </c>
      <c r="AE22" s="186">
        <v>2</v>
      </c>
      <c r="AF22" s="186">
        <v>4</v>
      </c>
      <c r="AG22" s="186">
        <v>4</v>
      </c>
      <c r="AH22" s="186">
        <v>4</v>
      </c>
      <c r="AI22" s="186">
        <v>3</v>
      </c>
      <c r="AJ22" s="187">
        <f t="shared" si="5"/>
        <v>65</v>
      </c>
      <c r="AK22" s="188">
        <f t="shared" si="4"/>
        <v>2.7083333333333335</v>
      </c>
      <c r="AL22" s="526"/>
      <c r="AM22" s="528"/>
      <c r="AN22" s="526"/>
      <c r="AO22" s="156"/>
      <c r="AP22" s="526"/>
    </row>
    <row r="23" spans="1:42" ht="20.100000000000001" customHeight="1">
      <c r="A23" s="529" t="s">
        <v>501</v>
      </c>
      <c r="B23" s="104" t="s">
        <v>491</v>
      </c>
      <c r="C23" s="157">
        <v>35</v>
      </c>
      <c r="D23" s="105">
        <v>23</v>
      </c>
      <c r="E23" s="107"/>
      <c r="F23" s="107"/>
      <c r="G23" s="107"/>
      <c r="H23" s="107"/>
      <c r="I23" s="107">
        <v>28</v>
      </c>
      <c r="J23" s="107">
        <v>26</v>
      </c>
      <c r="K23" s="107">
        <v>24</v>
      </c>
      <c r="L23" s="107">
        <v>26</v>
      </c>
      <c r="M23" s="107">
        <v>22</v>
      </c>
      <c r="N23" s="107">
        <v>25</v>
      </c>
      <c r="O23" s="107"/>
      <c r="P23" s="107">
        <v>29</v>
      </c>
      <c r="Q23" s="107">
        <v>26</v>
      </c>
      <c r="R23" s="107">
        <v>23</v>
      </c>
      <c r="S23" s="107">
        <v>24</v>
      </c>
      <c r="T23" s="107">
        <v>27</v>
      </c>
      <c r="U23" s="107">
        <v>28</v>
      </c>
      <c r="V23" s="107"/>
      <c r="W23" s="107">
        <v>30</v>
      </c>
      <c r="X23" s="107">
        <v>25</v>
      </c>
      <c r="Y23" s="107">
        <v>25</v>
      </c>
      <c r="Z23" s="107">
        <v>24</v>
      </c>
      <c r="AA23" s="107">
        <v>27</v>
      </c>
      <c r="AB23" s="107">
        <v>25</v>
      </c>
      <c r="AC23" s="107"/>
      <c r="AD23" s="107">
        <v>31</v>
      </c>
      <c r="AE23" s="107">
        <v>27</v>
      </c>
      <c r="AF23" s="107">
        <v>28</v>
      </c>
      <c r="AG23" s="107">
        <v>26</v>
      </c>
      <c r="AH23" s="107">
        <v>26</v>
      </c>
      <c r="AI23" s="107">
        <v>24</v>
      </c>
      <c r="AJ23" s="109">
        <f t="shared" si="5"/>
        <v>626</v>
      </c>
      <c r="AK23" s="110">
        <f t="shared" si="4"/>
        <v>26.083333333333332</v>
      </c>
      <c r="AL23" s="531">
        <f>SUM(AK23:AK24)</f>
        <v>28.041666666666664</v>
      </c>
      <c r="AM23" s="111">
        <f>AK23/C23</f>
        <v>0.74523809523809526</v>
      </c>
      <c r="AN23" s="532">
        <f>AL23/(C23+C24)</f>
        <v>0.80119047619047612</v>
      </c>
      <c r="AO23" s="112">
        <f>AK23/D23</f>
        <v>1.1340579710144927</v>
      </c>
      <c r="AP23" s="532">
        <f>AL23/(D23+D24)</f>
        <v>1.0196969696969695</v>
      </c>
    </row>
    <row r="24" spans="1:42" ht="20.100000000000001" customHeight="1">
      <c r="A24" s="530"/>
      <c r="B24" s="115" t="s">
        <v>492</v>
      </c>
      <c r="C24" s="159"/>
      <c r="D24" s="189">
        <v>4.5</v>
      </c>
      <c r="E24" s="117"/>
      <c r="F24" s="117"/>
      <c r="G24" s="117"/>
      <c r="H24" s="117"/>
      <c r="I24" s="117">
        <v>3</v>
      </c>
      <c r="J24" s="117">
        <v>4</v>
      </c>
      <c r="K24" s="117">
        <v>2</v>
      </c>
      <c r="L24" s="117">
        <v>0</v>
      </c>
      <c r="M24" s="117">
        <v>3</v>
      </c>
      <c r="N24" s="117">
        <v>0</v>
      </c>
      <c r="O24" s="117"/>
      <c r="P24" s="117">
        <v>2</v>
      </c>
      <c r="Q24" s="117">
        <v>3</v>
      </c>
      <c r="R24" s="117">
        <v>3</v>
      </c>
      <c r="S24" s="117">
        <v>0</v>
      </c>
      <c r="T24" s="117">
        <v>3</v>
      </c>
      <c r="U24" s="117">
        <v>0</v>
      </c>
      <c r="V24" s="117"/>
      <c r="W24" s="117">
        <v>2</v>
      </c>
      <c r="X24" s="117">
        <v>3</v>
      </c>
      <c r="Y24" s="117">
        <v>2</v>
      </c>
      <c r="Z24" s="117">
        <v>1</v>
      </c>
      <c r="AA24" s="117">
        <v>4</v>
      </c>
      <c r="AB24" s="117">
        <v>0</v>
      </c>
      <c r="AC24" s="117"/>
      <c r="AD24" s="117">
        <v>1</v>
      </c>
      <c r="AE24" s="117">
        <v>4</v>
      </c>
      <c r="AF24" s="117">
        <v>2</v>
      </c>
      <c r="AG24" s="117">
        <v>1</v>
      </c>
      <c r="AH24" s="117">
        <v>4</v>
      </c>
      <c r="AI24" s="117">
        <v>0</v>
      </c>
      <c r="AJ24" s="119">
        <f t="shared" si="5"/>
        <v>47</v>
      </c>
      <c r="AK24" s="120">
        <f t="shared" si="4"/>
        <v>1.9583333333333333</v>
      </c>
      <c r="AL24" s="547"/>
      <c r="AM24" s="551"/>
      <c r="AN24" s="525"/>
      <c r="AO24" s="162">
        <f>AK24/D24</f>
        <v>0.43518518518518517</v>
      </c>
      <c r="AP24" s="524"/>
    </row>
    <row r="25" spans="1:42" ht="20.100000000000001" customHeight="1">
      <c r="A25" s="536"/>
      <c r="B25" s="190" t="s">
        <v>493</v>
      </c>
      <c r="C25" s="163"/>
      <c r="D25" s="467"/>
      <c r="E25" s="206"/>
      <c r="F25" s="206"/>
      <c r="G25" s="206"/>
      <c r="H25" s="206"/>
      <c r="I25" s="206">
        <v>2</v>
      </c>
      <c r="J25" s="206">
        <v>2</v>
      </c>
      <c r="K25" s="206">
        <v>4</v>
      </c>
      <c r="L25" s="206">
        <v>1</v>
      </c>
      <c r="M25" s="206">
        <v>4</v>
      </c>
      <c r="N25" s="206">
        <v>3</v>
      </c>
      <c r="O25" s="206"/>
      <c r="P25" s="206">
        <v>2</v>
      </c>
      <c r="Q25" s="206">
        <v>0</v>
      </c>
      <c r="R25" s="206">
        <v>2</v>
      </c>
      <c r="S25" s="206">
        <v>0</v>
      </c>
      <c r="T25" s="206">
        <v>1</v>
      </c>
      <c r="U25" s="206">
        <v>1</v>
      </c>
      <c r="V25" s="206"/>
      <c r="W25" s="206">
        <v>1</v>
      </c>
      <c r="X25" s="206">
        <v>1</v>
      </c>
      <c r="Y25" s="206">
        <v>2</v>
      </c>
      <c r="Z25" s="206">
        <v>1</v>
      </c>
      <c r="AA25" s="206">
        <v>1</v>
      </c>
      <c r="AB25" s="206">
        <v>3</v>
      </c>
      <c r="AC25" s="206"/>
      <c r="AD25" s="206">
        <v>3</v>
      </c>
      <c r="AE25" s="206">
        <v>1</v>
      </c>
      <c r="AF25" s="206">
        <v>1</v>
      </c>
      <c r="AG25" s="206">
        <v>1</v>
      </c>
      <c r="AH25" s="206">
        <v>2</v>
      </c>
      <c r="AI25" s="206">
        <v>4</v>
      </c>
      <c r="AJ25" s="153">
        <f t="shared" si="5"/>
        <v>43</v>
      </c>
      <c r="AK25" s="188">
        <f t="shared" si="4"/>
        <v>1.7916666666666667</v>
      </c>
      <c r="AL25" s="526"/>
      <c r="AM25" s="552"/>
      <c r="AN25" s="526"/>
      <c r="AO25" s="156"/>
      <c r="AP25" s="550"/>
    </row>
    <row r="26" spans="1:42" ht="20.100000000000001" customHeight="1">
      <c r="A26" s="529" t="s">
        <v>502</v>
      </c>
      <c r="B26" s="104" t="s">
        <v>497</v>
      </c>
      <c r="C26" s="168">
        <v>189</v>
      </c>
      <c r="D26" s="168">
        <v>205</v>
      </c>
      <c r="E26" s="192">
        <v>207</v>
      </c>
      <c r="F26" s="192">
        <v>207</v>
      </c>
      <c r="G26" s="192">
        <v>207</v>
      </c>
      <c r="H26" s="192">
        <v>207</v>
      </c>
      <c r="I26" s="192">
        <v>207</v>
      </c>
      <c r="J26" s="192">
        <v>207</v>
      </c>
      <c r="K26" s="192">
        <v>207</v>
      </c>
      <c r="L26" s="192">
        <v>207</v>
      </c>
      <c r="M26" s="192">
        <v>207</v>
      </c>
      <c r="N26" s="192">
        <v>208</v>
      </c>
      <c r="O26" s="192">
        <v>209</v>
      </c>
      <c r="P26" s="192">
        <v>209</v>
      </c>
      <c r="Q26" s="192">
        <v>209</v>
      </c>
      <c r="R26" s="192">
        <v>209</v>
      </c>
      <c r="S26" s="192">
        <v>209</v>
      </c>
      <c r="T26" s="192">
        <v>209</v>
      </c>
      <c r="U26" s="192">
        <v>209</v>
      </c>
      <c r="V26" s="192">
        <v>209</v>
      </c>
      <c r="W26" s="192">
        <v>210</v>
      </c>
      <c r="X26" s="192">
        <v>210</v>
      </c>
      <c r="Y26" s="192">
        <v>210</v>
      </c>
      <c r="Z26" s="192">
        <v>210</v>
      </c>
      <c r="AA26" s="192">
        <v>210</v>
      </c>
      <c r="AB26" s="192">
        <v>210</v>
      </c>
      <c r="AC26" s="192">
        <v>210</v>
      </c>
      <c r="AD26" s="192">
        <v>210</v>
      </c>
      <c r="AE26" s="192">
        <v>210</v>
      </c>
      <c r="AF26" s="192">
        <v>210</v>
      </c>
      <c r="AG26" s="192">
        <v>210</v>
      </c>
      <c r="AH26" s="192">
        <v>210</v>
      </c>
      <c r="AI26" s="192">
        <v>210</v>
      </c>
      <c r="AJ26" s="109">
        <f t="shared" si="5"/>
        <v>6473</v>
      </c>
      <c r="AK26" s="110">
        <f t="shared" si="4"/>
        <v>208.80645161290323</v>
      </c>
      <c r="AL26" s="543"/>
      <c r="AM26" s="545"/>
      <c r="AN26" s="532"/>
      <c r="AO26" s="112"/>
      <c r="AP26" s="532"/>
    </row>
    <row r="27" spans="1:42" ht="20.100000000000001" customHeight="1">
      <c r="A27" s="536"/>
      <c r="B27" s="124" t="s">
        <v>498</v>
      </c>
      <c r="C27" s="170">
        <v>100</v>
      </c>
      <c r="D27" s="170">
        <v>130</v>
      </c>
      <c r="E27" s="193">
        <v>123</v>
      </c>
      <c r="F27" s="193">
        <v>123</v>
      </c>
      <c r="G27" s="193">
        <v>123</v>
      </c>
      <c r="H27" s="193">
        <v>123</v>
      </c>
      <c r="I27" s="193">
        <v>123</v>
      </c>
      <c r="J27" s="193">
        <v>123</v>
      </c>
      <c r="K27" s="193">
        <v>123</v>
      </c>
      <c r="L27" s="193">
        <v>123</v>
      </c>
      <c r="M27" s="193">
        <v>123</v>
      </c>
      <c r="N27" s="193">
        <v>123</v>
      </c>
      <c r="O27" s="193">
        <v>123</v>
      </c>
      <c r="P27" s="193">
        <v>123</v>
      </c>
      <c r="Q27" s="193">
        <v>123</v>
      </c>
      <c r="R27" s="193">
        <v>123</v>
      </c>
      <c r="S27" s="193">
        <v>123</v>
      </c>
      <c r="T27" s="193">
        <v>123</v>
      </c>
      <c r="U27" s="193">
        <v>123</v>
      </c>
      <c r="V27" s="193">
        <v>123</v>
      </c>
      <c r="W27" s="193">
        <v>123</v>
      </c>
      <c r="X27" s="193">
        <v>124</v>
      </c>
      <c r="Y27" s="193">
        <v>124</v>
      </c>
      <c r="Z27" s="193">
        <v>124</v>
      </c>
      <c r="AA27" s="193">
        <v>124</v>
      </c>
      <c r="AB27" s="193">
        <v>124</v>
      </c>
      <c r="AC27" s="193">
        <v>124</v>
      </c>
      <c r="AD27" s="193">
        <v>124</v>
      </c>
      <c r="AE27" s="193">
        <v>124</v>
      </c>
      <c r="AF27" s="193">
        <v>124</v>
      </c>
      <c r="AG27" s="193">
        <v>124</v>
      </c>
      <c r="AH27" s="193">
        <v>124</v>
      </c>
      <c r="AI27" s="193">
        <v>124</v>
      </c>
      <c r="AJ27" s="130">
        <f>SUM(F27:AI27)</f>
        <v>3702</v>
      </c>
      <c r="AK27" s="173">
        <f t="shared" si="4"/>
        <v>119.41935483870968</v>
      </c>
      <c r="AL27" s="544"/>
      <c r="AM27" s="546"/>
      <c r="AN27" s="526"/>
      <c r="AO27" s="174"/>
      <c r="AP27" s="526"/>
    </row>
    <row r="28" spans="1:42" ht="20.100000000000001" customHeight="1">
      <c r="A28" s="529" t="s">
        <v>503</v>
      </c>
      <c r="B28" s="104" t="s">
        <v>491</v>
      </c>
      <c r="C28" s="157">
        <v>50</v>
      </c>
      <c r="D28" s="194">
        <v>9</v>
      </c>
      <c r="E28" s="194">
        <v>7</v>
      </c>
      <c r="F28" s="194">
        <v>7</v>
      </c>
      <c r="G28" s="194">
        <v>7</v>
      </c>
      <c r="H28" s="194">
        <v>7</v>
      </c>
      <c r="I28" s="194">
        <v>7</v>
      </c>
      <c r="J28" s="194">
        <v>7</v>
      </c>
      <c r="K28" s="194">
        <v>7</v>
      </c>
      <c r="L28" s="194">
        <v>7</v>
      </c>
      <c r="M28" s="194">
        <v>7</v>
      </c>
      <c r="N28" s="194">
        <v>7</v>
      </c>
      <c r="O28" s="194">
        <v>7</v>
      </c>
      <c r="P28" s="194">
        <v>7</v>
      </c>
      <c r="Q28" s="194">
        <v>7</v>
      </c>
      <c r="R28" s="194">
        <v>7</v>
      </c>
      <c r="S28" s="194">
        <v>7</v>
      </c>
      <c r="T28" s="194">
        <v>7</v>
      </c>
      <c r="U28" s="194">
        <v>6</v>
      </c>
      <c r="V28" s="194">
        <v>6</v>
      </c>
      <c r="W28" s="194">
        <v>6</v>
      </c>
      <c r="X28" s="194">
        <v>6</v>
      </c>
      <c r="Y28" s="194">
        <v>6</v>
      </c>
      <c r="Z28" s="194">
        <v>6</v>
      </c>
      <c r="AA28" s="194">
        <v>6</v>
      </c>
      <c r="AB28" s="194">
        <v>6</v>
      </c>
      <c r="AC28" s="194">
        <v>6</v>
      </c>
      <c r="AD28" s="194">
        <v>6</v>
      </c>
      <c r="AE28" s="194">
        <v>6</v>
      </c>
      <c r="AF28" s="194">
        <v>6</v>
      </c>
      <c r="AG28" s="194">
        <v>6</v>
      </c>
      <c r="AH28" s="194">
        <v>6</v>
      </c>
      <c r="AI28" s="194">
        <v>6</v>
      </c>
      <c r="AJ28" s="109">
        <f t="shared" ref="AJ28:AJ60" si="6">SUM(E28:AI28)</f>
        <v>202</v>
      </c>
      <c r="AK28" s="110">
        <f t="shared" si="4"/>
        <v>6.5161290322580649</v>
      </c>
      <c r="AL28" s="531">
        <f>SUM(AK28:AK29)</f>
        <v>47.258064516129032</v>
      </c>
      <c r="AM28" s="195">
        <f>AK28/C28</f>
        <v>0.13032258064516131</v>
      </c>
      <c r="AN28" s="532">
        <f>AL28/(C28+C29)</f>
        <v>0.94516129032258067</v>
      </c>
      <c r="AO28" s="196">
        <f>AK28/D28</f>
        <v>0.72401433691756278</v>
      </c>
      <c r="AP28" s="524">
        <f>AL28/(D28+D29)</f>
        <v>0.9949066213921901</v>
      </c>
    </row>
    <row r="29" spans="1:42" ht="20.100000000000001" customHeight="1">
      <c r="A29" s="530"/>
      <c r="B29" s="115" t="s">
        <v>504</v>
      </c>
      <c r="C29" s="159"/>
      <c r="D29" s="197">
        <v>38.5</v>
      </c>
      <c r="E29" s="197">
        <v>40</v>
      </c>
      <c r="F29" s="197">
        <v>40</v>
      </c>
      <c r="G29" s="197">
        <v>40</v>
      </c>
      <c r="H29" s="197">
        <v>40</v>
      </c>
      <c r="I29" s="197">
        <v>40</v>
      </c>
      <c r="J29" s="197">
        <v>40</v>
      </c>
      <c r="K29" s="197">
        <v>40</v>
      </c>
      <c r="L29" s="197">
        <v>41</v>
      </c>
      <c r="M29" s="197">
        <v>40</v>
      </c>
      <c r="N29" s="197">
        <v>40</v>
      </c>
      <c r="O29" s="197">
        <v>40</v>
      </c>
      <c r="P29" s="197">
        <v>40</v>
      </c>
      <c r="Q29" s="197">
        <v>41</v>
      </c>
      <c r="R29" s="197">
        <v>41</v>
      </c>
      <c r="S29" s="197">
        <v>41</v>
      </c>
      <c r="T29" s="197">
        <v>41</v>
      </c>
      <c r="U29" s="197">
        <v>42</v>
      </c>
      <c r="V29" s="197">
        <v>42</v>
      </c>
      <c r="W29" s="197">
        <v>42</v>
      </c>
      <c r="X29" s="197">
        <v>42</v>
      </c>
      <c r="Y29" s="197">
        <v>42</v>
      </c>
      <c r="Z29" s="197">
        <v>42</v>
      </c>
      <c r="AA29" s="197">
        <v>41</v>
      </c>
      <c r="AB29" s="197">
        <v>41</v>
      </c>
      <c r="AC29" s="197">
        <v>41</v>
      </c>
      <c r="AD29" s="197">
        <v>40</v>
      </c>
      <c r="AE29" s="197">
        <v>40</v>
      </c>
      <c r="AF29" s="197">
        <v>40</v>
      </c>
      <c r="AG29" s="197">
        <v>41</v>
      </c>
      <c r="AH29" s="197">
        <v>41</v>
      </c>
      <c r="AI29" s="197">
        <v>41</v>
      </c>
      <c r="AJ29" s="177">
        <f t="shared" si="6"/>
        <v>1263</v>
      </c>
      <c r="AK29" s="178">
        <f t="shared" si="4"/>
        <v>40.741935483870968</v>
      </c>
      <c r="AL29" s="548"/>
      <c r="AM29" s="181"/>
      <c r="AN29" s="555"/>
      <c r="AO29" s="182">
        <f>AK29/D29</f>
        <v>1.058232090490155</v>
      </c>
      <c r="AP29" s="549"/>
    </row>
    <row r="30" spans="1:42" ht="20.100000000000001" customHeight="1">
      <c r="A30" s="536"/>
      <c r="B30" s="124" t="s">
        <v>490</v>
      </c>
      <c r="C30" s="135"/>
      <c r="D30" s="198"/>
      <c r="E30" s="199">
        <v>3</v>
      </c>
      <c r="F30" s="199">
        <v>3</v>
      </c>
      <c r="G30" s="199">
        <v>3</v>
      </c>
      <c r="H30" s="199">
        <v>3</v>
      </c>
      <c r="I30" s="199">
        <v>3</v>
      </c>
      <c r="J30" s="199">
        <v>3</v>
      </c>
      <c r="K30" s="199">
        <v>3</v>
      </c>
      <c r="L30" s="199">
        <v>2</v>
      </c>
      <c r="M30" s="199">
        <v>3</v>
      </c>
      <c r="N30" s="199">
        <v>3</v>
      </c>
      <c r="O30" s="199">
        <v>3</v>
      </c>
      <c r="P30" s="199">
        <v>3</v>
      </c>
      <c r="Q30" s="199">
        <v>2</v>
      </c>
      <c r="R30" s="199">
        <v>2</v>
      </c>
      <c r="S30" s="199">
        <v>2</v>
      </c>
      <c r="T30" s="199">
        <v>2</v>
      </c>
      <c r="U30" s="199">
        <v>2</v>
      </c>
      <c r="V30" s="199">
        <v>2</v>
      </c>
      <c r="W30" s="199">
        <v>2</v>
      </c>
      <c r="X30" s="199">
        <v>2</v>
      </c>
      <c r="Y30" s="199">
        <v>2</v>
      </c>
      <c r="Z30" s="199">
        <v>2</v>
      </c>
      <c r="AA30" s="199">
        <v>3</v>
      </c>
      <c r="AB30" s="199">
        <v>3</v>
      </c>
      <c r="AC30" s="199">
        <v>3</v>
      </c>
      <c r="AD30" s="350">
        <v>4</v>
      </c>
      <c r="AE30" s="350">
        <v>3</v>
      </c>
      <c r="AF30" s="350">
        <v>3</v>
      </c>
      <c r="AG30" s="350">
        <v>2</v>
      </c>
      <c r="AH30" s="199">
        <v>2</v>
      </c>
      <c r="AI30" s="199">
        <v>2</v>
      </c>
      <c r="AJ30" s="153">
        <f t="shared" si="6"/>
        <v>80</v>
      </c>
      <c r="AK30" s="140">
        <f t="shared" si="4"/>
        <v>2.5806451612903225</v>
      </c>
      <c r="AL30" s="121"/>
      <c r="AM30" s="200"/>
      <c r="AN30" s="297"/>
      <c r="AO30" s="156"/>
      <c r="AP30" s="201"/>
    </row>
    <row r="31" spans="1:42" ht="20.100000000000001" customHeight="1">
      <c r="A31" s="529" t="s">
        <v>505</v>
      </c>
      <c r="B31" s="104" t="s">
        <v>497</v>
      </c>
      <c r="C31" s="157"/>
      <c r="D31" s="194">
        <v>28</v>
      </c>
      <c r="E31" s="106">
        <v>13</v>
      </c>
      <c r="F31" s="107">
        <v>20</v>
      </c>
      <c r="G31" s="107">
        <v>20</v>
      </c>
      <c r="H31" s="108">
        <v>22</v>
      </c>
      <c r="I31" s="107">
        <v>38</v>
      </c>
      <c r="J31" s="107">
        <v>30</v>
      </c>
      <c r="K31" s="107">
        <v>38</v>
      </c>
      <c r="L31" s="107">
        <v>29</v>
      </c>
      <c r="M31" s="107">
        <v>34</v>
      </c>
      <c r="N31" s="107">
        <v>17</v>
      </c>
      <c r="O31" s="108">
        <v>19</v>
      </c>
      <c r="P31" s="107">
        <v>36</v>
      </c>
      <c r="Q31" s="107">
        <v>28</v>
      </c>
      <c r="R31" s="176">
        <v>33</v>
      </c>
      <c r="S31" s="107">
        <v>30</v>
      </c>
      <c r="T31" s="107">
        <v>34</v>
      </c>
      <c r="U31" s="107">
        <v>20</v>
      </c>
      <c r="V31" s="107">
        <v>21</v>
      </c>
      <c r="W31" s="107">
        <v>36</v>
      </c>
      <c r="X31" s="108">
        <v>26</v>
      </c>
      <c r="Y31" s="107">
        <v>37</v>
      </c>
      <c r="Z31" s="107">
        <v>29</v>
      </c>
      <c r="AA31" s="107">
        <v>30</v>
      </c>
      <c r="AB31" s="107">
        <v>17</v>
      </c>
      <c r="AC31" s="107">
        <v>22</v>
      </c>
      <c r="AD31" s="107">
        <v>36</v>
      </c>
      <c r="AE31" s="107">
        <v>24</v>
      </c>
      <c r="AF31" s="107">
        <v>35</v>
      </c>
      <c r="AG31" s="107">
        <v>27</v>
      </c>
      <c r="AH31" s="107">
        <v>33</v>
      </c>
      <c r="AI31" s="107">
        <v>21</v>
      </c>
      <c r="AJ31" s="109">
        <f t="shared" si="6"/>
        <v>855</v>
      </c>
      <c r="AK31" s="110">
        <f t="shared" si="4"/>
        <v>27.580645161290324</v>
      </c>
      <c r="AL31" s="531">
        <f>SUM(AK31:AK33)</f>
        <v>39.225806451612904</v>
      </c>
      <c r="AM31" s="557"/>
      <c r="AN31" s="560"/>
      <c r="AO31" s="202">
        <f t="shared" ref="AO31:AO37" si="7">AK31/D31</f>
        <v>0.98502304147465447</v>
      </c>
      <c r="AP31" s="563">
        <f>AL31/(D31+D32+D33)</f>
        <v>0.98064516129032264</v>
      </c>
    </row>
    <row r="32" spans="1:42" ht="20.100000000000001" customHeight="1">
      <c r="A32" s="530"/>
      <c r="B32" s="115" t="s">
        <v>492</v>
      </c>
      <c r="C32" s="159"/>
      <c r="D32" s="197">
        <v>8</v>
      </c>
      <c r="E32" s="160">
        <v>1</v>
      </c>
      <c r="F32" s="117">
        <v>0</v>
      </c>
      <c r="G32" s="117">
        <v>0</v>
      </c>
      <c r="H32" s="118">
        <v>0</v>
      </c>
      <c r="I32" s="117">
        <v>8</v>
      </c>
      <c r="J32" s="117">
        <v>9</v>
      </c>
      <c r="K32" s="117">
        <v>7</v>
      </c>
      <c r="L32" s="117">
        <v>9</v>
      </c>
      <c r="M32" s="117">
        <v>9</v>
      </c>
      <c r="N32" s="117">
        <v>3</v>
      </c>
      <c r="O32" s="118">
        <v>0</v>
      </c>
      <c r="P32" s="117">
        <v>9</v>
      </c>
      <c r="Q32" s="117">
        <v>10</v>
      </c>
      <c r="R32" s="117">
        <v>6</v>
      </c>
      <c r="S32" s="117">
        <v>11</v>
      </c>
      <c r="T32" s="117">
        <v>9</v>
      </c>
      <c r="U32" s="117">
        <v>3</v>
      </c>
      <c r="V32" s="117">
        <v>0</v>
      </c>
      <c r="W32" s="117">
        <v>9</v>
      </c>
      <c r="X32" s="118">
        <v>10</v>
      </c>
      <c r="Y32" s="117">
        <v>6</v>
      </c>
      <c r="Z32" s="117">
        <v>10</v>
      </c>
      <c r="AA32" s="117">
        <v>8</v>
      </c>
      <c r="AB32" s="117">
        <v>4</v>
      </c>
      <c r="AC32" s="117">
        <v>0</v>
      </c>
      <c r="AD32" s="117">
        <v>7</v>
      </c>
      <c r="AE32" s="117">
        <v>8</v>
      </c>
      <c r="AF32" s="117">
        <v>7</v>
      </c>
      <c r="AG32" s="117">
        <v>9</v>
      </c>
      <c r="AH32" s="117">
        <v>8</v>
      </c>
      <c r="AI32" s="117">
        <v>3</v>
      </c>
      <c r="AJ32" s="119">
        <f t="shared" si="6"/>
        <v>183</v>
      </c>
      <c r="AK32" s="120">
        <f t="shared" si="4"/>
        <v>5.903225806451613</v>
      </c>
      <c r="AL32" s="525"/>
      <c r="AM32" s="558"/>
      <c r="AN32" s="561"/>
      <c r="AO32" s="203">
        <f t="shared" si="7"/>
        <v>0.73790322580645162</v>
      </c>
      <c r="AP32" s="564"/>
    </row>
    <row r="33" spans="1:42" ht="20.100000000000001" customHeight="1">
      <c r="A33" s="536"/>
      <c r="B33" s="124" t="s">
        <v>506</v>
      </c>
      <c r="C33" s="204"/>
      <c r="D33" s="205">
        <v>4</v>
      </c>
      <c r="E33" s="193">
        <v>1</v>
      </c>
      <c r="F33" s="206">
        <v>3</v>
      </c>
      <c r="G33" s="206">
        <v>3</v>
      </c>
      <c r="H33" s="207">
        <v>2</v>
      </c>
      <c r="I33" s="206">
        <v>6</v>
      </c>
      <c r="J33" s="206">
        <v>8</v>
      </c>
      <c r="K33" s="206">
        <v>6</v>
      </c>
      <c r="L33" s="206">
        <v>9</v>
      </c>
      <c r="M33" s="206">
        <v>7</v>
      </c>
      <c r="N33" s="206">
        <v>4</v>
      </c>
      <c r="O33" s="207">
        <v>2</v>
      </c>
      <c r="P33" s="206">
        <v>7</v>
      </c>
      <c r="Q33" s="206">
        <v>8</v>
      </c>
      <c r="R33" s="206">
        <v>6</v>
      </c>
      <c r="S33" s="206">
        <v>9</v>
      </c>
      <c r="T33" s="206">
        <v>9</v>
      </c>
      <c r="U33" s="206">
        <v>3</v>
      </c>
      <c r="V33" s="206">
        <v>2</v>
      </c>
      <c r="W33" s="206">
        <v>6</v>
      </c>
      <c r="X33" s="207">
        <v>8</v>
      </c>
      <c r="Y33" s="206">
        <v>6</v>
      </c>
      <c r="Z33" s="206">
        <v>9</v>
      </c>
      <c r="AA33" s="206">
        <v>7</v>
      </c>
      <c r="AB33" s="206">
        <v>4</v>
      </c>
      <c r="AC33" s="206">
        <v>2</v>
      </c>
      <c r="AD33" s="206">
        <v>7</v>
      </c>
      <c r="AE33" s="206">
        <v>10</v>
      </c>
      <c r="AF33" s="206">
        <v>6</v>
      </c>
      <c r="AG33" s="206">
        <v>8</v>
      </c>
      <c r="AH33" s="206">
        <v>6</v>
      </c>
      <c r="AI33" s="206">
        <v>4</v>
      </c>
      <c r="AJ33" s="130">
        <f t="shared" si="6"/>
        <v>178</v>
      </c>
      <c r="AK33" s="173">
        <f t="shared" si="4"/>
        <v>5.741935483870968</v>
      </c>
      <c r="AL33" s="526"/>
      <c r="AM33" s="559"/>
      <c r="AN33" s="562"/>
      <c r="AO33" s="208">
        <f t="shared" si="7"/>
        <v>1.435483870967742</v>
      </c>
      <c r="AP33" s="565"/>
    </row>
    <row r="34" spans="1:42" ht="20.100000000000001" customHeight="1">
      <c r="A34" s="553" t="s">
        <v>507</v>
      </c>
      <c r="B34" s="554"/>
      <c r="C34" s="163"/>
      <c r="D34" s="204"/>
      <c r="E34" s="193">
        <v>0</v>
      </c>
      <c r="F34" s="206">
        <v>0</v>
      </c>
      <c r="G34" s="206">
        <v>0</v>
      </c>
      <c r="H34" s="207">
        <v>0</v>
      </c>
      <c r="I34" s="206">
        <v>4</v>
      </c>
      <c r="J34" s="206">
        <v>13</v>
      </c>
      <c r="K34" s="206">
        <v>8</v>
      </c>
      <c r="L34" s="206">
        <v>6</v>
      </c>
      <c r="M34" s="206">
        <v>6</v>
      </c>
      <c r="N34" s="206">
        <v>1</v>
      </c>
      <c r="O34" s="207">
        <v>0</v>
      </c>
      <c r="P34" s="206">
        <v>1</v>
      </c>
      <c r="Q34" s="206">
        <v>5</v>
      </c>
      <c r="R34" s="206">
        <v>3</v>
      </c>
      <c r="S34" s="206">
        <v>7</v>
      </c>
      <c r="T34" s="206">
        <v>3</v>
      </c>
      <c r="U34" s="206">
        <v>1</v>
      </c>
      <c r="V34" s="206">
        <v>0</v>
      </c>
      <c r="W34" s="206">
        <v>8</v>
      </c>
      <c r="X34" s="207">
        <v>5</v>
      </c>
      <c r="Y34" s="206">
        <v>4</v>
      </c>
      <c r="Z34" s="206">
        <v>3</v>
      </c>
      <c r="AA34" s="206">
        <v>4</v>
      </c>
      <c r="AB34" s="206">
        <v>2</v>
      </c>
      <c r="AC34" s="206">
        <v>0</v>
      </c>
      <c r="AD34" s="206">
        <v>7</v>
      </c>
      <c r="AE34" s="206">
        <v>1</v>
      </c>
      <c r="AF34" s="206">
        <v>2</v>
      </c>
      <c r="AG34" s="206">
        <v>2</v>
      </c>
      <c r="AH34" s="206">
        <v>7</v>
      </c>
      <c r="AI34" s="206">
        <v>4</v>
      </c>
      <c r="AJ34" s="209">
        <f t="shared" si="6"/>
        <v>107</v>
      </c>
      <c r="AK34" s="210">
        <f t="shared" si="4"/>
        <v>3.4516129032258065</v>
      </c>
      <c r="AL34" s="211"/>
      <c r="AM34" s="212"/>
      <c r="AN34" s="298"/>
      <c r="AO34" s="212" t="e">
        <f t="shared" si="7"/>
        <v>#DIV/0!</v>
      </c>
      <c r="AP34" s="211"/>
    </row>
    <row r="35" spans="1:42" ht="20.100000000000001" customHeight="1">
      <c r="A35" s="529" t="s">
        <v>508</v>
      </c>
      <c r="B35" s="104" t="s">
        <v>491</v>
      </c>
      <c r="C35" s="157">
        <v>80</v>
      </c>
      <c r="D35" s="157">
        <v>42</v>
      </c>
      <c r="E35" s="106">
        <v>45</v>
      </c>
      <c r="F35" s="194">
        <v>45</v>
      </c>
      <c r="G35" s="194">
        <v>45</v>
      </c>
      <c r="H35" s="194">
        <v>45</v>
      </c>
      <c r="I35" s="194">
        <v>45</v>
      </c>
      <c r="J35" s="194">
        <v>45</v>
      </c>
      <c r="K35" s="194">
        <v>45</v>
      </c>
      <c r="L35" s="194">
        <v>45</v>
      </c>
      <c r="M35" s="107">
        <v>45</v>
      </c>
      <c r="N35" s="107">
        <v>46</v>
      </c>
      <c r="O35" s="107">
        <v>46</v>
      </c>
      <c r="P35" s="107">
        <v>46</v>
      </c>
      <c r="Q35" s="107">
        <v>46</v>
      </c>
      <c r="R35" s="107">
        <v>46</v>
      </c>
      <c r="S35" s="107">
        <v>45</v>
      </c>
      <c r="T35" s="107">
        <v>45</v>
      </c>
      <c r="U35" s="107">
        <v>45</v>
      </c>
      <c r="V35" s="107">
        <v>45</v>
      </c>
      <c r="W35" s="107">
        <v>46</v>
      </c>
      <c r="X35" s="108">
        <v>46</v>
      </c>
      <c r="Y35" s="107">
        <v>46</v>
      </c>
      <c r="Z35" s="107">
        <v>46</v>
      </c>
      <c r="AA35" s="107">
        <v>47</v>
      </c>
      <c r="AB35" s="107">
        <v>47</v>
      </c>
      <c r="AC35" s="107">
        <v>47</v>
      </c>
      <c r="AD35" s="107">
        <v>47</v>
      </c>
      <c r="AE35" s="107">
        <v>47</v>
      </c>
      <c r="AF35" s="107">
        <v>46</v>
      </c>
      <c r="AG35" s="107">
        <v>45</v>
      </c>
      <c r="AH35" s="107">
        <v>45</v>
      </c>
      <c r="AI35" s="107">
        <v>45</v>
      </c>
      <c r="AJ35" s="109">
        <f t="shared" si="6"/>
        <v>1415</v>
      </c>
      <c r="AK35" s="110">
        <f t="shared" si="4"/>
        <v>45.645161290322584</v>
      </c>
      <c r="AL35" s="531">
        <f>SUM(AK35:AK37)</f>
        <v>78.41935483870968</v>
      </c>
      <c r="AM35" s="111">
        <f>AK35/C35</f>
        <v>0.57056451612903225</v>
      </c>
      <c r="AN35" s="532">
        <f>AL35/(C35+C36+C37)</f>
        <v>0.98024193548387095</v>
      </c>
      <c r="AO35" s="112">
        <f t="shared" si="7"/>
        <v>1.0867895545314901</v>
      </c>
      <c r="AP35" s="532">
        <f>AL35/(D35+D36+D37)</f>
        <v>1.0184331797235022</v>
      </c>
    </row>
    <row r="36" spans="1:42" ht="20.100000000000001" customHeight="1">
      <c r="A36" s="530"/>
      <c r="B36" s="115" t="s">
        <v>504</v>
      </c>
      <c r="C36" s="159"/>
      <c r="D36" s="159">
        <v>35</v>
      </c>
      <c r="E36" s="160">
        <v>33</v>
      </c>
      <c r="F36" s="197">
        <v>33</v>
      </c>
      <c r="G36" s="197">
        <v>33</v>
      </c>
      <c r="H36" s="197">
        <v>33</v>
      </c>
      <c r="I36" s="197">
        <v>33</v>
      </c>
      <c r="J36" s="197">
        <v>33</v>
      </c>
      <c r="K36" s="197">
        <v>33</v>
      </c>
      <c r="L36" s="197">
        <v>33</v>
      </c>
      <c r="M36" s="117">
        <v>33</v>
      </c>
      <c r="N36" s="117">
        <v>32</v>
      </c>
      <c r="O36" s="117">
        <v>32</v>
      </c>
      <c r="P36" s="117">
        <v>32</v>
      </c>
      <c r="Q36" s="117">
        <v>32</v>
      </c>
      <c r="R36" s="117">
        <v>32</v>
      </c>
      <c r="S36" s="117">
        <v>33</v>
      </c>
      <c r="T36" s="117">
        <v>33</v>
      </c>
      <c r="U36" s="117">
        <v>33</v>
      </c>
      <c r="V36" s="117">
        <v>33</v>
      </c>
      <c r="W36" s="117">
        <v>33</v>
      </c>
      <c r="X36" s="118">
        <v>33</v>
      </c>
      <c r="Y36" s="117">
        <v>33</v>
      </c>
      <c r="Z36" s="117">
        <v>33</v>
      </c>
      <c r="AA36" s="117">
        <v>32</v>
      </c>
      <c r="AB36" s="117">
        <v>32</v>
      </c>
      <c r="AC36" s="117">
        <v>32</v>
      </c>
      <c r="AD36" s="117">
        <v>32</v>
      </c>
      <c r="AE36" s="117">
        <v>32</v>
      </c>
      <c r="AF36" s="117">
        <v>33</v>
      </c>
      <c r="AG36" s="117">
        <v>34</v>
      </c>
      <c r="AH36" s="117">
        <v>34</v>
      </c>
      <c r="AI36" s="117">
        <v>34</v>
      </c>
      <c r="AJ36" s="119">
        <f t="shared" si="6"/>
        <v>1016</v>
      </c>
      <c r="AK36" s="120">
        <f t="shared" si="4"/>
        <v>32.774193548387096</v>
      </c>
      <c r="AL36" s="547"/>
      <c r="AM36" s="540"/>
      <c r="AN36" s="525"/>
      <c r="AO36" s="182">
        <f t="shared" si="7"/>
        <v>0.93640552995391702</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5</v>
      </c>
      <c r="F38" s="213">
        <v>5</v>
      </c>
      <c r="G38" s="213">
        <v>5</v>
      </c>
      <c r="H38" s="213">
        <v>5</v>
      </c>
      <c r="I38" s="213">
        <v>5</v>
      </c>
      <c r="J38" s="213">
        <v>5</v>
      </c>
      <c r="K38" s="213">
        <v>5</v>
      </c>
      <c r="L38" s="213">
        <v>6</v>
      </c>
      <c r="M38" s="213">
        <v>7</v>
      </c>
      <c r="N38" s="213">
        <v>7</v>
      </c>
      <c r="O38" s="213">
        <v>7</v>
      </c>
      <c r="P38" s="213">
        <v>7</v>
      </c>
      <c r="Q38" s="213">
        <v>7</v>
      </c>
      <c r="R38" s="213">
        <v>8</v>
      </c>
      <c r="S38" s="213">
        <v>7</v>
      </c>
      <c r="T38" s="213">
        <v>7</v>
      </c>
      <c r="U38" s="213">
        <v>7</v>
      </c>
      <c r="V38" s="213">
        <v>7</v>
      </c>
      <c r="W38" s="206">
        <v>7</v>
      </c>
      <c r="X38" s="207">
        <v>7</v>
      </c>
      <c r="Y38" s="206">
        <v>7</v>
      </c>
      <c r="Z38" s="206">
        <v>8</v>
      </c>
      <c r="AA38" s="206">
        <v>8</v>
      </c>
      <c r="AB38" s="206">
        <v>8</v>
      </c>
      <c r="AC38" s="206">
        <v>8</v>
      </c>
      <c r="AD38" s="206">
        <v>8</v>
      </c>
      <c r="AE38" s="206">
        <v>8</v>
      </c>
      <c r="AF38" s="206">
        <v>7</v>
      </c>
      <c r="AG38" s="206">
        <v>6</v>
      </c>
      <c r="AH38" s="206">
        <v>6</v>
      </c>
      <c r="AI38" s="206">
        <v>6</v>
      </c>
      <c r="AJ38" s="214">
        <f t="shared" si="6"/>
        <v>206</v>
      </c>
      <c r="AK38" s="173">
        <f t="shared" si="4"/>
        <v>6.645161290322581</v>
      </c>
      <c r="AL38" s="132"/>
      <c r="AM38" s="215"/>
      <c r="AN38" s="154"/>
      <c r="AO38" s="156"/>
      <c r="AP38" s="191"/>
    </row>
    <row r="39" spans="1:42" ht="20.100000000000001" customHeight="1">
      <c r="A39" s="530" t="s">
        <v>510</v>
      </c>
      <c r="B39" s="115" t="s">
        <v>491</v>
      </c>
      <c r="C39" s="135">
        <v>15</v>
      </c>
      <c r="D39" s="135">
        <v>10.5</v>
      </c>
      <c r="E39" s="127"/>
      <c r="F39" s="199"/>
      <c r="G39" s="199"/>
      <c r="H39" s="199"/>
      <c r="I39" s="199">
        <v>10</v>
      </c>
      <c r="J39" s="199">
        <v>7</v>
      </c>
      <c r="K39" s="199">
        <v>8</v>
      </c>
      <c r="L39" s="199">
        <v>7</v>
      </c>
      <c r="M39" s="199">
        <v>6</v>
      </c>
      <c r="N39" s="199">
        <v>10</v>
      </c>
      <c r="O39" s="199"/>
      <c r="P39" s="199">
        <v>10</v>
      </c>
      <c r="Q39" s="199">
        <v>5</v>
      </c>
      <c r="R39" s="199">
        <v>9</v>
      </c>
      <c r="S39" s="199">
        <v>5</v>
      </c>
      <c r="T39" s="199">
        <v>8</v>
      </c>
      <c r="U39" s="128">
        <v>7</v>
      </c>
      <c r="V39" s="128"/>
      <c r="W39" s="128">
        <v>9</v>
      </c>
      <c r="X39" s="129">
        <v>7</v>
      </c>
      <c r="Y39" s="128">
        <v>8</v>
      </c>
      <c r="Z39" s="128">
        <v>7</v>
      </c>
      <c r="AA39" s="128">
        <v>7</v>
      </c>
      <c r="AB39" s="128">
        <v>10</v>
      </c>
      <c r="AC39" s="128"/>
      <c r="AD39" s="128">
        <v>10</v>
      </c>
      <c r="AE39" s="128">
        <v>7</v>
      </c>
      <c r="AF39" s="128">
        <v>9</v>
      </c>
      <c r="AG39" s="128">
        <v>6</v>
      </c>
      <c r="AH39" s="128">
        <v>8</v>
      </c>
      <c r="AI39" s="128">
        <v>8</v>
      </c>
      <c r="AJ39" s="216">
        <f t="shared" si="6"/>
        <v>188</v>
      </c>
      <c r="AK39" s="217">
        <f t="shared" si="4"/>
        <v>7.833333333333333</v>
      </c>
      <c r="AL39" s="566">
        <f>SUM(AK39:AK40)</f>
        <v>8.9583333333333321</v>
      </c>
      <c r="AM39" s="218">
        <f>AK39/C39</f>
        <v>0.52222222222222225</v>
      </c>
      <c r="AN39" s="569">
        <f>AL39/(C39+C40)</f>
        <v>0.5972222222222221</v>
      </c>
      <c r="AO39" s="218">
        <f>AK39/D39</f>
        <v>0.74603174603174605</v>
      </c>
      <c r="AP39" s="524">
        <f>AL39/(D39+D40)</f>
        <v>0.77898550724637672</v>
      </c>
    </row>
    <row r="40" spans="1:42" ht="20.100000000000001" customHeight="1">
      <c r="A40" s="530"/>
      <c r="B40" s="115" t="s">
        <v>492</v>
      </c>
      <c r="C40" s="159"/>
      <c r="D40" s="159">
        <v>1</v>
      </c>
      <c r="E40" s="160"/>
      <c r="F40" s="197"/>
      <c r="G40" s="197"/>
      <c r="H40" s="197"/>
      <c r="I40" s="197">
        <v>0</v>
      </c>
      <c r="J40" s="197">
        <v>1</v>
      </c>
      <c r="K40" s="197">
        <v>2</v>
      </c>
      <c r="L40" s="197">
        <v>0</v>
      </c>
      <c r="M40" s="197">
        <v>2</v>
      </c>
      <c r="N40" s="197">
        <v>1</v>
      </c>
      <c r="O40" s="197"/>
      <c r="P40" s="197">
        <v>0</v>
      </c>
      <c r="Q40" s="197">
        <v>2</v>
      </c>
      <c r="R40" s="197">
        <v>2</v>
      </c>
      <c r="S40" s="197">
        <v>0</v>
      </c>
      <c r="T40" s="197">
        <v>2</v>
      </c>
      <c r="U40" s="117">
        <v>1</v>
      </c>
      <c r="V40" s="117"/>
      <c r="W40" s="117">
        <v>0</v>
      </c>
      <c r="X40" s="118">
        <v>2</v>
      </c>
      <c r="Y40" s="117">
        <v>2</v>
      </c>
      <c r="Z40" s="117">
        <v>0</v>
      </c>
      <c r="AA40" s="117">
        <v>2</v>
      </c>
      <c r="AB40" s="117">
        <v>1</v>
      </c>
      <c r="AC40" s="117"/>
      <c r="AD40" s="117">
        <v>0</v>
      </c>
      <c r="AE40" s="117">
        <v>2</v>
      </c>
      <c r="AF40" s="117">
        <v>2</v>
      </c>
      <c r="AG40" s="117">
        <v>0</v>
      </c>
      <c r="AH40" s="117">
        <v>2</v>
      </c>
      <c r="AI40" s="117">
        <v>1</v>
      </c>
      <c r="AJ40" s="219">
        <f t="shared" si="6"/>
        <v>27</v>
      </c>
      <c r="AK40" s="220">
        <f t="shared" si="4"/>
        <v>1.125</v>
      </c>
      <c r="AL40" s="567"/>
      <c r="AM40" s="572"/>
      <c r="AN40" s="570"/>
      <c r="AO40" s="218">
        <f>AK40/D40</f>
        <v>1.125</v>
      </c>
      <c r="AP40" s="525"/>
    </row>
    <row r="41" spans="1:42" ht="20.100000000000001" customHeight="1">
      <c r="A41" s="536"/>
      <c r="B41" s="158" t="s">
        <v>493</v>
      </c>
      <c r="C41" s="135"/>
      <c r="D41" s="135"/>
      <c r="E41" s="127"/>
      <c r="F41" s="199"/>
      <c r="G41" s="199"/>
      <c r="H41" s="199"/>
      <c r="I41" s="199">
        <v>0</v>
      </c>
      <c r="J41" s="199">
        <v>0</v>
      </c>
      <c r="K41" s="199">
        <v>0</v>
      </c>
      <c r="L41" s="199">
        <v>0</v>
      </c>
      <c r="M41" s="199">
        <v>0</v>
      </c>
      <c r="N41" s="199">
        <v>0</v>
      </c>
      <c r="O41" s="199"/>
      <c r="P41" s="199">
        <v>0</v>
      </c>
      <c r="Q41" s="199">
        <v>0</v>
      </c>
      <c r="R41" s="199">
        <v>0</v>
      </c>
      <c r="S41" s="199">
        <v>0</v>
      </c>
      <c r="T41" s="199">
        <v>0</v>
      </c>
      <c r="U41" s="199">
        <v>0</v>
      </c>
      <c r="V41" s="199"/>
      <c r="W41" s="199">
        <v>0</v>
      </c>
      <c r="X41" s="128">
        <v>0</v>
      </c>
      <c r="Y41" s="199">
        <v>0</v>
      </c>
      <c r="Z41" s="199">
        <v>0</v>
      </c>
      <c r="AA41" s="199">
        <v>0</v>
      </c>
      <c r="AB41" s="199">
        <v>0</v>
      </c>
      <c r="AC41" s="128"/>
      <c r="AD41" s="128">
        <v>0</v>
      </c>
      <c r="AE41" s="128">
        <v>0</v>
      </c>
      <c r="AF41" s="128">
        <v>0</v>
      </c>
      <c r="AG41" s="128">
        <v>0</v>
      </c>
      <c r="AH41" s="128">
        <v>0</v>
      </c>
      <c r="AI41" s="128"/>
      <c r="AJ41" s="214">
        <f t="shared" si="6"/>
        <v>0</v>
      </c>
      <c r="AK41" s="221">
        <f t="shared" si="4"/>
        <v>0</v>
      </c>
      <c r="AL41" s="568"/>
      <c r="AM41" s="573"/>
      <c r="AN41" s="571"/>
      <c r="AO41" s="222"/>
      <c r="AP41" s="526"/>
    </row>
    <row r="42" spans="1:42" ht="20.100000000000001" customHeight="1">
      <c r="A42" s="529" t="s">
        <v>511</v>
      </c>
      <c r="B42" s="104" t="s">
        <v>491</v>
      </c>
      <c r="C42" s="223">
        <v>29</v>
      </c>
      <c r="D42" s="157">
        <v>28</v>
      </c>
      <c r="E42" s="106">
        <v>25</v>
      </c>
      <c r="F42" s="194">
        <v>25</v>
      </c>
      <c r="G42" s="194">
        <v>25</v>
      </c>
      <c r="H42" s="194">
        <v>25</v>
      </c>
      <c r="I42" s="194">
        <v>25</v>
      </c>
      <c r="J42" s="194">
        <v>25</v>
      </c>
      <c r="K42" s="194">
        <v>24</v>
      </c>
      <c r="L42" s="194">
        <v>24</v>
      </c>
      <c r="M42" s="194">
        <v>24</v>
      </c>
      <c r="N42" s="194">
        <v>24</v>
      </c>
      <c r="O42" s="194">
        <v>24</v>
      </c>
      <c r="P42" s="194">
        <v>24</v>
      </c>
      <c r="Q42" s="194">
        <v>24</v>
      </c>
      <c r="R42" s="194">
        <v>24</v>
      </c>
      <c r="S42" s="194">
        <v>24</v>
      </c>
      <c r="T42" s="194">
        <v>24</v>
      </c>
      <c r="U42" s="194">
        <v>24</v>
      </c>
      <c r="V42" s="194">
        <v>24</v>
      </c>
      <c r="W42" s="194">
        <v>25</v>
      </c>
      <c r="X42" s="194">
        <v>25</v>
      </c>
      <c r="Y42" s="194">
        <v>24</v>
      </c>
      <c r="Z42" s="194">
        <v>24</v>
      </c>
      <c r="AA42" s="194">
        <v>24</v>
      </c>
      <c r="AB42" s="194">
        <v>24</v>
      </c>
      <c r="AC42" s="107">
        <v>24</v>
      </c>
      <c r="AD42" s="107">
        <v>24</v>
      </c>
      <c r="AE42" s="107">
        <v>24</v>
      </c>
      <c r="AF42" s="107">
        <v>24</v>
      </c>
      <c r="AG42" s="107">
        <v>24</v>
      </c>
      <c r="AH42" s="107">
        <v>24</v>
      </c>
      <c r="AI42" s="107">
        <v>24</v>
      </c>
      <c r="AJ42" s="109">
        <f t="shared" si="6"/>
        <v>752</v>
      </c>
      <c r="AK42" s="110">
        <f t="shared" si="4"/>
        <v>24.258064516129032</v>
      </c>
      <c r="AL42" s="531">
        <f>SUM(AK42:AK43)</f>
        <v>33.064516129032256</v>
      </c>
      <c r="AM42" s="111">
        <f>AK42/C42</f>
        <v>0.83648498331479426</v>
      </c>
      <c r="AN42" s="532">
        <f>AL42/(C42+C43)</f>
        <v>0.84780810587262201</v>
      </c>
      <c r="AO42" s="112">
        <f>AK42/D42</f>
        <v>0.86635944700460832</v>
      </c>
      <c r="AP42" s="532">
        <f>AL42/(D42+D43)</f>
        <v>0.88883107873742617</v>
      </c>
    </row>
    <row r="43" spans="1:42" ht="20.100000000000001" customHeight="1">
      <c r="A43" s="530"/>
      <c r="B43" s="115" t="s">
        <v>509</v>
      </c>
      <c r="C43" s="159">
        <v>10</v>
      </c>
      <c r="D43" s="224">
        <v>9.1999999999999993</v>
      </c>
      <c r="E43" s="225">
        <v>8</v>
      </c>
      <c r="F43" s="226">
        <v>10</v>
      </c>
      <c r="G43" s="226">
        <v>10</v>
      </c>
      <c r="H43" s="226">
        <v>8</v>
      </c>
      <c r="I43" s="197">
        <v>9</v>
      </c>
      <c r="J43" s="117">
        <v>7</v>
      </c>
      <c r="K43" s="117">
        <v>6</v>
      </c>
      <c r="L43" s="117">
        <v>7</v>
      </c>
      <c r="M43" s="117">
        <v>10</v>
      </c>
      <c r="N43" s="117">
        <v>9</v>
      </c>
      <c r="O43" s="117">
        <v>10</v>
      </c>
      <c r="P43" s="117">
        <v>10</v>
      </c>
      <c r="Q43" s="117">
        <v>9</v>
      </c>
      <c r="R43" s="117">
        <v>9</v>
      </c>
      <c r="S43" s="118">
        <v>11</v>
      </c>
      <c r="T43" s="118">
        <v>8</v>
      </c>
      <c r="U43" s="118">
        <v>10</v>
      </c>
      <c r="V43" s="118">
        <v>11</v>
      </c>
      <c r="W43" s="117">
        <v>10</v>
      </c>
      <c r="X43" s="117">
        <v>8</v>
      </c>
      <c r="Y43" s="117">
        <v>9</v>
      </c>
      <c r="Z43" s="117">
        <v>8</v>
      </c>
      <c r="AA43" s="117">
        <v>9</v>
      </c>
      <c r="AB43" s="117">
        <v>10</v>
      </c>
      <c r="AC43" s="117">
        <v>9</v>
      </c>
      <c r="AD43" s="117">
        <v>8</v>
      </c>
      <c r="AE43" s="117">
        <v>8</v>
      </c>
      <c r="AF43" s="117">
        <v>9</v>
      </c>
      <c r="AG43" s="117">
        <v>8</v>
      </c>
      <c r="AH43" s="117">
        <v>8</v>
      </c>
      <c r="AI43" s="117">
        <v>7</v>
      </c>
      <c r="AJ43" s="177">
        <f t="shared" si="6"/>
        <v>273</v>
      </c>
      <c r="AK43" s="178">
        <f t="shared" si="4"/>
        <v>8.806451612903226</v>
      </c>
      <c r="AL43" s="548"/>
      <c r="AM43" s="179">
        <f>AK43/C43</f>
        <v>0.88064516129032255</v>
      </c>
      <c r="AN43" s="555"/>
      <c r="AO43" s="182">
        <f>AK43/D43</f>
        <v>0.95722300140252459</v>
      </c>
      <c r="AP43" s="549"/>
    </row>
    <row r="44" spans="1:42" ht="20.100000000000001" customHeight="1">
      <c r="A44" s="536"/>
      <c r="B44" s="124" t="s">
        <v>490</v>
      </c>
      <c r="C44" s="227"/>
      <c r="D44" s="228">
        <v>1</v>
      </c>
      <c r="E44" s="229">
        <v>3</v>
      </c>
      <c r="F44" s="230">
        <v>3</v>
      </c>
      <c r="G44" s="230">
        <v>3</v>
      </c>
      <c r="H44" s="230">
        <v>3</v>
      </c>
      <c r="I44" s="230">
        <v>3</v>
      </c>
      <c r="J44" s="231">
        <v>3</v>
      </c>
      <c r="K44" s="231">
        <v>4</v>
      </c>
      <c r="L44" s="231">
        <v>4</v>
      </c>
      <c r="M44" s="231">
        <v>4</v>
      </c>
      <c r="N44" s="231">
        <v>4</v>
      </c>
      <c r="O44" s="231">
        <v>4</v>
      </c>
      <c r="P44" s="231">
        <v>4</v>
      </c>
      <c r="Q44" s="231">
        <v>4</v>
      </c>
      <c r="R44" s="231">
        <v>4</v>
      </c>
      <c r="S44" s="231">
        <v>4</v>
      </c>
      <c r="T44" s="231">
        <v>4</v>
      </c>
      <c r="U44" s="231">
        <v>4</v>
      </c>
      <c r="V44" s="231">
        <v>4</v>
      </c>
      <c r="W44" s="231">
        <v>4</v>
      </c>
      <c r="X44" s="231">
        <v>4</v>
      </c>
      <c r="Y44" s="231">
        <v>5</v>
      </c>
      <c r="Z44" s="231">
        <v>5</v>
      </c>
      <c r="AA44" s="231">
        <v>5</v>
      </c>
      <c r="AB44" s="231">
        <v>5</v>
      </c>
      <c r="AC44" s="350">
        <v>5</v>
      </c>
      <c r="AD44" s="350">
        <v>4</v>
      </c>
      <c r="AE44" s="350">
        <v>4</v>
      </c>
      <c r="AF44" s="350">
        <v>4</v>
      </c>
      <c r="AG44" s="350">
        <v>4</v>
      </c>
      <c r="AH44" s="350">
        <v>4</v>
      </c>
      <c r="AI44" s="381">
        <v>4</v>
      </c>
      <c r="AJ44" s="130">
        <f t="shared" si="6"/>
        <v>123</v>
      </c>
      <c r="AK44" s="178">
        <f t="shared" si="4"/>
        <v>3.967741935483871</v>
      </c>
      <c r="AL44" s="121"/>
      <c r="AM44" s="232"/>
      <c r="AN44" s="149"/>
      <c r="AO44" s="185">
        <f>AK44/D44</f>
        <v>3.967741935483871</v>
      </c>
      <c r="AP44" s="113"/>
    </row>
    <row r="45" spans="1:42" ht="20.100000000000001" customHeight="1">
      <c r="A45" s="529" t="s">
        <v>512</v>
      </c>
      <c r="B45" s="104" t="s">
        <v>497</v>
      </c>
      <c r="C45" s="157">
        <v>29</v>
      </c>
      <c r="D45" s="175">
        <v>24</v>
      </c>
      <c r="E45" s="233">
        <v>20</v>
      </c>
      <c r="F45" s="234">
        <v>20</v>
      </c>
      <c r="G45" s="234">
        <v>20</v>
      </c>
      <c r="H45" s="234">
        <v>20</v>
      </c>
      <c r="I45" s="234">
        <v>20</v>
      </c>
      <c r="J45" s="234">
        <v>20</v>
      </c>
      <c r="K45" s="234">
        <v>20</v>
      </c>
      <c r="L45" s="234">
        <v>20</v>
      </c>
      <c r="M45" s="234">
        <v>20</v>
      </c>
      <c r="N45" s="234">
        <v>20</v>
      </c>
      <c r="O45" s="234">
        <v>20</v>
      </c>
      <c r="P45" s="234">
        <v>20</v>
      </c>
      <c r="Q45" s="234">
        <v>20</v>
      </c>
      <c r="R45" s="234">
        <v>20</v>
      </c>
      <c r="S45" s="234">
        <v>20</v>
      </c>
      <c r="T45" s="234">
        <v>20</v>
      </c>
      <c r="U45" s="234">
        <v>20</v>
      </c>
      <c r="V45" s="234">
        <v>20</v>
      </c>
      <c r="W45" s="234">
        <v>20</v>
      </c>
      <c r="X45" s="234">
        <v>20</v>
      </c>
      <c r="Y45" s="234">
        <v>20</v>
      </c>
      <c r="Z45" s="234">
        <v>20</v>
      </c>
      <c r="AA45" s="234">
        <v>20</v>
      </c>
      <c r="AB45" s="234">
        <v>20</v>
      </c>
      <c r="AC45" s="234">
        <v>20</v>
      </c>
      <c r="AD45" s="234">
        <v>20</v>
      </c>
      <c r="AE45" s="234">
        <v>20</v>
      </c>
      <c r="AF45" s="234">
        <v>20</v>
      </c>
      <c r="AG45" s="234">
        <v>20</v>
      </c>
      <c r="AH45" s="234">
        <v>20</v>
      </c>
      <c r="AI45" s="234">
        <v>20</v>
      </c>
      <c r="AJ45" s="109">
        <f t="shared" si="6"/>
        <v>620</v>
      </c>
      <c r="AK45" s="110">
        <f t="shared" si="4"/>
        <v>20</v>
      </c>
      <c r="AL45" s="531">
        <f>SUM(AK45:AK46)</f>
        <v>23</v>
      </c>
      <c r="AM45" s="111">
        <f>AK45/C45</f>
        <v>0.68965517241379315</v>
      </c>
      <c r="AN45" s="532">
        <f>AL45/SUM(C45:C46)</f>
        <v>0.7931034482758621</v>
      </c>
      <c r="AO45" s="112">
        <f t="shared" ref="AO45:AO51" si="8">AK45/D45</f>
        <v>0.83333333333333337</v>
      </c>
      <c r="AP45" s="532">
        <f>AL45/SUM(D45:D46)</f>
        <v>0.88461538461538458</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0"/>
      <c r="B47" s="450" t="s">
        <v>513</v>
      </c>
      <c r="C47" s="451">
        <v>8</v>
      </c>
      <c r="D47" s="451">
        <v>8</v>
      </c>
      <c r="E47" s="452">
        <v>7</v>
      </c>
      <c r="F47" s="453">
        <v>6</v>
      </c>
      <c r="G47" s="453">
        <v>6</v>
      </c>
      <c r="H47" s="453">
        <v>6</v>
      </c>
      <c r="I47" s="453">
        <v>7</v>
      </c>
      <c r="J47" s="453">
        <v>7</v>
      </c>
      <c r="K47" s="453">
        <v>7</v>
      </c>
      <c r="L47" s="453">
        <v>7</v>
      </c>
      <c r="M47" s="453">
        <v>6</v>
      </c>
      <c r="N47" s="453">
        <v>6</v>
      </c>
      <c r="O47" s="453">
        <v>6</v>
      </c>
      <c r="P47" s="453">
        <v>6</v>
      </c>
      <c r="Q47" s="453">
        <v>6</v>
      </c>
      <c r="R47" s="453">
        <v>6</v>
      </c>
      <c r="S47" s="453">
        <v>6</v>
      </c>
      <c r="T47" s="453">
        <v>5</v>
      </c>
      <c r="U47" s="453">
        <v>6</v>
      </c>
      <c r="V47" s="453">
        <v>6</v>
      </c>
      <c r="W47" s="453">
        <v>6</v>
      </c>
      <c r="X47" s="453">
        <v>5</v>
      </c>
      <c r="Y47" s="453">
        <v>5</v>
      </c>
      <c r="Z47" s="453">
        <v>7</v>
      </c>
      <c r="AA47" s="453">
        <v>6</v>
      </c>
      <c r="AB47" s="453">
        <v>6</v>
      </c>
      <c r="AC47" s="453">
        <v>6</v>
      </c>
      <c r="AD47" s="453">
        <v>6</v>
      </c>
      <c r="AE47" s="453">
        <v>6</v>
      </c>
      <c r="AF47" s="453">
        <v>6</v>
      </c>
      <c r="AG47" s="453">
        <v>6</v>
      </c>
      <c r="AH47" s="453">
        <v>6</v>
      </c>
      <c r="AI47" s="453">
        <v>6</v>
      </c>
      <c r="AJ47" s="468">
        <f t="shared" si="6"/>
        <v>189</v>
      </c>
      <c r="AK47" s="455">
        <f t="shared" si="4"/>
        <v>6.096774193548387</v>
      </c>
      <c r="AL47" s="456"/>
      <c r="AM47" s="457">
        <f>AK47/C47</f>
        <v>0.76209677419354838</v>
      </c>
      <c r="AN47" s="458"/>
      <c r="AO47" s="459">
        <f t="shared" si="8"/>
        <v>0.76209677419354838</v>
      </c>
      <c r="AP47" s="460"/>
    </row>
    <row r="48" spans="1:42" ht="20.100000000000001" customHeight="1">
      <c r="A48" s="114"/>
      <c r="B48" s="115" t="s">
        <v>490</v>
      </c>
      <c r="C48" s="135"/>
      <c r="D48" s="135"/>
      <c r="E48" s="354">
        <v>1</v>
      </c>
      <c r="F48" s="128">
        <v>1</v>
      </c>
      <c r="G48" s="128">
        <v>1</v>
      </c>
      <c r="H48" s="128">
        <v>1</v>
      </c>
      <c r="I48" s="128">
        <v>1</v>
      </c>
      <c r="J48" s="128">
        <v>1</v>
      </c>
      <c r="K48" s="128">
        <v>1</v>
      </c>
      <c r="L48" s="128">
        <v>1</v>
      </c>
      <c r="M48" s="128">
        <v>1</v>
      </c>
      <c r="N48" s="128">
        <v>1</v>
      </c>
      <c r="O48" s="128">
        <v>1</v>
      </c>
      <c r="P48" s="128">
        <v>1</v>
      </c>
      <c r="Q48" s="128">
        <v>1</v>
      </c>
      <c r="R48" s="128">
        <v>1</v>
      </c>
      <c r="S48" s="128">
        <v>1</v>
      </c>
      <c r="T48" s="128">
        <v>2</v>
      </c>
      <c r="U48" s="128">
        <v>2</v>
      </c>
      <c r="V48" s="128">
        <v>2</v>
      </c>
      <c r="W48" s="128">
        <v>2</v>
      </c>
      <c r="X48" s="128">
        <v>2</v>
      </c>
      <c r="Y48" s="128">
        <v>2</v>
      </c>
      <c r="Z48" s="128">
        <v>1</v>
      </c>
      <c r="AA48" s="128">
        <v>1</v>
      </c>
      <c r="AB48" s="128">
        <v>1</v>
      </c>
      <c r="AC48" s="128">
        <v>1</v>
      </c>
      <c r="AD48" s="128">
        <v>1</v>
      </c>
      <c r="AE48" s="128">
        <v>2</v>
      </c>
      <c r="AF48" s="128">
        <v>2</v>
      </c>
      <c r="AG48" s="128">
        <v>2</v>
      </c>
      <c r="AH48" s="128">
        <v>2</v>
      </c>
      <c r="AI48" s="128">
        <v>2</v>
      </c>
      <c r="AJ48" s="153">
        <f t="shared" si="6"/>
        <v>42</v>
      </c>
      <c r="AK48" s="140">
        <f t="shared" si="4"/>
        <v>1.3548387096774193</v>
      </c>
      <c r="AL48" s="355"/>
      <c r="AM48" s="232"/>
      <c r="AN48" s="149"/>
      <c r="AO48" s="185"/>
      <c r="AP48" s="356"/>
    </row>
    <row r="49" spans="1:42" ht="20.100000000000001" customHeight="1">
      <c r="A49" s="529" t="s">
        <v>515</v>
      </c>
      <c r="B49" s="104" t="s">
        <v>497</v>
      </c>
      <c r="C49" s="168">
        <v>139</v>
      </c>
      <c r="D49" s="168"/>
      <c r="E49" s="240">
        <v>124</v>
      </c>
      <c r="F49" s="240">
        <v>124</v>
      </c>
      <c r="G49" s="240">
        <v>124</v>
      </c>
      <c r="H49" s="240">
        <v>124</v>
      </c>
      <c r="I49" s="240">
        <v>124</v>
      </c>
      <c r="J49" s="240">
        <v>124</v>
      </c>
      <c r="K49" s="240">
        <v>124</v>
      </c>
      <c r="L49" s="240">
        <v>124</v>
      </c>
      <c r="M49" s="240">
        <v>124</v>
      </c>
      <c r="N49" s="240">
        <v>124</v>
      </c>
      <c r="O49" s="240">
        <v>124</v>
      </c>
      <c r="P49" s="240">
        <v>124</v>
      </c>
      <c r="Q49" s="240">
        <v>124</v>
      </c>
      <c r="R49" s="240">
        <v>122</v>
      </c>
      <c r="S49" s="240">
        <v>122</v>
      </c>
      <c r="T49" s="240">
        <v>122</v>
      </c>
      <c r="U49" s="240">
        <v>122</v>
      </c>
      <c r="V49" s="240">
        <v>122</v>
      </c>
      <c r="W49" s="240">
        <v>122</v>
      </c>
      <c r="X49" s="240">
        <v>123</v>
      </c>
      <c r="Y49" s="240">
        <v>123</v>
      </c>
      <c r="Z49" s="240">
        <v>123</v>
      </c>
      <c r="AA49" s="240">
        <v>122</v>
      </c>
      <c r="AB49" s="240">
        <v>122</v>
      </c>
      <c r="AC49" s="240">
        <v>122</v>
      </c>
      <c r="AD49" s="240">
        <v>123</v>
      </c>
      <c r="AE49" s="240">
        <v>123</v>
      </c>
      <c r="AF49" s="240">
        <v>123</v>
      </c>
      <c r="AG49" s="240">
        <v>124</v>
      </c>
      <c r="AH49" s="240">
        <v>124</v>
      </c>
      <c r="AI49" s="240">
        <v>124</v>
      </c>
      <c r="AJ49" s="109">
        <f t="shared" si="6"/>
        <v>3820</v>
      </c>
      <c r="AK49" s="110">
        <f t="shared" si="4"/>
        <v>123.2258064516129</v>
      </c>
      <c r="AL49" s="543"/>
      <c r="AM49" s="545"/>
      <c r="AN49" s="532"/>
      <c r="AO49" s="112" t="e">
        <f t="shared" si="8"/>
        <v>#DIV/0!</v>
      </c>
      <c r="AP49" s="532"/>
    </row>
    <row r="50" spans="1:42" ht="20.100000000000001" customHeight="1">
      <c r="A50" s="536"/>
      <c r="B50" s="124" t="s">
        <v>498</v>
      </c>
      <c r="C50" s="170">
        <v>40</v>
      </c>
      <c r="D50" s="170"/>
      <c r="E50" s="241">
        <v>65</v>
      </c>
      <c r="F50" s="241">
        <v>65</v>
      </c>
      <c r="G50" s="241">
        <v>65</v>
      </c>
      <c r="H50" s="241">
        <v>65</v>
      </c>
      <c r="I50" s="241">
        <v>65</v>
      </c>
      <c r="J50" s="241">
        <v>65</v>
      </c>
      <c r="K50" s="241">
        <v>65</v>
      </c>
      <c r="L50" s="241">
        <v>65</v>
      </c>
      <c r="M50" s="241">
        <v>66</v>
      </c>
      <c r="N50" s="241">
        <v>66</v>
      </c>
      <c r="O50" s="241">
        <v>66</v>
      </c>
      <c r="P50" s="241">
        <v>66</v>
      </c>
      <c r="Q50" s="241">
        <v>65</v>
      </c>
      <c r="R50" s="241">
        <v>66</v>
      </c>
      <c r="S50" s="241">
        <v>66</v>
      </c>
      <c r="T50" s="241">
        <v>66</v>
      </c>
      <c r="U50" s="241">
        <v>66</v>
      </c>
      <c r="V50" s="241">
        <v>66</v>
      </c>
      <c r="W50" s="241">
        <v>66</v>
      </c>
      <c r="X50" s="241">
        <v>66</v>
      </c>
      <c r="Y50" s="241">
        <v>67</v>
      </c>
      <c r="Z50" s="241">
        <v>66</v>
      </c>
      <c r="AA50" s="241">
        <v>65</v>
      </c>
      <c r="AB50" s="241">
        <v>65</v>
      </c>
      <c r="AC50" s="241">
        <v>65</v>
      </c>
      <c r="AD50" s="241">
        <v>65</v>
      </c>
      <c r="AE50" s="241">
        <v>65</v>
      </c>
      <c r="AF50" s="241">
        <v>65</v>
      </c>
      <c r="AG50" s="241">
        <v>65</v>
      </c>
      <c r="AH50" s="241">
        <v>65</v>
      </c>
      <c r="AI50" s="241">
        <v>65</v>
      </c>
      <c r="AJ50" s="130">
        <f t="shared" si="6"/>
        <v>2029</v>
      </c>
      <c r="AK50" s="173">
        <f t="shared" si="4"/>
        <v>65.451612903225808</v>
      </c>
      <c r="AL50" s="544"/>
      <c r="AM50" s="546"/>
      <c r="AN50" s="526"/>
      <c r="AO50" s="174" t="e">
        <f t="shared" si="8"/>
        <v>#DIV/0!</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279</v>
      </c>
      <c r="AK51" s="110">
        <f t="shared" si="4"/>
        <v>9</v>
      </c>
      <c r="AL51" s="543">
        <f>SUM(AK51:AK52)</f>
        <v>9.387096774193548</v>
      </c>
      <c r="AM51" s="111">
        <f>AK51/C51</f>
        <v>1</v>
      </c>
      <c r="AN51" s="532">
        <f>AL51/SUM(C51:C52)</f>
        <v>1.043010752688172</v>
      </c>
      <c r="AO51" s="112">
        <f t="shared" si="8"/>
        <v>1</v>
      </c>
      <c r="AP51" s="532">
        <f>AL51/SUM(D51:D52)</f>
        <v>1.043010752688172</v>
      </c>
    </row>
    <row r="52" spans="1:42" ht="20.100000000000001" customHeight="1">
      <c r="A52" s="536"/>
      <c r="B52" s="124" t="s">
        <v>517</v>
      </c>
      <c r="C52" s="170"/>
      <c r="D52" s="170"/>
      <c r="E52" s="244">
        <v>0</v>
      </c>
      <c r="F52" s="241">
        <v>0</v>
      </c>
      <c r="G52" s="241">
        <v>0</v>
      </c>
      <c r="H52" s="241">
        <v>0</v>
      </c>
      <c r="I52" s="241">
        <v>0</v>
      </c>
      <c r="J52" s="241">
        <v>0</v>
      </c>
      <c r="K52" s="241">
        <v>0</v>
      </c>
      <c r="L52" s="241">
        <v>1</v>
      </c>
      <c r="M52" s="241">
        <v>1</v>
      </c>
      <c r="N52" s="241">
        <v>1</v>
      </c>
      <c r="O52" s="241">
        <v>1</v>
      </c>
      <c r="P52" s="245">
        <v>1</v>
      </c>
      <c r="Q52" s="246">
        <v>1</v>
      </c>
      <c r="R52" s="246">
        <v>1</v>
      </c>
      <c r="S52" s="246">
        <v>1</v>
      </c>
      <c r="T52" s="246">
        <v>1</v>
      </c>
      <c r="U52" s="246">
        <v>1</v>
      </c>
      <c r="V52" s="246">
        <v>1</v>
      </c>
      <c r="W52" s="246">
        <v>1</v>
      </c>
      <c r="X52" s="246">
        <v>0</v>
      </c>
      <c r="Y52" s="246">
        <v>0</v>
      </c>
      <c r="Z52" s="246">
        <v>0</v>
      </c>
      <c r="AA52" s="246">
        <v>0</v>
      </c>
      <c r="AB52" s="246">
        <v>0</v>
      </c>
      <c r="AC52" s="245">
        <v>0</v>
      </c>
      <c r="AD52" s="246">
        <v>0</v>
      </c>
      <c r="AE52" s="246">
        <v>0</v>
      </c>
      <c r="AF52" s="246">
        <v>0</v>
      </c>
      <c r="AG52" s="246">
        <v>0</v>
      </c>
      <c r="AH52" s="246">
        <v>0</v>
      </c>
      <c r="AI52" s="246">
        <v>0</v>
      </c>
      <c r="AJ52" s="130">
        <f t="shared" si="6"/>
        <v>12</v>
      </c>
      <c r="AK52" s="173">
        <f t="shared" si="4"/>
        <v>0.38709677419354838</v>
      </c>
      <c r="AL52" s="544"/>
      <c r="AM52" s="156"/>
      <c r="AN52" s="526"/>
      <c r="AO52" s="156"/>
      <c r="AP52" s="526"/>
    </row>
    <row r="53" spans="1:42" ht="20.100000000000001" customHeight="1">
      <c r="A53" s="530" t="s">
        <v>518</v>
      </c>
      <c r="B53" s="104" t="s">
        <v>491</v>
      </c>
      <c r="C53" s="247">
        <v>15</v>
      </c>
      <c r="D53" s="576">
        <v>10</v>
      </c>
      <c r="E53" s="248"/>
      <c r="F53" s="248"/>
      <c r="G53" s="248"/>
      <c r="H53" s="248"/>
      <c r="I53" s="248">
        <v>7</v>
      </c>
      <c r="J53" s="248">
        <v>10</v>
      </c>
      <c r="K53" s="248">
        <v>6</v>
      </c>
      <c r="L53" s="248">
        <v>7</v>
      </c>
      <c r="M53" s="248">
        <v>10</v>
      </c>
      <c r="N53" s="248">
        <v>9</v>
      </c>
      <c r="O53" s="248"/>
      <c r="P53" s="248">
        <v>7</v>
      </c>
      <c r="Q53" s="248">
        <v>9</v>
      </c>
      <c r="R53" s="248">
        <v>5</v>
      </c>
      <c r="S53" s="248">
        <v>7</v>
      </c>
      <c r="T53" s="248">
        <v>10</v>
      </c>
      <c r="U53" s="248">
        <v>9</v>
      </c>
      <c r="V53" s="248"/>
      <c r="W53" s="248">
        <v>9</v>
      </c>
      <c r="X53" s="248">
        <v>8</v>
      </c>
      <c r="Y53" s="248">
        <v>9</v>
      </c>
      <c r="Z53" s="248">
        <v>8</v>
      </c>
      <c r="AA53" s="248">
        <v>8</v>
      </c>
      <c r="AB53" s="248">
        <v>10</v>
      </c>
      <c r="AC53" s="248"/>
      <c r="AD53" s="248">
        <v>9</v>
      </c>
      <c r="AE53" s="248">
        <v>8</v>
      </c>
      <c r="AF53" s="248">
        <v>8</v>
      </c>
      <c r="AG53" s="248">
        <v>8</v>
      </c>
      <c r="AH53" s="248">
        <v>10</v>
      </c>
      <c r="AI53" s="248">
        <v>10</v>
      </c>
      <c r="AJ53" s="177">
        <f t="shared" si="6"/>
        <v>201</v>
      </c>
      <c r="AK53" s="178">
        <f t="shared" si="4"/>
        <v>8.375</v>
      </c>
      <c r="AL53" s="578">
        <f>SUM(AK53:AK54)</f>
        <v>8.75</v>
      </c>
      <c r="AM53" s="179">
        <f>AK53/C53</f>
        <v>0.55833333333333335</v>
      </c>
      <c r="AN53" s="532">
        <f>AL53/SUM(C53:C54)</f>
        <v>0.58333333333333337</v>
      </c>
      <c r="AO53" s="182">
        <f>AK53/D53</f>
        <v>0.83750000000000002</v>
      </c>
      <c r="AP53" s="532">
        <f>AL53/SUM(D53:D54)</f>
        <v>0.875</v>
      </c>
    </row>
    <row r="54" spans="1:42" ht="20.100000000000001" customHeight="1">
      <c r="A54" s="530"/>
      <c r="B54" s="115" t="s">
        <v>492</v>
      </c>
      <c r="C54" s="247"/>
      <c r="D54" s="577"/>
      <c r="E54" s="248"/>
      <c r="F54" s="248"/>
      <c r="G54" s="248"/>
      <c r="H54" s="248"/>
      <c r="I54" s="248">
        <v>1</v>
      </c>
      <c r="J54" s="248">
        <v>0</v>
      </c>
      <c r="K54" s="248">
        <v>0</v>
      </c>
      <c r="L54" s="248">
        <v>0</v>
      </c>
      <c r="M54" s="248">
        <v>1</v>
      </c>
      <c r="N54" s="248">
        <v>0</v>
      </c>
      <c r="O54" s="248"/>
      <c r="P54" s="248">
        <v>0</v>
      </c>
      <c r="Q54" s="248">
        <v>1</v>
      </c>
      <c r="R54" s="248">
        <v>0</v>
      </c>
      <c r="S54" s="248">
        <v>0</v>
      </c>
      <c r="T54" s="248">
        <v>1</v>
      </c>
      <c r="U54" s="248">
        <v>0</v>
      </c>
      <c r="V54" s="248"/>
      <c r="W54" s="248">
        <v>1</v>
      </c>
      <c r="X54" s="248">
        <v>1</v>
      </c>
      <c r="Y54" s="248">
        <v>0</v>
      </c>
      <c r="Z54" s="248">
        <v>0</v>
      </c>
      <c r="AA54" s="248">
        <v>1</v>
      </c>
      <c r="AB54" s="248">
        <v>0</v>
      </c>
      <c r="AC54" s="248"/>
      <c r="AD54" s="248">
        <v>0</v>
      </c>
      <c r="AE54" s="248">
        <v>1</v>
      </c>
      <c r="AF54" s="248">
        <v>0</v>
      </c>
      <c r="AG54" s="248">
        <v>0</v>
      </c>
      <c r="AH54" s="248">
        <v>1</v>
      </c>
      <c r="AI54" s="248">
        <v>0</v>
      </c>
      <c r="AJ54" s="177">
        <f t="shared" si="6"/>
        <v>9</v>
      </c>
      <c r="AK54" s="178">
        <f t="shared" si="4"/>
        <v>0.375</v>
      </c>
      <c r="AL54" s="579"/>
      <c r="AM54" s="581"/>
      <c r="AN54" s="580"/>
      <c r="AO54" s="581"/>
      <c r="AP54" s="575"/>
    </row>
    <row r="55" spans="1:42" ht="20.100000000000001" customHeight="1">
      <c r="A55" s="536"/>
      <c r="B55" s="249" t="s">
        <v>493</v>
      </c>
      <c r="C55" s="250"/>
      <c r="D55" s="250"/>
      <c r="E55" s="251"/>
      <c r="F55" s="251"/>
      <c r="G55" s="251"/>
      <c r="H55" s="251"/>
      <c r="I55" s="251">
        <v>0</v>
      </c>
      <c r="J55" s="251">
        <v>0</v>
      </c>
      <c r="K55" s="251">
        <v>0</v>
      </c>
      <c r="L55" s="251">
        <v>0</v>
      </c>
      <c r="M55" s="251">
        <v>0</v>
      </c>
      <c r="N55" s="251">
        <v>1</v>
      </c>
      <c r="O55" s="251"/>
      <c r="P55" s="251">
        <v>1</v>
      </c>
      <c r="Q55" s="251">
        <v>0</v>
      </c>
      <c r="R55" s="251">
        <v>0</v>
      </c>
      <c r="S55" s="251">
        <v>0</v>
      </c>
      <c r="T55" s="251">
        <v>1</v>
      </c>
      <c r="U55" s="251">
        <v>0</v>
      </c>
      <c r="V55" s="251"/>
      <c r="W55" s="251">
        <v>0</v>
      </c>
      <c r="X55" s="252">
        <v>0</v>
      </c>
      <c r="Y55" s="251">
        <v>0</v>
      </c>
      <c r="Z55" s="251">
        <v>0</v>
      </c>
      <c r="AA55" s="251">
        <v>1</v>
      </c>
      <c r="AB55" s="251">
        <v>0</v>
      </c>
      <c r="AC55" s="251"/>
      <c r="AD55" s="251">
        <v>1</v>
      </c>
      <c r="AE55" s="251">
        <v>1</v>
      </c>
      <c r="AF55" s="251">
        <v>0</v>
      </c>
      <c r="AG55" s="251">
        <v>0</v>
      </c>
      <c r="AH55" s="251">
        <v>1</v>
      </c>
      <c r="AI55" s="251">
        <v>0</v>
      </c>
      <c r="AJ55" s="187">
        <f t="shared" si="6"/>
        <v>7</v>
      </c>
      <c r="AK55" s="188">
        <f t="shared" si="4"/>
        <v>0.29166666666666669</v>
      </c>
      <c r="AL55" s="253"/>
      <c r="AM55" s="582"/>
      <c r="AN55" s="299"/>
      <c r="AO55" s="582"/>
      <c r="AP55" s="254"/>
    </row>
    <row r="56" spans="1:42" ht="20.100000000000001" customHeight="1">
      <c r="A56" s="529" t="s">
        <v>519</v>
      </c>
      <c r="B56" s="104" t="s">
        <v>491</v>
      </c>
      <c r="C56" s="255">
        <v>18</v>
      </c>
      <c r="D56" s="256">
        <v>13.5</v>
      </c>
      <c r="E56" s="257"/>
      <c r="F56" s="258"/>
      <c r="G56" s="258"/>
      <c r="H56" s="259"/>
      <c r="I56" s="258">
        <v>17</v>
      </c>
      <c r="J56" s="258">
        <v>13</v>
      </c>
      <c r="K56" s="258">
        <v>14</v>
      </c>
      <c r="L56" s="258">
        <v>13</v>
      </c>
      <c r="M56" s="258">
        <v>12</v>
      </c>
      <c r="N56" s="258">
        <v>14</v>
      </c>
      <c r="O56" s="259"/>
      <c r="P56" s="258">
        <v>18</v>
      </c>
      <c r="Q56" s="258">
        <v>11</v>
      </c>
      <c r="R56" s="258">
        <v>15</v>
      </c>
      <c r="S56" s="258">
        <v>12</v>
      </c>
      <c r="T56" s="258">
        <v>11</v>
      </c>
      <c r="U56" s="258">
        <v>14</v>
      </c>
      <c r="V56" s="258"/>
      <c r="W56" s="258">
        <v>18</v>
      </c>
      <c r="X56" s="259">
        <v>12</v>
      </c>
      <c r="Y56" s="258">
        <v>17</v>
      </c>
      <c r="Z56" s="258">
        <v>14</v>
      </c>
      <c r="AA56" s="258">
        <v>12</v>
      </c>
      <c r="AB56" s="258">
        <v>14</v>
      </c>
      <c r="AC56" s="258"/>
      <c r="AD56" s="258">
        <v>17</v>
      </c>
      <c r="AE56" s="258">
        <v>14</v>
      </c>
      <c r="AF56" s="258">
        <v>16</v>
      </c>
      <c r="AG56" s="258">
        <v>15</v>
      </c>
      <c r="AH56" s="258">
        <v>13</v>
      </c>
      <c r="AI56" s="258">
        <v>17</v>
      </c>
      <c r="AJ56" s="260">
        <f t="shared" si="6"/>
        <v>343</v>
      </c>
      <c r="AK56" s="110">
        <f t="shared" si="4"/>
        <v>14.291666666666666</v>
      </c>
      <c r="AL56" s="531">
        <f>SUM(AK56:AK57)</f>
        <v>14.916666666666666</v>
      </c>
      <c r="AM56" s="111">
        <f>AK56/C56</f>
        <v>0.7939814814814814</v>
      </c>
      <c r="AN56" s="532">
        <f>AL56/(C56+C57)</f>
        <v>0.82870370370370372</v>
      </c>
      <c r="AO56" s="112">
        <f>AK56/D56</f>
        <v>1.058641975308642</v>
      </c>
      <c r="AP56" s="532">
        <f>AL56/SUM(D56:D57)</f>
        <v>1.0287356321839081</v>
      </c>
    </row>
    <row r="57" spans="1:42" ht="20.100000000000001" customHeight="1">
      <c r="A57" s="530"/>
      <c r="B57" s="115" t="s">
        <v>492</v>
      </c>
      <c r="C57" s="261"/>
      <c r="D57" s="262">
        <v>1</v>
      </c>
      <c r="E57" s="263"/>
      <c r="F57" s="264"/>
      <c r="G57" s="264"/>
      <c r="H57" s="265"/>
      <c r="I57" s="264">
        <v>0</v>
      </c>
      <c r="J57" s="266">
        <v>0</v>
      </c>
      <c r="K57" s="267">
        <v>1</v>
      </c>
      <c r="L57" s="264">
        <v>0</v>
      </c>
      <c r="M57" s="264">
        <v>1</v>
      </c>
      <c r="N57" s="264">
        <v>1</v>
      </c>
      <c r="O57" s="265"/>
      <c r="P57" s="264">
        <v>0</v>
      </c>
      <c r="Q57" s="264">
        <v>0</v>
      </c>
      <c r="R57" s="264">
        <v>1</v>
      </c>
      <c r="S57" s="264">
        <v>0</v>
      </c>
      <c r="T57" s="264">
        <v>2</v>
      </c>
      <c r="U57" s="264">
        <v>1</v>
      </c>
      <c r="V57" s="264"/>
      <c r="W57" s="264">
        <v>0</v>
      </c>
      <c r="X57" s="265">
        <v>0</v>
      </c>
      <c r="Y57" s="264">
        <v>1</v>
      </c>
      <c r="Z57" s="264">
        <v>0</v>
      </c>
      <c r="AA57" s="264">
        <v>2</v>
      </c>
      <c r="AB57" s="264">
        <v>1</v>
      </c>
      <c r="AC57" s="264"/>
      <c r="AD57" s="264">
        <v>0</v>
      </c>
      <c r="AE57" s="264">
        <v>0</v>
      </c>
      <c r="AF57" s="264">
        <v>1</v>
      </c>
      <c r="AG57" s="264">
        <v>0</v>
      </c>
      <c r="AH57" s="264">
        <v>2</v>
      </c>
      <c r="AI57" s="264">
        <v>1</v>
      </c>
      <c r="AJ57" s="268">
        <f t="shared" si="6"/>
        <v>15</v>
      </c>
      <c r="AK57" s="269">
        <f t="shared" si="4"/>
        <v>0.625</v>
      </c>
      <c r="AL57" s="547"/>
      <c r="AM57" s="581"/>
      <c r="AN57" s="525"/>
      <c r="AO57" s="581"/>
      <c r="AP57" s="524"/>
    </row>
    <row r="58" spans="1:42" ht="20.100000000000001" customHeight="1">
      <c r="A58" s="536"/>
      <c r="B58" s="151" t="s">
        <v>493</v>
      </c>
      <c r="C58" s="270"/>
      <c r="D58" s="271"/>
      <c r="E58" s="272"/>
      <c r="F58" s="273"/>
      <c r="G58" s="273"/>
      <c r="H58" s="274"/>
      <c r="I58" s="273">
        <v>1</v>
      </c>
      <c r="J58" s="273">
        <v>0</v>
      </c>
      <c r="K58" s="273">
        <v>0</v>
      </c>
      <c r="L58" s="273">
        <v>0</v>
      </c>
      <c r="M58" s="273">
        <v>0</v>
      </c>
      <c r="N58" s="273">
        <v>0</v>
      </c>
      <c r="O58" s="274"/>
      <c r="P58" s="273">
        <v>0</v>
      </c>
      <c r="Q58" s="273">
        <v>0</v>
      </c>
      <c r="R58" s="273">
        <v>1</v>
      </c>
      <c r="S58" s="273">
        <v>0</v>
      </c>
      <c r="T58" s="273">
        <v>1</v>
      </c>
      <c r="U58" s="273">
        <v>0</v>
      </c>
      <c r="V58" s="273"/>
      <c r="W58" s="273">
        <v>0</v>
      </c>
      <c r="X58" s="274">
        <v>0</v>
      </c>
      <c r="Y58" s="273">
        <v>0</v>
      </c>
      <c r="Z58" s="273">
        <v>0</v>
      </c>
      <c r="AA58" s="273">
        <v>0</v>
      </c>
      <c r="AB58" s="273">
        <v>0</v>
      </c>
      <c r="AC58" s="273"/>
      <c r="AD58" s="273">
        <v>0</v>
      </c>
      <c r="AE58" s="273">
        <v>0</v>
      </c>
      <c r="AF58" s="273">
        <v>0</v>
      </c>
      <c r="AG58" s="273">
        <v>0</v>
      </c>
      <c r="AH58" s="273">
        <v>0</v>
      </c>
      <c r="AI58" s="273">
        <v>0</v>
      </c>
      <c r="AJ58" s="166">
        <f t="shared" si="6"/>
        <v>3</v>
      </c>
      <c r="AK58" s="167">
        <f t="shared" si="4"/>
        <v>0.125</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45</v>
      </c>
      <c r="AE59" s="240">
        <v>45</v>
      </c>
      <c r="AF59" s="240">
        <v>45</v>
      </c>
      <c r="AG59" s="240">
        <v>45</v>
      </c>
      <c r="AH59" s="240">
        <v>45</v>
      </c>
      <c r="AI59" s="240">
        <v>45</v>
      </c>
      <c r="AJ59" s="109">
        <f t="shared" si="6"/>
        <v>1420</v>
      </c>
      <c r="AK59" s="110">
        <f t="shared" si="4"/>
        <v>45.806451612903224</v>
      </c>
      <c r="AL59" s="583"/>
      <c r="AM59" s="111">
        <f>AK59/C59</f>
        <v>0.99579242636746135</v>
      </c>
      <c r="AN59" s="586"/>
      <c r="AO59" s="112">
        <f>AK59/D59</f>
        <v>0.99579242636746135</v>
      </c>
      <c r="AP59" s="583"/>
    </row>
    <row r="60" spans="1:42" ht="20.100000000000001" customHeight="1">
      <c r="A60" s="530"/>
      <c r="B60" s="115" t="s">
        <v>490</v>
      </c>
      <c r="C60" s="276"/>
      <c r="D60" s="276"/>
      <c r="E60" s="277">
        <v>3</v>
      </c>
      <c r="F60" s="278">
        <v>3</v>
      </c>
      <c r="G60" s="278">
        <v>3</v>
      </c>
      <c r="H60" s="278">
        <v>3</v>
      </c>
      <c r="I60" s="278">
        <v>2</v>
      </c>
      <c r="J60" s="278">
        <v>2</v>
      </c>
      <c r="K60" s="278">
        <v>2</v>
      </c>
      <c r="L60" s="278">
        <v>2</v>
      </c>
      <c r="M60" s="278">
        <v>2</v>
      </c>
      <c r="N60" s="278">
        <v>3</v>
      </c>
      <c r="O60" s="278">
        <v>3</v>
      </c>
      <c r="P60" s="278">
        <v>3</v>
      </c>
      <c r="Q60" s="278">
        <v>3</v>
      </c>
      <c r="R60" s="278">
        <v>3</v>
      </c>
      <c r="S60" s="278">
        <v>3</v>
      </c>
      <c r="T60" s="278">
        <v>3</v>
      </c>
      <c r="U60" s="278">
        <v>3</v>
      </c>
      <c r="V60" s="278">
        <v>2</v>
      </c>
      <c r="W60" s="278">
        <v>1</v>
      </c>
      <c r="X60" s="278">
        <v>1</v>
      </c>
      <c r="Y60" s="278">
        <v>1</v>
      </c>
      <c r="Z60" s="278">
        <v>1</v>
      </c>
      <c r="AA60" s="278">
        <v>1</v>
      </c>
      <c r="AB60" s="278">
        <v>1</v>
      </c>
      <c r="AC60" s="278">
        <v>1</v>
      </c>
      <c r="AD60" s="278">
        <v>0</v>
      </c>
      <c r="AE60" s="278">
        <v>0</v>
      </c>
      <c r="AF60" s="278">
        <v>0</v>
      </c>
      <c r="AG60" s="278">
        <v>0</v>
      </c>
      <c r="AH60" s="278">
        <v>0</v>
      </c>
      <c r="AI60" s="278">
        <v>0</v>
      </c>
      <c r="AJ60" s="279">
        <f t="shared" si="6"/>
        <v>55</v>
      </c>
      <c r="AK60" s="280">
        <f t="shared" si="4"/>
        <v>1.7741935483870968</v>
      </c>
      <c r="AL60" s="584"/>
      <c r="AM60" s="540"/>
      <c r="AN60" s="587"/>
      <c r="AO60" s="540"/>
      <c r="AP60" s="584"/>
    </row>
    <row r="61" spans="1:42" ht="20.100000000000001" customHeight="1">
      <c r="A61" s="536"/>
      <c r="B61" s="124" t="s">
        <v>522</v>
      </c>
      <c r="C61" s="281"/>
      <c r="D61" s="281"/>
      <c r="E61" s="282">
        <v>0</v>
      </c>
      <c r="F61" s="283">
        <v>0</v>
      </c>
      <c r="G61" s="246">
        <v>0</v>
      </c>
      <c r="H61" s="283">
        <v>9</v>
      </c>
      <c r="I61" s="283">
        <v>10</v>
      </c>
      <c r="J61" s="282">
        <v>0</v>
      </c>
      <c r="K61" s="283">
        <v>5</v>
      </c>
      <c r="L61" s="246">
        <v>0</v>
      </c>
      <c r="M61" s="283">
        <v>0</v>
      </c>
      <c r="N61" s="283">
        <v>5</v>
      </c>
      <c r="O61" s="283">
        <v>0</v>
      </c>
      <c r="P61" s="283">
        <v>9</v>
      </c>
      <c r="Q61" s="246">
        <v>0</v>
      </c>
      <c r="R61" s="246">
        <v>0</v>
      </c>
      <c r="S61" s="246">
        <v>0</v>
      </c>
      <c r="T61" s="246">
        <v>0</v>
      </c>
      <c r="U61" s="246">
        <v>0</v>
      </c>
      <c r="V61" s="246">
        <v>15</v>
      </c>
      <c r="W61" s="246">
        <v>0</v>
      </c>
      <c r="X61" s="246">
        <v>0</v>
      </c>
      <c r="Y61" s="283">
        <v>6</v>
      </c>
      <c r="Z61" s="283">
        <v>0</v>
      </c>
      <c r="AA61" s="283">
        <v>0</v>
      </c>
      <c r="AB61" s="283">
        <v>0</v>
      </c>
      <c r="AC61" s="283">
        <v>12</v>
      </c>
      <c r="AD61" s="283">
        <v>8</v>
      </c>
      <c r="AE61" s="283">
        <v>0</v>
      </c>
      <c r="AF61" s="283">
        <v>4</v>
      </c>
      <c r="AG61" s="283">
        <v>0</v>
      </c>
      <c r="AH61" s="283">
        <v>0</v>
      </c>
      <c r="AI61" s="283">
        <v>14</v>
      </c>
      <c r="AJ61" s="153">
        <f>SUM(E61:AI61)</f>
        <v>97</v>
      </c>
      <c r="AK61" s="140">
        <f t="shared" si="4"/>
        <v>3.129032258064516</v>
      </c>
      <c r="AL61" s="585"/>
      <c r="AM61" s="528"/>
      <c r="AN61" s="588"/>
      <c r="AO61" s="528"/>
      <c r="AP61" s="585"/>
    </row>
    <row r="62" spans="1:42" ht="20.100000000000001" customHeight="1">
      <c r="A62" s="285" t="s">
        <v>855</v>
      </c>
      <c r="B62" s="286" t="s">
        <v>523</v>
      </c>
      <c r="C62" s="287">
        <f>SUM(C5:C61)-SUM(C15:C16,C26:C27,C49:C50)</f>
        <v>679</v>
      </c>
      <c r="D62" s="287">
        <f>SUM(D5:D61)-SUM(D15:D16,D26:D27,D49:D50)</f>
        <v>653.40000000000009</v>
      </c>
      <c r="E62" s="288">
        <f>SUM(E5:E6,E17:E18,E23:E24,E28:E29,E56:E57,E59:E59,E35:E37,E51:E54,E11:E13,E8:E9,E20:E21,E31:E33,E39:E40,E42:E43,E45:E47)</f>
        <v>442</v>
      </c>
      <c r="F62" s="288">
        <f t="shared" ref="F62:AI62" si="9">SUM(F5:F6,F17:F18,F23:F24,F28:F29,F56:F57,F59:F59,F35:F37,F51:F54,F11:F13,F8:F9,F20:F21,F31:F33,F39:F40,F42:F43,F45:F47)</f>
        <v>455</v>
      </c>
      <c r="G62" s="288">
        <f t="shared" si="9"/>
        <v>454</v>
      </c>
      <c r="H62" s="288">
        <f t="shared" si="9"/>
        <v>452</v>
      </c>
      <c r="I62" s="288">
        <f t="shared" si="9"/>
        <v>655</v>
      </c>
      <c r="J62" s="288">
        <f t="shared" si="9"/>
        <v>636</v>
      </c>
      <c r="K62" s="288">
        <f t="shared" si="9"/>
        <v>632</v>
      </c>
      <c r="L62" s="288">
        <f t="shared" si="9"/>
        <v>623</v>
      </c>
      <c r="M62" s="288">
        <f>SUM(M5:M6,M17:M18,M23:M24,M28:M29,M56:M57,M59:M59,M35:M37,M51:M54,M11:M13,M8:M9,M20:M21,M31:M33,M39:M40,M42:M43,M45:M47)</f>
        <v>642</v>
      </c>
      <c r="N62" s="288">
        <f>SUM(N5:N6,N17:N18,N23:N24,N28:N29,N56:N57,N59:N59,N35:N37,N51:N54,N11:N13,N8:N9,N20:N21,N31:N33,N39:N40,N42:N43,N45:N47)</f>
        <v>616</v>
      </c>
      <c r="O62" s="288">
        <f t="shared" si="9"/>
        <v>454</v>
      </c>
      <c r="P62" s="288">
        <f t="shared" si="9"/>
        <v>658</v>
      </c>
      <c r="Q62" s="288">
        <f t="shared" si="9"/>
        <v>641</v>
      </c>
      <c r="R62" s="288">
        <f t="shared" si="9"/>
        <v>634</v>
      </c>
      <c r="S62" s="288">
        <f t="shared" si="9"/>
        <v>631</v>
      </c>
      <c r="T62" s="288">
        <f t="shared" si="9"/>
        <v>648</v>
      </c>
      <c r="U62" s="288">
        <f t="shared" si="9"/>
        <v>623</v>
      </c>
      <c r="V62" s="288">
        <f t="shared" si="9"/>
        <v>458</v>
      </c>
      <c r="W62" s="288">
        <f t="shared" si="9"/>
        <v>663</v>
      </c>
      <c r="X62" s="288">
        <f t="shared" si="9"/>
        <v>633</v>
      </c>
      <c r="Y62" s="288">
        <f t="shared" si="9"/>
        <v>644</v>
      </c>
      <c r="Z62" s="288">
        <f t="shared" si="9"/>
        <v>626</v>
      </c>
      <c r="AA62" s="288">
        <f t="shared" si="9"/>
        <v>636</v>
      </c>
      <c r="AB62" s="288">
        <f t="shared" si="9"/>
        <v>613</v>
      </c>
      <c r="AC62" s="288">
        <f t="shared" si="9"/>
        <v>453</v>
      </c>
      <c r="AD62" s="288">
        <f t="shared" si="9"/>
        <v>656</v>
      </c>
      <c r="AE62" s="288">
        <f t="shared" si="9"/>
        <v>632</v>
      </c>
      <c r="AF62" s="288">
        <f t="shared" si="9"/>
        <v>650</v>
      </c>
      <c r="AG62" s="288">
        <f t="shared" si="9"/>
        <v>626</v>
      </c>
      <c r="AH62" s="288">
        <f t="shared" si="9"/>
        <v>634</v>
      </c>
      <c r="AI62" s="288">
        <f t="shared" si="9"/>
        <v>609</v>
      </c>
      <c r="AJ62" s="290">
        <f>SUM(AJ5:AJ6,AJ8:AJ9,AJ17:AJ18,AJ20:AJ21,AJ23:AJ24,AJ28:AJ29,AJ31:AJ33,AJ56:AJ57,AJ59:AJ59,AJ35:AJ37,AJ39:AJ40,AJ42:AJ43,AJ45:AJ47,AJ51:AJ53,AJ11:AJ13)</f>
        <v>18420</v>
      </c>
      <c r="AK62" s="291">
        <f>SUM(AK5:AK6,AK8:AK9,AK11:AK13,AK17:AK18,AK20:AK21,AK23:AK24,AK28:AK29,AK31:AK33,AK35:AK37,AK39:AK40,AK42:AK43,AK45:AK47,AK51:AK54,AK56:AK57,AK59)</f>
        <v>630.92338709677392</v>
      </c>
      <c r="AL62" s="292"/>
      <c r="AM62" s="293">
        <f>(AK62-SUM(AK31:AK33))/C62</f>
        <v>0.87142500831393377</v>
      </c>
      <c r="AN62" s="298"/>
      <c r="AO62" s="294">
        <f>AK62/D62</f>
        <v>0.96560053121636646</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44F3-1EDB-42FC-81A1-EC8CE60313A3}">
  <sheetPr codeName="Sheet37">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8.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1214</v>
      </c>
      <c r="M1" s="593"/>
      <c r="N1" s="593"/>
      <c r="O1" s="593"/>
      <c r="P1" s="432"/>
    </row>
    <row r="2" spans="1:19" ht="31.5" customHeight="1">
      <c r="A2" s="475" t="s">
        <v>1213</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cm="1">
        <f t="array" ref="J11">IFERROR(_xlfn.XLOOKUP(1, (集計!$A:$A=$A$2) * (集計!$B:$B=$A11), 集計!C:C),"")</f>
        <v>602583</v>
      </c>
      <c r="K11" s="506"/>
      <c r="L11" s="506"/>
      <c r="M11" s="600"/>
      <c r="N11" s="601"/>
      <c r="O11" s="602"/>
      <c r="P11" s="437" t="s">
        <v>852</v>
      </c>
      <c r="Q11" s="90">
        <f>IFERROR(VLOOKUP($P11,'利用者数実績（2026.1）'!A:AP,42,FALSE)*100,"")</f>
        <v>100.27808676307006</v>
      </c>
      <c r="R11" s="90">
        <f>IFERROR((VLOOKUP($P11,'利用者数実績（2026.1）'!A:AP,38,FALSE)/VLOOKUP($P11,'利用者数実績（2025.1）'!A:AP,38,FALSE))*100,"")</f>
        <v>101.12170499158721</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t="str">
        <f t="array" ref="J12">IFERROR(_xlfn.XLOOKUP(1, (集計!$A:$A=$A$2) * (集計!$B:$B=$A12), 集計!C:C),"")</f>
        <v>▲1,066,165</v>
      </c>
      <c r="K12" s="506"/>
      <c r="L12" s="506"/>
      <c r="M12" s="600"/>
      <c r="N12" s="601"/>
      <c r="O12" s="602"/>
      <c r="P12" s="438" t="s">
        <v>558</v>
      </c>
      <c r="Q12" s="90">
        <f>IFERROR(VLOOKUP($P12,'利用者数実績（2026.1）'!A:AP,42,FALSE)*100,"")</f>
        <v>75.819672131147541</v>
      </c>
      <c r="R12" s="90">
        <f>IFERROR((VLOOKUP($P12,'利用者数実績（2026.1）'!A:AP,38,FALSE)/VLOOKUP($P12,'利用者数実績（2025.1）'!A:AP,38,FALSE))*100,"")</f>
        <v>90.612244897959187</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t="str">
        <f t="array" ref="J13">IFERROR(_xlfn.XLOOKUP(1, (集計!$A:$A=$A$2) * (集計!$B:$B=$A13), 集計!C:C),"")</f>
        <v>▲1,196,449</v>
      </c>
      <c r="K13" s="506"/>
      <c r="L13" s="506"/>
      <c r="M13" s="600" t="s">
        <v>1317</v>
      </c>
      <c r="N13" s="601"/>
      <c r="O13" s="602"/>
      <c r="P13" s="438" t="s">
        <v>494</v>
      </c>
      <c r="Q13" s="90">
        <f>IFERROR(VLOOKUP($P13,'利用者数実績（2026.1）'!A:AP,42,FALSE)*100,"")</f>
        <v>96.717171717171723</v>
      </c>
      <c r="R13" s="90">
        <f>IFERROR((VLOOKUP($P13,'利用者数実績（2026.1）'!A:AP,38,FALSE)/VLOOKUP($P13,'利用者数実績（2025.1）'!A:AP,38,FALSE))*100,"")</f>
        <v>104.30283224400871</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f t="array" ref="J14">IFERROR(_xlfn.XLOOKUP(1, (集計!$A:$A=$A$2) * (集計!$B:$B=$A14), 集計!C:C),"")</f>
        <v>184957</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t="str">
        <f t="array" ref="J15">IFERROR(_xlfn.XLOOKUP(1, (集計!$A:$A=$A$2) * (集計!$B:$B=$A15), 集計!C:C),"")</f>
        <v>▲527,216</v>
      </c>
      <c r="K15" s="506"/>
      <c r="L15" s="506"/>
      <c r="M15" s="600"/>
      <c r="N15" s="601"/>
      <c r="O15" s="602"/>
      <c r="P15" s="438" t="s">
        <v>39</v>
      </c>
      <c r="Q15" s="90">
        <f>IFERROR(VLOOKUP($P15,'利用者数実績（2026.1）'!A:AP,42,FALSE)*100,"")</f>
        <v>92.768290111743624</v>
      </c>
      <c r="R15" s="90">
        <f>IFERROR((VLOOKUP($P15,'利用者数実績（2026.1）'!A:AP,38,FALSE)/VLOOKUP($P15,'利用者数実績（2025.1）'!A:AP,38,FALSE))*100,"")</f>
        <v>97.777777777777757</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t="str">
        <f t="array" ref="J16">IFERROR(_xlfn.XLOOKUP(1, (集計!$A:$A=$A$2) * (集計!$B:$B=$A16), 集計!C:C),"")</f>
        <v>▲652,387</v>
      </c>
      <c r="K16" s="506"/>
      <c r="L16" s="506"/>
      <c r="M16" s="600"/>
      <c r="N16" s="601"/>
      <c r="O16" s="602"/>
      <c r="P16" s="438" t="s">
        <v>500</v>
      </c>
      <c r="Q16" s="90">
        <f>IFERROR(VLOOKUP($P16,'利用者数実績（2026.1）'!A:AP,42,FALSE)*100,"")</f>
        <v>98.415977961432503</v>
      </c>
      <c r="R16" s="90">
        <f>IFERROR((VLOOKUP($P16,'利用者数実績（2026.1）'!A:AP,38,FALSE)/VLOOKUP($P16,'利用者数実績（2025.1）'!A:AP,38,FALSE))*100,"")</f>
        <v>108.91768292682926</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5610</v>
      </c>
      <c r="K17" s="506"/>
      <c r="L17" s="506"/>
      <c r="M17" s="600"/>
      <c r="N17" s="601"/>
      <c r="O17" s="602"/>
      <c r="P17" s="438" t="s">
        <v>501</v>
      </c>
      <c r="Q17" s="90">
        <f>IFERROR(VLOOKUP($P17,'利用者数実績（2026.1）'!A:AP,42,FALSE)*100,"")</f>
        <v>101.96969696969695</v>
      </c>
      <c r="R17" s="90">
        <f>IFERROR((VLOOKUP($P17,'利用者数実績（2026.1）'!A:AP,38,FALSE)/VLOOKUP($P17,'利用者数実績（2025.1）'!A:AP,38,FALSE))*100,"")</f>
        <v>110.2885643035269</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240890</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310301</v>
      </c>
      <c r="K19" s="506"/>
      <c r="L19" s="506"/>
      <c r="M19" s="600"/>
      <c r="N19" s="601"/>
      <c r="O19" s="602"/>
      <c r="P19" s="438" t="s">
        <v>853</v>
      </c>
      <c r="Q19" s="90">
        <f>IFERROR(VLOOKUP($P19,'利用者数実績（2026.1）'!A:AP,42,FALSE)*100,"")</f>
        <v>99.490662139219012</v>
      </c>
      <c r="R19" s="90">
        <f>IFERROR((VLOOKUP($P19,'利用者数実績（2026.1）'!A:AP,38,FALSE)/VLOOKUP($P19,'利用者数実績（2025.1）'!A:AP,38,FALSE))*100,"")</f>
        <v>99.592114208021755</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▲920,732</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▲783,472</v>
      </c>
      <c r="K21" s="506"/>
      <c r="L21" s="506"/>
      <c r="M21" s="600"/>
      <c r="N21" s="601"/>
      <c r="O21" s="602"/>
      <c r="P21" s="438" t="s">
        <v>508</v>
      </c>
      <c r="Q21" s="90">
        <f>IFERROR(VLOOKUP($P21,'利用者数実績（2026.1）'!A:AP,42,FALSE)*100,"")</f>
        <v>101.84331797235022</v>
      </c>
      <c r="R21" s="90">
        <f>IFERROR((VLOOKUP($P21,'利用者数実績（2026.1）'!A:AP,38,FALSE)/VLOOKUP($P21,'利用者数実績（2025.1）'!A:AP,38,FALSE))*100,"")</f>
        <v>102.40101095197977</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▲682,111</v>
      </c>
      <c r="K22" s="506"/>
      <c r="L22" s="506"/>
      <c r="M22" s="600"/>
      <c r="N22" s="601"/>
      <c r="O22" s="602"/>
      <c r="P22" s="438" t="s" ph="1">
        <v>510</v>
      </c>
      <c r="Q22" s="90">
        <f>IFERROR(VLOOKUP($P22,'利用者数実績（2026.1）'!A:AP,42,FALSE)*100,"")</f>
        <v>77.898550724637673</v>
      </c>
      <c r="R22" s="90">
        <f>IFERROR((VLOOKUP($P22,'利用者数実績（2026.1）'!A:AP,38,FALSE)/VLOOKUP($P22,'利用者数実績（2025.1）'!A:AP,38,FALSE))*100,"")</f>
        <v>84.980237154150188</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▲34,973</v>
      </c>
      <c r="K23" s="506"/>
      <c r="L23" s="506"/>
      <c r="M23" s="600"/>
      <c r="N23" s="601"/>
      <c r="O23" s="602"/>
      <c r="P23" s="438" t="s">
        <v>511</v>
      </c>
      <c r="Q23" s="90">
        <f>IFERROR(VLOOKUP($P23,'利用者数実績（2026.1）'!A:AP,42,FALSE)*100,"")</f>
        <v>88.883107873742617</v>
      </c>
      <c r="R23" s="90">
        <f>IFERROR((VLOOKUP($P23,'利用者数実績（2026.1）'!A:AP,38,FALSE)/VLOOKUP($P23,'利用者数実績（2025.1）'!A:AP,38,FALSE))*100,"")</f>
        <v>102.29540918163673</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▲1,281,882</v>
      </c>
      <c r="K24" s="506"/>
      <c r="L24" s="506"/>
      <c r="M24" s="600"/>
      <c r="N24" s="601"/>
      <c r="O24" s="602"/>
      <c r="P24" s="438" t="s">
        <v>512</v>
      </c>
      <c r="Q24" s="90">
        <f>IFERROR(VLOOKUP($P24,'利用者数実績（2026.1）'!A:AP,42,FALSE)*100,"")</f>
        <v>88.461538461538453</v>
      </c>
      <c r="R24" s="90">
        <f>IFERROR((VLOOKUP($P24,'利用者数実績（2026.1）'!A:AP,38,FALSE)/VLOOKUP($P24,'利用者数実績（2025.1）'!A:AP,38,FALSE))*100,"")</f>
        <v>106.57698056801195</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t="str">
        <f t="array" ref="J25">IFERROR(_xlfn.XLOOKUP(1, (集計!$A:$A=$A$2) * (集計!$B:$B=$A25), 集計!C:C),"")</f>
        <v>▲133,887</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f t="array" ref="J26">IFERROR(_xlfn.XLOOKUP(1, (集計!$A:$A=$A$2) * (集計!$B:$B=$A26), 集計!C:C),"")</f>
        <v>365500</v>
      </c>
      <c r="K26" s="506"/>
      <c r="L26" s="506"/>
      <c r="M26" s="603"/>
      <c r="N26" s="604"/>
      <c r="O26" s="605"/>
      <c r="P26" s="438" t="s">
        <v>516</v>
      </c>
      <c r="Q26" s="90">
        <f>IFERROR(VLOOKUP($P26,'利用者数実績（2026.1）'!A:AP,42,FALSE)*100,"")</f>
        <v>104.3010752688172</v>
      </c>
      <c r="R26" s="90">
        <f>IFERROR((VLOOKUP($P26,'利用者数実績（2026.1）'!A:AP,38,FALSE)/VLOOKUP($P26,'利用者数実績（2025.1）'!A:AP,38,FALSE))*100,"")</f>
        <v>99.317406143344712</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▲191,395</v>
      </c>
      <c r="K27" s="506"/>
      <c r="L27" s="506"/>
      <c r="M27" s="603"/>
      <c r="N27" s="604"/>
      <c r="O27" s="605"/>
      <c r="P27" s="438" t="s">
        <v>518</v>
      </c>
      <c r="Q27" s="90">
        <f>IFERROR(VLOOKUP($P27,'利用者数実績（2026.1）'!A:AP,42,FALSE)*100,"")</f>
        <v>87.5</v>
      </c>
      <c r="R27" s="90">
        <f>IFERROR((VLOOKUP($P27,'利用者数実績（2026.1）'!A:AP,38,FALSE)/VLOOKUP($P27,'利用者数実績（2025.1）'!A:AP,38,FALSE))*100,"")</f>
        <v>95.454545454545453</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▲121,849</v>
      </c>
      <c r="K28" s="506"/>
      <c r="L28" s="506"/>
      <c r="M28" s="600"/>
      <c r="N28" s="601"/>
      <c r="O28" s="602"/>
      <c r="P28" s="438" t="s">
        <v>854</v>
      </c>
      <c r="Q28" s="90">
        <f>IFERROR(VLOOKUP($P28,'利用者数実績（2026.1）'!A:AP,42,FALSE)*100,"")</f>
        <v>102.87356321839081</v>
      </c>
      <c r="R28" s="90">
        <f>IFERROR((VLOOKUP($P28,'利用者数実績（2026.1）'!A:AP,38,FALSE)/VLOOKUP($P28,'利用者数実績（2025.1）'!A:AP,38,FALSE))*100,"")</f>
        <v>109.14634146341464</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▲1,487,596</v>
      </c>
      <c r="K29" s="615"/>
      <c r="L29" s="616"/>
      <c r="M29" s="617"/>
      <c r="N29" s="618"/>
      <c r="O29" s="619"/>
      <c r="P29" s="438" t="s">
        <v>520</v>
      </c>
      <c r="Q29" s="90">
        <f>IFERROR(VLOOKUP($P29,'利用者数実績（2026.1）'!A:AO,41,FALSE)*100,"")</f>
        <v>99.57924263674613</v>
      </c>
      <c r="R29" s="90">
        <f>IFERROR((VLOOKUP($P29,'利用者数実績（2026.1）'!A:AP,37,FALSE)/VLOOKUP($P29,'利用者数実績（2025.1）'!A:AP,37,FALSE))*100,"")</f>
        <v>104.33504775900073</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▲8,073,385</v>
      </c>
      <c r="K30" s="512"/>
      <c r="L30" s="512"/>
      <c r="M30" s="606"/>
      <c r="N30" s="607"/>
      <c r="O30" s="608"/>
      <c r="P30" s="438" t="s">
        <v>855</v>
      </c>
      <c r="Q30" s="90">
        <f>IFERROR(VLOOKUP($P30,'利用者数実績（2026.1）'!A:AO,41,FALSE)*100,"")</f>
        <v>96.560053121636642</v>
      </c>
      <c r="R30" s="90">
        <f>IFERROR((VLOOKUP($P30,'利用者数実績（2026.1）'!A:AP,37,FALSE)/VLOOKUP($P30,'利用者数実績（2025.1）'!A:AP,37,FALSE))*100,"")</f>
        <v>102.50020359794063</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84" priority="1" stopIfTrue="1">
      <formula>B11=$L$4</formula>
    </cfRule>
    <cfRule type="expression" dxfId="83" priority="2" stopIfTrue="1">
      <formula>B11=$B$4</formula>
    </cfRule>
    <cfRule type="expression" dxfId="82" priority="3" stopIfTrue="1">
      <formula>B11=$E$4</formula>
    </cfRule>
    <cfRule type="expression" dxfId="81" priority="4" stopIfTrue="1">
      <formula>B11=$H$4</formula>
    </cfRule>
  </conditionalFormatting>
  <pageMargins left="0.7" right="0.7" top="0.75" bottom="0.75" header="0.3" footer="0.3"/>
  <pageSetup paperSize="9" scale="87" orientation="portrait" r:id="rId1"/>
  <headerFooter>
    <oddHeader xml:space="preserve">&amp;L&amp;28
</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EFD6F-1F80-4236-B2BA-8D0EBC77D0EC}">
  <sheetPr codeName="Sheet36">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1211</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3877164</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t="str">
        <f t="array" ref="H12">IFERROR(_xlfn.XLOOKUP(1, (集計!$A:$A=$A$2) * (集計!$B:$B=$A12), 集計!C:C),"")</f>
        <v>▲206,829</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▲2,721,383</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2111991</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15885863</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13228982</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1987192</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799420</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6689474</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▲8,016,125</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▲6,255,697</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▲5,527,947</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t="str">
        <f t="array" ref="H23">IFERROR(_xlfn.XLOOKUP(1, (集計!$A:$A=$A$2) * (集計!$B:$B=$A23), 集計!C:C),"")</f>
        <v>▲540,948</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▲4,581,623</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t="str">
        <f t="array" ref="H25">IFERROR(_xlfn.XLOOKUP(1, (集計!$A:$A=$A$2) * (集計!$B:$B=$A25), 集計!C:C),"")</f>
        <v>▲131,804</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t="str">
        <f t="array" ref="H26">IFERROR(_xlfn.XLOOKUP(1, (集計!$A:$A=$A$2) * (集計!$B:$B=$A26), 集計!C:C),"")</f>
        <v>▲11,798</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t="str">
        <f t="array" ref="H27">IFERROR(_xlfn.XLOOKUP(1, (集計!$A:$A=$A$2) * (集計!$B:$B=$A27), 集計!C:C),"")</f>
        <v>▲631,068</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▲2,573,640</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▲4,448,250</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4168671</v>
      </c>
      <c r="I30" s="512"/>
      <c r="J30" s="512"/>
      <c r="K30" s="512"/>
      <c r="L30" s="512"/>
      <c r="M30" s="513"/>
      <c r="N30" s="90"/>
    </row>
    <row r="31" spans="1:17" ht="20.100000000000001" customHeight="1">
      <c r="D31" s="10"/>
    </row>
  </sheetData>
  <dataConsolidate/>
  <mergeCells count="42">
    <mergeCell ref="H29:M29"/>
    <mergeCell ref="H30:M30"/>
    <mergeCell ref="H23:M23"/>
    <mergeCell ref="H24:M24"/>
    <mergeCell ref="H25:M25"/>
    <mergeCell ref="H26:M26"/>
    <mergeCell ref="H27:M27"/>
    <mergeCell ref="H28:M28"/>
    <mergeCell ref="H22:M22"/>
    <mergeCell ref="H11:M11"/>
    <mergeCell ref="H12:M12"/>
    <mergeCell ref="H13:M13"/>
    <mergeCell ref="H14:M14"/>
    <mergeCell ref="H15:M15"/>
    <mergeCell ref="H16:M16"/>
    <mergeCell ref="H17:M17"/>
    <mergeCell ref="H18:M18"/>
    <mergeCell ref="H19:M19"/>
    <mergeCell ref="H20:M20"/>
    <mergeCell ref="H21:M21"/>
    <mergeCell ref="I6:J7"/>
    <mergeCell ref="K6:K7"/>
    <mergeCell ref="L6:M7"/>
    <mergeCell ref="B9:D9"/>
    <mergeCell ref="E9:G9"/>
    <mergeCell ref="H9:M10"/>
    <mergeCell ref="H6:H7"/>
    <mergeCell ref="A6:A7"/>
    <mergeCell ref="B6:B7"/>
    <mergeCell ref="C6:D7"/>
    <mergeCell ref="E6:E7"/>
    <mergeCell ref="F6:G7"/>
    <mergeCell ref="A1:M1"/>
    <mergeCell ref="A2:M2"/>
    <mergeCell ref="B4:B5"/>
    <mergeCell ref="C4:D5"/>
    <mergeCell ref="E4:E5"/>
    <mergeCell ref="F4:G5"/>
    <mergeCell ref="H4:H5"/>
    <mergeCell ref="I4:J5"/>
    <mergeCell ref="K4:K5"/>
    <mergeCell ref="L4:M5"/>
  </mergeCells>
  <phoneticPr fontId="46"/>
  <conditionalFormatting sqref="B11:G30">
    <cfRule type="expression" dxfId="80" priority="1" stopIfTrue="1">
      <formula>B11=$K$4</formula>
    </cfRule>
    <cfRule type="expression" dxfId="79" priority="2" stopIfTrue="1">
      <formula>B11=$B$4</formula>
    </cfRule>
    <cfRule type="expression" dxfId="78" priority="3" stopIfTrue="1">
      <formula>B11=$E$4</formula>
    </cfRule>
    <cfRule type="expression" dxfId="77"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EC0B3-4466-424E-811C-46117ABBA6B3}">
  <sheetPr codeName="Sheet35">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1140</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3274581</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f t="array" ref="H12">IFERROR(_xlfn.XLOOKUP(1, (集計!$A:$A=$A$2) * (集計!$B:$B=$A12), 集計!C:C),"")</f>
        <v>859336</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▲1,524,934</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1927034</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16413079</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13881369</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1981582</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558530</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6379173</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▲7,095,393</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▲5,472,225</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▲4,845,836</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t="str">
        <f t="array" ref="H23">IFERROR(_xlfn.XLOOKUP(1, (集計!$A:$A=$A$2) * (集計!$B:$B=$A23), 集計!C:C),"")</f>
        <v>▲505,975</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▲3,299,741</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f t="array" ref="H25">IFERROR(_xlfn.XLOOKUP(1, (集計!$A:$A=$A$2) * (集計!$B:$B=$A25), 集計!C:C),"")</f>
        <v>2083</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t="str">
        <f t="array" ref="H26">IFERROR(_xlfn.XLOOKUP(1, (集計!$A:$A=$A$2) * (集計!$B:$B=$A26), 集計!C:C),"")</f>
        <v>▲377,298</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t="str">
        <f t="array" ref="H27">IFERROR(_xlfn.XLOOKUP(1, (集計!$A:$A=$A$2) * (集計!$B:$B=$A27), 集計!C:C),"")</f>
        <v>▲439,673</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▲2,451,791</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▲2,960,654</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12242056</v>
      </c>
      <c r="I30" s="512"/>
      <c r="J30" s="512"/>
      <c r="K30" s="512"/>
      <c r="L30" s="512"/>
      <c r="M30" s="513"/>
      <c r="N30" s="90"/>
    </row>
    <row r="31" spans="1:17" ht="20.100000000000001" customHeight="1">
      <c r="D31" s="10"/>
    </row>
  </sheetData>
  <dataConsolidate/>
  <mergeCells count="42">
    <mergeCell ref="A1:M1"/>
    <mergeCell ref="A2:M2"/>
    <mergeCell ref="B4:B5"/>
    <mergeCell ref="C4:D5"/>
    <mergeCell ref="E4:E5"/>
    <mergeCell ref="F4:G5"/>
    <mergeCell ref="H4:H5"/>
    <mergeCell ref="I4:J5"/>
    <mergeCell ref="K4:K5"/>
    <mergeCell ref="L4:M5"/>
    <mergeCell ref="A6:A7"/>
    <mergeCell ref="B6:B7"/>
    <mergeCell ref="C6:D7"/>
    <mergeCell ref="E6:E7"/>
    <mergeCell ref="F6:G7"/>
    <mergeCell ref="I6:J7"/>
    <mergeCell ref="K6:K7"/>
    <mergeCell ref="L6:M7"/>
    <mergeCell ref="B9:D9"/>
    <mergeCell ref="E9:G9"/>
    <mergeCell ref="H9:M10"/>
    <mergeCell ref="H6:H7"/>
    <mergeCell ref="H22:M22"/>
    <mergeCell ref="H11:M11"/>
    <mergeCell ref="H12:M12"/>
    <mergeCell ref="H13:M13"/>
    <mergeCell ref="H14:M14"/>
    <mergeCell ref="H15:M15"/>
    <mergeCell ref="H16:M16"/>
    <mergeCell ref="H17:M17"/>
    <mergeCell ref="H18:M18"/>
    <mergeCell ref="H19:M19"/>
    <mergeCell ref="H20:M20"/>
    <mergeCell ref="H21:M21"/>
    <mergeCell ref="H29:M29"/>
    <mergeCell ref="H30:M30"/>
    <mergeCell ref="H23:M23"/>
    <mergeCell ref="H24:M24"/>
    <mergeCell ref="H25:M25"/>
    <mergeCell ref="H26:M26"/>
    <mergeCell ref="H27:M27"/>
    <mergeCell ref="H28:M28"/>
  </mergeCells>
  <phoneticPr fontId="46"/>
  <conditionalFormatting sqref="B11:G30">
    <cfRule type="expression" dxfId="76" priority="1" stopIfTrue="1">
      <formula>B11=$K$4</formula>
    </cfRule>
    <cfRule type="expression" dxfId="75" priority="2" stopIfTrue="1">
      <formula>B11=$B$4</formula>
    </cfRule>
    <cfRule type="expression" dxfId="74" priority="3" stopIfTrue="1">
      <formula>B11=$E$4</formula>
    </cfRule>
    <cfRule type="expression" dxfId="73"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730D3-09F2-4B6F-96DE-C7B9668F2A33}">
  <sheetPr codeName="Sheet34">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8.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1200</v>
      </c>
      <c r="M1" s="593"/>
      <c r="N1" s="593"/>
      <c r="O1" s="593"/>
      <c r="P1" s="432"/>
    </row>
    <row r="2" spans="1:19" ht="31.5" customHeight="1">
      <c r="A2" s="475" t="s">
        <v>1137</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t="str" cm="1">
        <f t="array" ref="J11">IFERROR(_xlfn.XLOOKUP(1, (集計!$A:$A=$A$2) * (集計!$B:$B=$A11), 集計!C:C),"")</f>
        <v>▲1,351,720</v>
      </c>
      <c r="K11" s="506"/>
      <c r="L11" s="506"/>
      <c r="M11" s="600"/>
      <c r="N11" s="601"/>
      <c r="O11" s="602"/>
      <c r="P11" s="437" t="s">
        <v>852</v>
      </c>
      <c r="Q11" s="90">
        <f>IFERROR(VLOOKUP($P11,'利用者数実績（2025.12）'!A:AP,42,FALSE)*100,"")</f>
        <v>100</v>
      </c>
      <c r="R11" s="90">
        <f>IFERROR((VLOOKUP($P11,'利用者数実績（2025.12）'!A:AP,38,FALSE)/VLOOKUP($P11,'利用者数実績（2024.12）'!A:AP,38,FALSE))*100,"")</f>
        <v>98.927097661623094</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t="str">
        <f t="array" ref="J12">IFERROR(_xlfn.XLOOKUP(1, (集計!$A:$A=$A$2) * (集計!$B:$B=$A12), 集計!C:C),"")</f>
        <v>▲77,890</v>
      </c>
      <c r="K12" s="506"/>
      <c r="L12" s="506"/>
      <c r="M12" s="600"/>
      <c r="N12" s="601"/>
      <c r="O12" s="602"/>
      <c r="P12" s="438" t="s">
        <v>558</v>
      </c>
      <c r="Q12" s="90">
        <f>IFERROR(VLOOKUP($P12,'利用者数実績（2025.12）'!A:AP,42,FALSE)*100,"")</f>
        <v>92.370744010088274</v>
      </c>
      <c r="R12" s="90">
        <f>IFERROR((VLOOKUP($P12,'利用者数実績（2025.12）'!A:AP,38,FALSE)/VLOOKUP($P12,'利用者数実績（2024.12）'!A:AP,38,FALSE))*100,"")</f>
        <v>102.07636566332219</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f t="array" ref="J13">IFERROR(_xlfn.XLOOKUP(1, (集計!$A:$A=$A$2) * (集計!$B:$B=$A13), 集計!C:C),"")</f>
        <v>589279</v>
      </c>
      <c r="K13" s="506"/>
      <c r="L13" s="506"/>
      <c r="M13" s="600"/>
      <c r="N13" s="601"/>
      <c r="O13" s="602"/>
      <c r="P13" s="438" t="s">
        <v>494</v>
      </c>
      <c r="Q13" s="90">
        <f>IFERROR(VLOOKUP($P13,'利用者数実績（2025.12）'!A:AP,42,FALSE)*100,"")</f>
        <v>95.248868778280553</v>
      </c>
      <c r="R13" s="90">
        <f>IFERROR((VLOOKUP($P13,'利用者数実績（2025.12）'!A:AP,38,FALSE)/VLOOKUP($P13,'利用者数実績（2024.12）'!A:AP,38,FALSE))*100,"")</f>
        <v>102.09525657192746</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f t="array" ref="J14">IFERROR(_xlfn.XLOOKUP(1, (集計!$A:$A=$A$2) * (集計!$B:$B=$A14), 集計!C:C),"")</f>
        <v>198969</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907775</v>
      </c>
      <c r="K15" s="506"/>
      <c r="L15" s="506"/>
      <c r="M15" s="600"/>
      <c r="N15" s="601"/>
      <c r="O15" s="602"/>
      <c r="P15" s="438" t="s">
        <v>499</v>
      </c>
      <c r="Q15" s="90">
        <f>IFERROR(VLOOKUP($P15,'利用者数実績（2025.12）'!A:AP,42,FALSE)*100,"")</f>
        <v>94.83449293695972</v>
      </c>
      <c r="R15" s="90">
        <f>IFERROR((VLOOKUP($P15,'利用者数実績（2025.12）'!A:AP,38,FALSE)/VLOOKUP($P15,'利用者数実績（2024.12）'!A:AP,38,FALSE))*100,"")</f>
        <v>99.955555555555549</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1085001</v>
      </c>
      <c r="K16" s="506"/>
      <c r="L16" s="506"/>
      <c r="M16" s="600"/>
      <c r="N16" s="601"/>
      <c r="O16" s="602"/>
      <c r="P16" s="438" t="s">
        <v>500</v>
      </c>
      <c r="Q16" s="90">
        <f>IFERROR(VLOOKUP($P16,'利用者数実績（2025.12）'!A:AP,42,FALSE)*100,"")</f>
        <v>101.68595041322315</v>
      </c>
      <c r="R16" s="90">
        <f>IFERROR((VLOOKUP($P16,'利用者数実績（2025.12）'!A:AP,38,FALSE)/VLOOKUP($P16,'利用者数実績（2024.12）'!A:AP,38,FALSE))*100,"")</f>
        <v>105.16239316239317</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263599</v>
      </c>
      <c r="K17" s="506"/>
      <c r="L17" s="506"/>
      <c r="M17" s="600"/>
      <c r="N17" s="601"/>
      <c r="O17" s="602"/>
      <c r="P17" s="438" t="s">
        <v>501</v>
      </c>
      <c r="Q17" s="90">
        <f>IFERROR(VLOOKUP($P17,'利用者数実績（2025.12）'!A:AP,42,FALSE)*100,"")</f>
        <v>96.965517241379317</v>
      </c>
      <c r="R17" s="90">
        <f>IFERROR((VLOOKUP($P17,'利用者数実績（2025.12）'!A:AP,38,FALSE)/VLOOKUP($P17,'利用者数実績（2024.12）'!A:AP,38,FALSE))*100,"")</f>
        <v>99.247058823529414</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235484</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27723</v>
      </c>
      <c r="K19" s="506"/>
      <c r="L19" s="506"/>
      <c r="M19" s="600"/>
      <c r="N19" s="601"/>
      <c r="O19" s="602"/>
      <c r="P19" s="438" t="s">
        <v>853</v>
      </c>
      <c r="Q19" s="90">
        <f>IFERROR(VLOOKUP($P19,'利用者数実績（2025.12）'!A:AP,42,FALSE)*100,"")</f>
        <v>98.336162988115447</v>
      </c>
      <c r="R19" s="90">
        <f>IFERROR((VLOOKUP($P19,'利用者数実績（2025.12）'!A:AP,38,FALSE)/VLOOKUP($P19,'利用者数実績（2024.12）'!A:AP,38,FALSE))*100,"")</f>
        <v>95.894039735099341</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▲806,312</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▲980,180</v>
      </c>
      <c r="K21" s="506"/>
      <c r="L21" s="506"/>
      <c r="M21" s="600"/>
      <c r="N21" s="601"/>
      <c r="O21" s="602"/>
      <c r="P21" s="438" t="s">
        <v>508</v>
      </c>
      <c r="Q21" s="90">
        <f>IFERROR(VLOOKUP($P21,'利用者数実績（2025.12）'!A:AP,42,FALSE)*100,"")</f>
        <v>101.38248847926268</v>
      </c>
      <c r="R21" s="90">
        <f>IFERROR((VLOOKUP($P21,'利用者数実績（2025.12）'!A:AP,38,FALSE)/VLOOKUP($P21,'利用者数実績（2024.12）'!A:AP,38,FALSE))*100,"")</f>
        <v>100.83333333333336</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▲97,064</v>
      </c>
      <c r="K22" s="506"/>
      <c r="L22" s="506"/>
      <c r="M22" s="600"/>
      <c r="N22" s="601"/>
      <c r="O22" s="602"/>
      <c r="P22" s="438" t="s" ph="1">
        <v>510</v>
      </c>
      <c r="Q22" s="90">
        <f>IFERROR(VLOOKUP($P22,'利用者数実績（2025.12）'!A:AP,42,FALSE)*100,"")</f>
        <v>77.926421404682273</v>
      </c>
      <c r="R22" s="90">
        <f>IFERROR((VLOOKUP($P22,'利用者数実績（2025.12）'!A:AP,38,FALSE)/VLOOKUP($P22,'利用者数実績（2024.12）'!A:AP,38,FALSE))*100,"")</f>
        <v>81.468531468531467</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▲269,072</v>
      </c>
      <c r="K23" s="506"/>
      <c r="L23" s="506"/>
      <c r="M23" s="600"/>
      <c r="N23" s="601"/>
      <c r="O23" s="602"/>
      <c r="P23" s="438" t="s">
        <v>511</v>
      </c>
      <c r="Q23" s="90">
        <f>IFERROR(VLOOKUP($P23,'利用者数実績（2025.12）'!A:AP,42,FALSE)*100,"")</f>
        <v>87.755809920221992</v>
      </c>
      <c r="R23" s="90">
        <f>IFERROR((VLOOKUP($P23,'利用者数実績（2025.12）'!A:AP,38,FALSE)/VLOOKUP($P23,'利用者数実績（2024.12）'!A:AP,38,FALSE))*100,"")</f>
        <v>93.014705882352956</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▲763,369</v>
      </c>
      <c r="K24" s="506"/>
      <c r="L24" s="506"/>
      <c r="M24" s="600"/>
      <c r="N24" s="601"/>
      <c r="O24" s="602"/>
      <c r="P24" s="438" t="s">
        <v>512</v>
      </c>
      <c r="Q24" s="90">
        <f>IFERROR(VLOOKUP($P24,'利用者数実績（2025.12）'!A:AP,42,FALSE)*100,"")</f>
        <v>77.311827956989248</v>
      </c>
      <c r="R24" s="90">
        <f>IFERROR((VLOOKUP($P24,'利用者数実績（2025.12）'!A:AP,38,FALSE)/VLOOKUP($P24,'利用者数実績（2024.12）'!A:AP,38,FALSE))*100,"")</f>
        <v>110.10719754977029</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t="str">
        <f t="array" ref="J25">IFERROR(_xlfn.XLOOKUP(1, (集計!$A:$A=$A$2) * (集計!$B:$B=$A25), 集計!C:C),"")</f>
        <v>▲17,882</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t="str">
        <f t="array" ref="J26">IFERROR(_xlfn.XLOOKUP(1, (集計!$A:$A=$A$2) * (集計!$B:$B=$A26), 集計!C:C),"")</f>
        <v>▲617,407</v>
      </c>
      <c r="K26" s="506"/>
      <c r="L26" s="506"/>
      <c r="M26" s="603"/>
      <c r="N26" s="604"/>
      <c r="O26" s="605"/>
      <c r="P26" s="438" t="s">
        <v>516</v>
      </c>
      <c r="Q26" s="90">
        <f>IFERROR(VLOOKUP($P26,'利用者数実績（2025.12）'!A:AP,42,FALSE)*100,"")</f>
        <v>100</v>
      </c>
      <c r="R26" s="90">
        <f>IFERROR((VLOOKUP($P26,'利用者数実績（2025.12）'!A:AP,38,FALSE)/VLOOKUP($P26,'利用者数実績（2024.12）'!A:AP,38,FALSE))*100,"")</f>
        <v>106.08365019011406</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▲606,294</v>
      </c>
      <c r="K27" s="506"/>
      <c r="L27" s="506"/>
      <c r="M27" s="603"/>
      <c r="N27" s="604"/>
      <c r="O27" s="605"/>
      <c r="P27" s="438" t="s">
        <v>518</v>
      </c>
      <c r="Q27" s="90">
        <f>IFERROR(VLOOKUP($P27,'利用者数実績（2025.12）'!A:AP,42,FALSE)*100,"")</f>
        <v>71.92307692307692</v>
      </c>
      <c r="R27" s="90">
        <f>IFERROR((VLOOKUP($P27,'利用者数実績（2025.12）'!A:AP,38,FALSE)/VLOOKUP($P27,'利用者数実績（2024.12）'!A:AP,38,FALSE))*100,"")</f>
        <v>77.170683393859363</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▲107,169</v>
      </c>
      <c r="K28" s="506"/>
      <c r="L28" s="506"/>
      <c r="M28" s="600"/>
      <c r="N28" s="601"/>
      <c r="O28" s="602"/>
      <c r="P28" s="438" t="s">
        <v>854</v>
      </c>
      <c r="Q28" s="90">
        <f>IFERROR(VLOOKUP($P28,'利用者数実績（2025.12）'!A:AP,42,FALSE)*100,"")</f>
        <v>101.85676392572944</v>
      </c>
      <c r="R28" s="90">
        <f>IFERROR((VLOOKUP($P28,'利用者数実績（2025.12）'!A:AP,38,FALSE)/VLOOKUP($P28,'利用者数実績（2024.12）'!A:AP,38,FALSE))*100,"")</f>
        <v>99.792099792099805</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▲687,231</v>
      </c>
      <c r="K29" s="615"/>
      <c r="L29" s="616"/>
      <c r="M29" s="617"/>
      <c r="N29" s="618"/>
      <c r="O29" s="619"/>
      <c r="P29" s="438" t="s">
        <v>520</v>
      </c>
      <c r="Q29" s="90">
        <f>IFERROR(VLOOKUP($P29,'利用者数実績（2025.12）'!A:AO,41,FALSE)*100,"")</f>
        <v>100</v>
      </c>
      <c r="R29" s="90">
        <f>IFERROR((VLOOKUP($P29,'利用者数実績（2025.12）'!A:AP,37,FALSE)/VLOOKUP($P29,'利用者数実績（2024.12）'!A:AP,37,FALSE))*100,"")</f>
        <v>100.4225352112676</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▲4,262,168</v>
      </c>
      <c r="K30" s="512"/>
      <c r="L30" s="512"/>
      <c r="M30" s="606"/>
      <c r="N30" s="607"/>
      <c r="O30" s="608"/>
      <c r="P30" s="438" t="s">
        <v>855</v>
      </c>
      <c r="Q30" s="90">
        <f>IFERROR(VLOOKUP($P30,'利用者数実績（2025.12）'!A:AO,41,FALSE)*100,"")</f>
        <v>96.225354845478151</v>
      </c>
      <c r="R30" s="90">
        <f>IFERROR((VLOOKUP($P30,'利用者数実績（2025.12）'!A:AP,37,FALSE)/VLOOKUP($P30,'利用者数実績（2024.12）'!A:AP,37,FALSE))*100,"")</f>
        <v>100.14555920372503</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72" priority="1" stopIfTrue="1">
      <formula>B11=$L$4</formula>
    </cfRule>
    <cfRule type="expression" dxfId="71" priority="2" stopIfTrue="1">
      <formula>B11=$B$4</formula>
    </cfRule>
    <cfRule type="expression" dxfId="70" priority="3" stopIfTrue="1">
      <formula>B11=$E$4</formula>
    </cfRule>
    <cfRule type="expression" dxfId="69" priority="4" stopIfTrue="1">
      <formula>B11=$H$4</formula>
    </cfRule>
  </conditionalFormatting>
  <pageMargins left="0.7" right="0.7" top="0.75" bottom="0.75" header="0.3" footer="0.3"/>
  <pageSetup paperSize="9" scale="87" orientation="portrait" r:id="rId1"/>
  <headerFooter>
    <oddHeader xml:space="preserve">&amp;L&amp;28
</oddHead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EACD5-7EE2-45C1-9B1C-D2FE8D0D4570}">
  <sheetPr codeName="Sheet48">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10.125" style="95" customWidth="1"/>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1" width="5.125" style="95" customWidth="1"/>
    <col min="292" max="292" width="7.375" style="95" bestFit="1" customWidth="1"/>
    <col min="293" max="293" width="10.125" style="95" customWidth="1"/>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7" width="5.125" style="95" customWidth="1"/>
    <col min="548" max="548" width="7.375" style="95" bestFit="1" customWidth="1"/>
    <col min="549" max="549" width="10.125" style="95" customWidth="1"/>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3" width="5.125" style="95" customWidth="1"/>
    <col min="804" max="804" width="7.375" style="95" bestFit="1" customWidth="1"/>
    <col min="805" max="805" width="10.125" style="95" customWidth="1"/>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9" width="5.125" style="95" customWidth="1"/>
    <col min="1060" max="1060" width="7.375" style="95" bestFit="1" customWidth="1"/>
    <col min="1061" max="1061" width="10.125" style="95" customWidth="1"/>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5" width="5.125" style="95" customWidth="1"/>
    <col min="1316" max="1316" width="7.375" style="95" bestFit="1" customWidth="1"/>
    <col min="1317" max="1317" width="10.125" style="95" customWidth="1"/>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1" width="5.125" style="95" customWidth="1"/>
    <col min="1572" max="1572" width="7.375" style="95" bestFit="1" customWidth="1"/>
    <col min="1573" max="1573" width="10.125" style="95" customWidth="1"/>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7" width="5.125" style="95" customWidth="1"/>
    <col min="1828" max="1828" width="7.375" style="95" bestFit="1" customWidth="1"/>
    <col min="1829" max="1829" width="10.125" style="95" customWidth="1"/>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3" width="5.125" style="95" customWidth="1"/>
    <col min="2084" max="2084" width="7.375" style="95" bestFit="1" customWidth="1"/>
    <col min="2085" max="2085" width="10.125" style="95" customWidth="1"/>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9" width="5.125" style="95" customWidth="1"/>
    <col min="2340" max="2340" width="7.375" style="95" bestFit="1" customWidth="1"/>
    <col min="2341" max="2341" width="10.125" style="95" customWidth="1"/>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5" width="5.125" style="95" customWidth="1"/>
    <col min="2596" max="2596" width="7.375" style="95" bestFit="1" customWidth="1"/>
    <col min="2597" max="2597" width="10.125" style="95" customWidth="1"/>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1" width="5.125" style="95" customWidth="1"/>
    <col min="2852" max="2852" width="7.375" style="95" bestFit="1" customWidth="1"/>
    <col min="2853" max="2853" width="10.125" style="95" customWidth="1"/>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7" width="5.125" style="95" customWidth="1"/>
    <col min="3108" max="3108" width="7.375" style="95" bestFit="1" customWidth="1"/>
    <col min="3109" max="3109" width="10.125" style="95" customWidth="1"/>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3" width="5.125" style="95" customWidth="1"/>
    <col min="3364" max="3364" width="7.375" style="95" bestFit="1" customWidth="1"/>
    <col min="3365" max="3365" width="10.125" style="95" customWidth="1"/>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9" width="5.125" style="95" customWidth="1"/>
    <col min="3620" max="3620" width="7.375" style="95" bestFit="1" customWidth="1"/>
    <col min="3621" max="3621" width="10.125" style="95" customWidth="1"/>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5" width="5.125" style="95" customWidth="1"/>
    <col min="3876" max="3876" width="7.375" style="95" bestFit="1" customWidth="1"/>
    <col min="3877" max="3877" width="10.125" style="95" customWidth="1"/>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1" width="5.125" style="95" customWidth="1"/>
    <col min="4132" max="4132" width="7.375" style="95" bestFit="1" customWidth="1"/>
    <col min="4133" max="4133" width="10.125" style="95" customWidth="1"/>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7" width="5.125" style="95" customWidth="1"/>
    <col min="4388" max="4388" width="7.375" style="95" bestFit="1" customWidth="1"/>
    <col min="4389" max="4389" width="10.125" style="95" customWidth="1"/>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3" width="5.125" style="95" customWidth="1"/>
    <col min="4644" max="4644" width="7.375" style="95" bestFit="1" customWidth="1"/>
    <col min="4645" max="4645" width="10.125" style="95" customWidth="1"/>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9" width="5.125" style="95" customWidth="1"/>
    <col min="4900" max="4900" width="7.375" style="95" bestFit="1" customWidth="1"/>
    <col min="4901" max="4901" width="10.125" style="95" customWidth="1"/>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5" width="5.125" style="95" customWidth="1"/>
    <col min="5156" max="5156" width="7.375" style="95" bestFit="1" customWidth="1"/>
    <col min="5157" max="5157" width="10.125" style="95" customWidth="1"/>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1" width="5.125" style="95" customWidth="1"/>
    <col min="5412" max="5412" width="7.375" style="95" bestFit="1" customWidth="1"/>
    <col min="5413" max="5413" width="10.125" style="95" customWidth="1"/>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7" width="5.125" style="95" customWidth="1"/>
    <col min="5668" max="5668" width="7.375" style="95" bestFit="1" customWidth="1"/>
    <col min="5669" max="5669" width="10.125" style="95" customWidth="1"/>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3" width="5.125" style="95" customWidth="1"/>
    <col min="5924" max="5924" width="7.375" style="95" bestFit="1" customWidth="1"/>
    <col min="5925" max="5925" width="10.125" style="95" customWidth="1"/>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9" width="5.125" style="95" customWidth="1"/>
    <col min="6180" max="6180" width="7.375" style="95" bestFit="1" customWidth="1"/>
    <col min="6181" max="6181" width="10.125" style="95" customWidth="1"/>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5" width="5.125" style="95" customWidth="1"/>
    <col min="6436" max="6436" width="7.375" style="95" bestFit="1" customWidth="1"/>
    <col min="6437" max="6437" width="10.125" style="95" customWidth="1"/>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1" width="5.125" style="95" customWidth="1"/>
    <col min="6692" max="6692" width="7.375" style="95" bestFit="1" customWidth="1"/>
    <col min="6693" max="6693" width="10.125" style="95" customWidth="1"/>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7" width="5.125" style="95" customWidth="1"/>
    <col min="6948" max="6948" width="7.375" style="95" bestFit="1" customWidth="1"/>
    <col min="6949" max="6949" width="10.125" style="95" customWidth="1"/>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3" width="5.125" style="95" customWidth="1"/>
    <col min="7204" max="7204" width="7.375" style="95" bestFit="1" customWidth="1"/>
    <col min="7205" max="7205" width="10.125" style="95" customWidth="1"/>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9" width="5.125" style="95" customWidth="1"/>
    <col min="7460" max="7460" width="7.375" style="95" bestFit="1" customWidth="1"/>
    <col min="7461" max="7461" width="10.125" style="95" customWidth="1"/>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5" width="5.125" style="95" customWidth="1"/>
    <col min="7716" max="7716" width="7.375" style="95" bestFit="1" customWidth="1"/>
    <col min="7717" max="7717" width="10.125" style="95" customWidth="1"/>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1" width="5.125" style="95" customWidth="1"/>
    <col min="7972" max="7972" width="7.375" style="95" bestFit="1" customWidth="1"/>
    <col min="7973" max="7973" width="10.125" style="95" customWidth="1"/>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7" width="5.125" style="95" customWidth="1"/>
    <col min="8228" max="8228" width="7.375" style="95" bestFit="1" customWidth="1"/>
    <col min="8229" max="8229" width="10.125" style="95" customWidth="1"/>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3" width="5.125" style="95" customWidth="1"/>
    <col min="8484" max="8484" width="7.375" style="95" bestFit="1" customWidth="1"/>
    <col min="8485" max="8485" width="10.125" style="95" customWidth="1"/>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9" width="5.125" style="95" customWidth="1"/>
    <col min="8740" max="8740" width="7.375" style="95" bestFit="1" customWidth="1"/>
    <col min="8741" max="8741" width="10.125" style="95" customWidth="1"/>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5" width="5.125" style="95" customWidth="1"/>
    <col min="8996" max="8996" width="7.375" style="95" bestFit="1" customWidth="1"/>
    <col min="8997" max="8997" width="10.125" style="95" customWidth="1"/>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1" width="5.125" style="95" customWidth="1"/>
    <col min="9252" max="9252" width="7.375" style="95" bestFit="1" customWidth="1"/>
    <col min="9253" max="9253" width="10.125" style="95" customWidth="1"/>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7" width="5.125" style="95" customWidth="1"/>
    <col min="9508" max="9508" width="7.375" style="95" bestFit="1" customWidth="1"/>
    <col min="9509" max="9509" width="10.125" style="95" customWidth="1"/>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3" width="5.125" style="95" customWidth="1"/>
    <col min="9764" max="9764" width="7.375" style="95" bestFit="1" customWidth="1"/>
    <col min="9765" max="9765" width="10.125" style="95" customWidth="1"/>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9" width="5.125" style="95" customWidth="1"/>
    <col min="10020" max="10020" width="7.375" style="95" bestFit="1" customWidth="1"/>
    <col min="10021" max="10021" width="10.125" style="95" customWidth="1"/>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5" width="5.125" style="95" customWidth="1"/>
    <col min="10276" max="10276" width="7.375" style="95" bestFit="1" customWidth="1"/>
    <col min="10277" max="10277" width="10.125" style="95" customWidth="1"/>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1" width="5.125" style="95" customWidth="1"/>
    <col min="10532" max="10532" width="7.375" style="95" bestFit="1" customWidth="1"/>
    <col min="10533" max="10533" width="10.125" style="95" customWidth="1"/>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7" width="5.125" style="95" customWidth="1"/>
    <col min="10788" max="10788" width="7.375" style="95" bestFit="1" customWidth="1"/>
    <col min="10789" max="10789" width="10.125" style="95" customWidth="1"/>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3" width="5.125" style="95" customWidth="1"/>
    <col min="11044" max="11044" width="7.375" style="95" bestFit="1" customWidth="1"/>
    <col min="11045" max="11045" width="10.125" style="95" customWidth="1"/>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9" width="5.125" style="95" customWidth="1"/>
    <col min="11300" max="11300" width="7.375" style="95" bestFit="1" customWidth="1"/>
    <col min="11301" max="11301" width="10.125" style="95" customWidth="1"/>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5" width="5.125" style="95" customWidth="1"/>
    <col min="11556" max="11556" width="7.375" style="95" bestFit="1" customWidth="1"/>
    <col min="11557" max="11557" width="10.125" style="95" customWidth="1"/>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1" width="5.125" style="95" customWidth="1"/>
    <col min="11812" max="11812" width="7.375" style="95" bestFit="1" customWidth="1"/>
    <col min="11813" max="11813" width="10.125" style="95" customWidth="1"/>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7" width="5.125" style="95" customWidth="1"/>
    <col min="12068" max="12068" width="7.375" style="95" bestFit="1" customWidth="1"/>
    <col min="12069" max="12069" width="10.125" style="95" customWidth="1"/>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3" width="5.125" style="95" customWidth="1"/>
    <col min="12324" max="12324" width="7.375" style="95" bestFit="1" customWidth="1"/>
    <col min="12325" max="12325" width="10.125" style="95" customWidth="1"/>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9" width="5.125" style="95" customWidth="1"/>
    <col min="12580" max="12580" width="7.375" style="95" bestFit="1" customWidth="1"/>
    <col min="12581" max="12581" width="10.125" style="95" customWidth="1"/>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5" width="5.125" style="95" customWidth="1"/>
    <col min="12836" max="12836" width="7.375" style="95" bestFit="1" customWidth="1"/>
    <col min="12837" max="12837" width="10.125" style="95" customWidth="1"/>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1" width="5.125" style="95" customWidth="1"/>
    <col min="13092" max="13092" width="7.375" style="95" bestFit="1" customWidth="1"/>
    <col min="13093" max="13093" width="10.125" style="95" customWidth="1"/>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7" width="5.125" style="95" customWidth="1"/>
    <col min="13348" max="13348" width="7.375" style="95" bestFit="1" customWidth="1"/>
    <col min="13349" max="13349" width="10.125" style="95" customWidth="1"/>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3" width="5.125" style="95" customWidth="1"/>
    <col min="13604" max="13604" width="7.375" style="95" bestFit="1" customWidth="1"/>
    <col min="13605" max="13605" width="10.125" style="95" customWidth="1"/>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9" width="5.125" style="95" customWidth="1"/>
    <col min="13860" max="13860" width="7.375" style="95" bestFit="1" customWidth="1"/>
    <col min="13861" max="13861" width="10.125" style="95" customWidth="1"/>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5" width="5.125" style="95" customWidth="1"/>
    <col min="14116" max="14116" width="7.375" style="95" bestFit="1" customWidth="1"/>
    <col min="14117" max="14117" width="10.125" style="95" customWidth="1"/>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1" width="5.125" style="95" customWidth="1"/>
    <col min="14372" max="14372" width="7.375" style="95" bestFit="1" customWidth="1"/>
    <col min="14373" max="14373" width="10.125" style="95" customWidth="1"/>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7" width="5.125" style="95" customWidth="1"/>
    <col min="14628" max="14628" width="7.375" style="95" bestFit="1" customWidth="1"/>
    <col min="14629" max="14629" width="10.125" style="95" customWidth="1"/>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3" width="5.125" style="95" customWidth="1"/>
    <col min="14884" max="14884" width="7.375" style="95" bestFit="1" customWidth="1"/>
    <col min="14885" max="14885" width="10.125" style="95" customWidth="1"/>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9" width="5.125" style="95" customWidth="1"/>
    <col min="15140" max="15140" width="7.375" style="95" bestFit="1" customWidth="1"/>
    <col min="15141" max="15141" width="10.125" style="95" customWidth="1"/>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5" width="5.125" style="95" customWidth="1"/>
    <col min="15396" max="15396" width="7.375" style="95" bestFit="1" customWidth="1"/>
    <col min="15397" max="15397" width="10.125" style="95" customWidth="1"/>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1" width="5.125" style="95" customWidth="1"/>
    <col min="15652" max="15652" width="7.375" style="95" bestFit="1" customWidth="1"/>
    <col min="15653" max="15653" width="10.125" style="95" customWidth="1"/>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7" width="5.125" style="95" customWidth="1"/>
    <col min="15908" max="15908" width="7.375" style="95" bestFit="1" customWidth="1"/>
    <col min="15909" max="15909" width="10.125" style="95" customWidth="1"/>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3" width="5.125" style="95" customWidth="1"/>
    <col min="16164" max="16164" width="7.375" style="95" bestFit="1" customWidth="1"/>
    <col min="16165" max="16165" width="10.125" style="95" customWidth="1"/>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2024</v>
      </c>
      <c r="F1" s="93" t="s">
        <v>479</v>
      </c>
      <c r="G1" s="93">
        <v>12</v>
      </c>
      <c r="H1" s="94" t="s">
        <v>480</v>
      </c>
    </row>
    <row r="2" spans="1:42" ht="18" customHeight="1">
      <c r="A2" s="96"/>
      <c r="B2" s="95" t="s">
        <v>1135</v>
      </c>
    </row>
    <row r="3" spans="1:42" ht="18.75" customHeight="1">
      <c r="A3" s="516" t="s">
        <v>481</v>
      </c>
      <c r="B3" s="97"/>
      <c r="C3" s="518" t="s">
        <v>482</v>
      </c>
      <c r="D3" s="518" t="s">
        <v>483</v>
      </c>
      <c r="E3" s="98">
        <f>DATE(E1,G1,1)</f>
        <v>45627</v>
      </c>
      <c r="F3" s="99">
        <f t="shared" ref="F3:AG3" si="0">E3+1</f>
        <v>45628</v>
      </c>
      <c r="G3" s="99">
        <f t="shared" si="0"/>
        <v>45629</v>
      </c>
      <c r="H3" s="100">
        <f t="shared" si="0"/>
        <v>45630</v>
      </c>
      <c r="I3" s="99">
        <f t="shared" si="0"/>
        <v>45631</v>
      </c>
      <c r="J3" s="99">
        <f t="shared" si="0"/>
        <v>45632</v>
      </c>
      <c r="K3" s="99">
        <f t="shared" si="0"/>
        <v>45633</v>
      </c>
      <c r="L3" s="99">
        <f t="shared" si="0"/>
        <v>45634</v>
      </c>
      <c r="M3" s="99">
        <f t="shared" si="0"/>
        <v>45635</v>
      </c>
      <c r="N3" s="99">
        <f t="shared" si="0"/>
        <v>45636</v>
      </c>
      <c r="O3" s="99">
        <f t="shared" si="0"/>
        <v>45637</v>
      </c>
      <c r="P3" s="99">
        <f t="shared" si="0"/>
        <v>45638</v>
      </c>
      <c r="Q3" s="99">
        <f t="shared" si="0"/>
        <v>45639</v>
      </c>
      <c r="R3" s="99">
        <f t="shared" si="0"/>
        <v>45640</v>
      </c>
      <c r="S3" s="99">
        <f t="shared" si="0"/>
        <v>45641</v>
      </c>
      <c r="T3" s="99">
        <f t="shared" si="0"/>
        <v>45642</v>
      </c>
      <c r="U3" s="99">
        <f t="shared" si="0"/>
        <v>45643</v>
      </c>
      <c r="V3" s="99">
        <f t="shared" si="0"/>
        <v>45644</v>
      </c>
      <c r="W3" s="99">
        <f t="shared" si="0"/>
        <v>45645</v>
      </c>
      <c r="X3" s="100">
        <f t="shared" si="0"/>
        <v>45646</v>
      </c>
      <c r="Y3" s="99">
        <f t="shared" si="0"/>
        <v>45647</v>
      </c>
      <c r="Z3" s="99">
        <f t="shared" si="0"/>
        <v>45648</v>
      </c>
      <c r="AA3" s="99">
        <f t="shared" si="0"/>
        <v>45649</v>
      </c>
      <c r="AB3" s="99">
        <f t="shared" si="0"/>
        <v>45650</v>
      </c>
      <c r="AC3" s="99">
        <f t="shared" si="0"/>
        <v>45651</v>
      </c>
      <c r="AD3" s="99">
        <f t="shared" si="0"/>
        <v>45652</v>
      </c>
      <c r="AE3" s="99">
        <f t="shared" si="0"/>
        <v>45653</v>
      </c>
      <c r="AF3" s="99">
        <f t="shared" si="0"/>
        <v>45654</v>
      </c>
      <c r="AG3" s="99">
        <f t="shared" si="0"/>
        <v>45655</v>
      </c>
      <c r="AH3" s="99">
        <f>AG3+1</f>
        <v>45656</v>
      </c>
      <c r="AI3" s="99">
        <f>AH3+1</f>
        <v>45657</v>
      </c>
      <c r="AJ3" s="518" t="s">
        <v>484</v>
      </c>
      <c r="AK3" s="520" t="s">
        <v>485</v>
      </c>
      <c r="AL3" s="521"/>
      <c r="AM3" s="520" t="s">
        <v>486</v>
      </c>
      <c r="AN3" s="521"/>
      <c r="AO3" s="534" t="s">
        <v>487</v>
      </c>
      <c r="AP3" s="521"/>
    </row>
    <row r="4" spans="1:42" ht="18.75" customHeight="1">
      <c r="A4" s="517"/>
      <c r="B4" s="101"/>
      <c r="C4" s="519"/>
      <c r="D4" s="519"/>
      <c r="E4" s="102">
        <f>E3</f>
        <v>45627</v>
      </c>
      <c r="F4" s="103">
        <f>F3</f>
        <v>45628</v>
      </c>
      <c r="G4" s="103">
        <f t="shared" ref="G4:AI4" si="1">G3</f>
        <v>45629</v>
      </c>
      <c r="H4" s="103">
        <f t="shared" si="1"/>
        <v>45630</v>
      </c>
      <c r="I4" s="103">
        <f t="shared" si="1"/>
        <v>45631</v>
      </c>
      <c r="J4" s="103">
        <f t="shared" si="1"/>
        <v>45632</v>
      </c>
      <c r="K4" s="103">
        <f t="shared" si="1"/>
        <v>45633</v>
      </c>
      <c r="L4" s="103">
        <f t="shared" si="1"/>
        <v>45634</v>
      </c>
      <c r="M4" s="103">
        <f t="shared" si="1"/>
        <v>45635</v>
      </c>
      <c r="N4" s="103">
        <f t="shared" si="1"/>
        <v>45636</v>
      </c>
      <c r="O4" s="103">
        <f t="shared" si="1"/>
        <v>45637</v>
      </c>
      <c r="P4" s="103">
        <f t="shared" si="1"/>
        <v>45638</v>
      </c>
      <c r="Q4" s="103">
        <f t="shared" si="1"/>
        <v>45639</v>
      </c>
      <c r="R4" s="103">
        <f t="shared" si="1"/>
        <v>45640</v>
      </c>
      <c r="S4" s="103">
        <f t="shared" si="1"/>
        <v>45641</v>
      </c>
      <c r="T4" s="103">
        <f t="shared" si="1"/>
        <v>45642</v>
      </c>
      <c r="U4" s="103">
        <f t="shared" si="1"/>
        <v>45643</v>
      </c>
      <c r="V4" s="103">
        <f t="shared" si="1"/>
        <v>45644</v>
      </c>
      <c r="W4" s="103">
        <f t="shared" si="1"/>
        <v>45645</v>
      </c>
      <c r="X4" s="103">
        <f t="shared" si="1"/>
        <v>45646</v>
      </c>
      <c r="Y4" s="103">
        <f t="shared" si="1"/>
        <v>45647</v>
      </c>
      <c r="Z4" s="103">
        <f t="shared" si="1"/>
        <v>45648</v>
      </c>
      <c r="AA4" s="103">
        <f t="shared" si="1"/>
        <v>45649</v>
      </c>
      <c r="AB4" s="103">
        <f t="shared" si="1"/>
        <v>45650</v>
      </c>
      <c r="AC4" s="103">
        <f t="shared" si="1"/>
        <v>45651</v>
      </c>
      <c r="AD4" s="103">
        <f t="shared" si="1"/>
        <v>45652</v>
      </c>
      <c r="AE4" s="103">
        <f t="shared" si="1"/>
        <v>45653</v>
      </c>
      <c r="AF4" s="103">
        <f t="shared" si="1"/>
        <v>45654</v>
      </c>
      <c r="AG4" s="103">
        <f t="shared" si="1"/>
        <v>45655</v>
      </c>
      <c r="AH4" s="103">
        <f>AH3</f>
        <v>45656</v>
      </c>
      <c r="AI4" s="103">
        <f t="shared" si="1"/>
        <v>45657</v>
      </c>
      <c r="AJ4" s="519"/>
      <c r="AK4" s="522"/>
      <c r="AL4" s="523"/>
      <c r="AM4" s="522"/>
      <c r="AN4" s="523"/>
      <c r="AO4" s="535"/>
      <c r="AP4" s="523"/>
    </row>
    <row r="5" spans="1:42" ht="20.100000000000001" customHeight="1">
      <c r="A5" s="529" t="s">
        <v>557</v>
      </c>
      <c r="B5" s="104" t="s">
        <v>488</v>
      </c>
      <c r="C5" s="105">
        <v>110</v>
      </c>
      <c r="D5" s="105">
        <v>105</v>
      </c>
      <c r="E5" s="106">
        <v>110</v>
      </c>
      <c r="F5" s="107">
        <v>110</v>
      </c>
      <c r="G5" s="107">
        <v>109</v>
      </c>
      <c r="H5" s="108">
        <v>109</v>
      </c>
      <c r="I5" s="107">
        <v>109</v>
      </c>
      <c r="J5" s="107">
        <v>109</v>
      </c>
      <c r="K5" s="107">
        <v>109</v>
      </c>
      <c r="L5" s="107">
        <v>109</v>
      </c>
      <c r="M5" s="107">
        <v>108</v>
      </c>
      <c r="N5" s="107">
        <v>108</v>
      </c>
      <c r="O5" s="108">
        <v>106</v>
      </c>
      <c r="P5" s="107">
        <v>106</v>
      </c>
      <c r="Q5" s="107">
        <v>106</v>
      </c>
      <c r="R5" s="107">
        <v>106</v>
      </c>
      <c r="S5" s="107">
        <v>106</v>
      </c>
      <c r="T5" s="107">
        <v>106</v>
      </c>
      <c r="U5" s="107">
        <v>105</v>
      </c>
      <c r="V5" s="107">
        <v>106</v>
      </c>
      <c r="W5" s="107">
        <v>106</v>
      </c>
      <c r="X5" s="107">
        <v>106</v>
      </c>
      <c r="Y5" s="107">
        <v>106</v>
      </c>
      <c r="Z5" s="107">
        <v>105</v>
      </c>
      <c r="AA5" s="107">
        <v>105</v>
      </c>
      <c r="AB5" s="107">
        <v>105</v>
      </c>
      <c r="AC5" s="107">
        <v>105</v>
      </c>
      <c r="AD5" s="107">
        <v>106</v>
      </c>
      <c r="AE5" s="107">
        <v>107</v>
      </c>
      <c r="AF5" s="107">
        <v>107</v>
      </c>
      <c r="AG5" s="107">
        <v>107</v>
      </c>
      <c r="AH5" s="107">
        <v>107</v>
      </c>
      <c r="AI5" s="107">
        <v>106</v>
      </c>
      <c r="AJ5" s="109">
        <f>SUM(E5:AI5)</f>
        <v>3315</v>
      </c>
      <c r="AK5" s="110">
        <f t="shared" ref="AK5:AK12" si="2">AJ5/COUNTA(E5:AI5)</f>
        <v>106.93548387096774</v>
      </c>
      <c r="AL5" s="537">
        <f>SUM(AK5:AK6)</f>
        <v>117.25806451612904</v>
      </c>
      <c r="AM5" s="111">
        <f>AK5/C5</f>
        <v>0.97214076246334313</v>
      </c>
      <c r="AN5" s="532">
        <f>AL5/(C5+C6)</f>
        <v>0.97715053763440862</v>
      </c>
      <c r="AO5" s="112">
        <f>AK5/D5</f>
        <v>1.0184331797235022</v>
      </c>
      <c r="AP5" s="524">
        <f>AL5/(D5+D6)</f>
        <v>1.0108453837597331</v>
      </c>
    </row>
    <row r="6" spans="1:42" ht="20.100000000000001" customHeight="1">
      <c r="A6" s="530"/>
      <c r="B6" s="115" t="s">
        <v>489</v>
      </c>
      <c r="C6" s="116">
        <v>10</v>
      </c>
      <c r="D6" s="116">
        <v>11</v>
      </c>
      <c r="E6" s="349">
        <v>9</v>
      </c>
      <c r="F6" s="117">
        <v>10</v>
      </c>
      <c r="G6" s="117">
        <v>9</v>
      </c>
      <c r="H6" s="118">
        <v>9</v>
      </c>
      <c r="I6" s="117">
        <v>9</v>
      </c>
      <c r="J6" s="117">
        <v>10</v>
      </c>
      <c r="K6" s="117">
        <v>9</v>
      </c>
      <c r="L6" s="117">
        <v>9</v>
      </c>
      <c r="M6" s="117">
        <v>10</v>
      </c>
      <c r="N6" s="117">
        <v>10</v>
      </c>
      <c r="O6" s="118">
        <v>10</v>
      </c>
      <c r="P6" s="117">
        <v>12</v>
      </c>
      <c r="Q6" s="117">
        <v>13</v>
      </c>
      <c r="R6" s="117">
        <v>13</v>
      </c>
      <c r="S6" s="117">
        <v>12</v>
      </c>
      <c r="T6" s="117">
        <v>12</v>
      </c>
      <c r="U6" s="117">
        <v>13</v>
      </c>
      <c r="V6" s="117">
        <v>12</v>
      </c>
      <c r="W6" s="117">
        <v>11</v>
      </c>
      <c r="X6" s="117">
        <v>9</v>
      </c>
      <c r="Y6" s="117">
        <v>10</v>
      </c>
      <c r="Z6" s="117">
        <v>10</v>
      </c>
      <c r="AA6" s="117">
        <v>10</v>
      </c>
      <c r="AB6" s="117">
        <v>10</v>
      </c>
      <c r="AC6" s="117">
        <v>11</v>
      </c>
      <c r="AD6" s="117">
        <v>11</v>
      </c>
      <c r="AE6" s="117">
        <v>10</v>
      </c>
      <c r="AF6" s="117">
        <v>9</v>
      </c>
      <c r="AG6" s="117">
        <v>10</v>
      </c>
      <c r="AH6" s="117">
        <v>9</v>
      </c>
      <c r="AI6" s="117">
        <v>9</v>
      </c>
      <c r="AJ6" s="119">
        <f t="shared" ref="AJ6:AJ14" si="3">SUM(E6:AI6)</f>
        <v>320</v>
      </c>
      <c r="AK6" s="120">
        <f t="shared" si="2"/>
        <v>10.32258064516129</v>
      </c>
      <c r="AL6" s="538"/>
      <c r="AM6" s="122">
        <f>AK6/C6</f>
        <v>1.032258064516129</v>
      </c>
      <c r="AN6" s="525"/>
      <c r="AO6" s="123">
        <f>AK6/D6</f>
        <v>0.93841642228738997</v>
      </c>
      <c r="AP6" s="524"/>
    </row>
    <row r="7" spans="1:42" ht="20.100000000000001" customHeight="1">
      <c r="A7" s="536"/>
      <c r="B7" s="124" t="s">
        <v>490</v>
      </c>
      <c r="C7" s="125"/>
      <c r="D7" s="126"/>
      <c r="E7" s="127">
        <v>0</v>
      </c>
      <c r="F7" s="128">
        <v>0</v>
      </c>
      <c r="G7" s="128">
        <v>1</v>
      </c>
      <c r="H7" s="129">
        <v>1</v>
      </c>
      <c r="I7" s="128">
        <v>1</v>
      </c>
      <c r="J7" s="128">
        <v>1</v>
      </c>
      <c r="K7" s="128">
        <v>1</v>
      </c>
      <c r="L7" s="128">
        <v>1</v>
      </c>
      <c r="M7" s="128">
        <v>2</v>
      </c>
      <c r="N7" s="128">
        <v>2</v>
      </c>
      <c r="O7" s="129">
        <v>4</v>
      </c>
      <c r="P7" s="128">
        <v>4</v>
      </c>
      <c r="Q7" s="128">
        <v>4</v>
      </c>
      <c r="R7" s="128">
        <v>4</v>
      </c>
      <c r="S7" s="128">
        <v>4</v>
      </c>
      <c r="T7" s="128">
        <v>4</v>
      </c>
      <c r="U7" s="128">
        <v>5</v>
      </c>
      <c r="V7" s="128">
        <v>4</v>
      </c>
      <c r="W7" s="128">
        <v>4</v>
      </c>
      <c r="X7" s="129">
        <v>4</v>
      </c>
      <c r="Y7" s="128">
        <v>4</v>
      </c>
      <c r="Z7" s="128">
        <v>4</v>
      </c>
      <c r="AA7" s="128">
        <v>4</v>
      </c>
      <c r="AB7" s="128">
        <v>4</v>
      </c>
      <c r="AC7" s="128">
        <v>4</v>
      </c>
      <c r="AD7" s="128">
        <v>3</v>
      </c>
      <c r="AE7" s="128">
        <v>2</v>
      </c>
      <c r="AF7" s="128">
        <v>1</v>
      </c>
      <c r="AG7" s="128">
        <v>1</v>
      </c>
      <c r="AH7" s="128">
        <v>1</v>
      </c>
      <c r="AI7" s="128">
        <v>2</v>
      </c>
      <c r="AJ7" s="130">
        <f t="shared" si="3"/>
        <v>81</v>
      </c>
      <c r="AK7" s="131">
        <f t="shared" si="2"/>
        <v>2.6129032258064515</v>
      </c>
      <c r="AL7" s="539"/>
      <c r="AM7" s="133"/>
      <c r="AN7" s="296"/>
      <c r="AO7" s="133"/>
      <c r="AP7" s="134"/>
    </row>
    <row r="8" spans="1:42" ht="20.100000000000001" customHeight="1">
      <c r="A8" s="530" t="s">
        <v>558</v>
      </c>
      <c r="B8" s="115" t="s">
        <v>491</v>
      </c>
      <c r="C8" s="135">
        <v>15</v>
      </c>
      <c r="D8" s="157">
        <v>10.7</v>
      </c>
      <c r="E8" s="136"/>
      <c r="F8" s="137">
        <v>9</v>
      </c>
      <c r="G8" s="137">
        <v>11</v>
      </c>
      <c r="H8" s="138">
        <v>11</v>
      </c>
      <c r="I8" s="137">
        <v>5</v>
      </c>
      <c r="J8" s="107">
        <v>8</v>
      </c>
      <c r="K8" s="107">
        <v>13</v>
      </c>
      <c r="L8" s="107"/>
      <c r="M8" s="107">
        <v>8</v>
      </c>
      <c r="N8" s="107">
        <v>10</v>
      </c>
      <c r="O8" s="108">
        <v>13</v>
      </c>
      <c r="P8" s="107">
        <v>6</v>
      </c>
      <c r="Q8" s="107">
        <v>8</v>
      </c>
      <c r="R8" s="107">
        <v>13</v>
      </c>
      <c r="S8" s="107"/>
      <c r="T8" s="107">
        <v>10</v>
      </c>
      <c r="U8" s="107">
        <v>9</v>
      </c>
      <c r="V8" s="107">
        <v>13</v>
      </c>
      <c r="W8" s="107">
        <v>6</v>
      </c>
      <c r="X8" s="108">
        <v>7</v>
      </c>
      <c r="Y8" s="107">
        <v>11</v>
      </c>
      <c r="Z8" s="137"/>
      <c r="AA8" s="137">
        <v>9</v>
      </c>
      <c r="AB8" s="137">
        <v>9</v>
      </c>
      <c r="AC8" s="137">
        <v>11</v>
      </c>
      <c r="AD8" s="137">
        <v>7</v>
      </c>
      <c r="AE8" s="137">
        <v>7</v>
      </c>
      <c r="AF8" s="137">
        <v>10</v>
      </c>
      <c r="AG8" s="137"/>
      <c r="AH8" s="137">
        <v>12</v>
      </c>
      <c r="AI8" s="137"/>
      <c r="AJ8" s="139">
        <f t="shared" si="3"/>
        <v>236</v>
      </c>
      <c r="AK8" s="140">
        <f t="shared" si="2"/>
        <v>9.44</v>
      </c>
      <c r="AL8" s="547">
        <f>SUM(AK8:AK9)</f>
        <v>11.04</v>
      </c>
      <c r="AM8" s="141">
        <f>AK8/C8</f>
        <v>0.6293333333333333</v>
      </c>
      <c r="AN8" s="524">
        <f>AL8/(C8+C9)</f>
        <v>0.73599999999999999</v>
      </c>
      <c r="AO8" s="142">
        <f>AK8/D8</f>
        <v>0.88224299065420564</v>
      </c>
      <c r="AP8" s="524">
        <f>AL8/(D8+D9)</f>
        <v>0.90491803278688521</v>
      </c>
    </row>
    <row r="9" spans="1:42" ht="20.100000000000001" customHeight="1">
      <c r="A9" s="530"/>
      <c r="B9" s="115" t="s">
        <v>492</v>
      </c>
      <c r="C9" s="143"/>
      <c r="D9" s="159">
        <v>1.5</v>
      </c>
      <c r="E9" s="144"/>
      <c r="F9" s="145">
        <v>2</v>
      </c>
      <c r="G9" s="145">
        <v>0</v>
      </c>
      <c r="H9" s="146">
        <v>1</v>
      </c>
      <c r="I9" s="145">
        <v>3</v>
      </c>
      <c r="J9" s="117">
        <v>4</v>
      </c>
      <c r="K9" s="117">
        <v>0</v>
      </c>
      <c r="L9" s="117"/>
      <c r="M9" s="117">
        <v>2</v>
      </c>
      <c r="N9" s="117">
        <v>0</v>
      </c>
      <c r="O9" s="118">
        <v>1</v>
      </c>
      <c r="P9" s="117">
        <v>2</v>
      </c>
      <c r="Q9" s="117">
        <v>4</v>
      </c>
      <c r="R9" s="117">
        <v>0</v>
      </c>
      <c r="S9" s="117"/>
      <c r="T9" s="117">
        <v>2</v>
      </c>
      <c r="U9" s="117">
        <v>0</v>
      </c>
      <c r="V9" s="117">
        <v>1</v>
      </c>
      <c r="W9" s="117">
        <v>2</v>
      </c>
      <c r="X9" s="118">
        <v>4</v>
      </c>
      <c r="Y9" s="117">
        <v>0</v>
      </c>
      <c r="Z9" s="145"/>
      <c r="AA9" s="145">
        <v>2</v>
      </c>
      <c r="AB9" s="145">
        <v>0</v>
      </c>
      <c r="AC9" s="145">
        <v>1</v>
      </c>
      <c r="AD9" s="145">
        <v>3</v>
      </c>
      <c r="AE9" s="145">
        <v>4</v>
      </c>
      <c r="AF9" s="145">
        <v>0</v>
      </c>
      <c r="AG9" s="145"/>
      <c r="AH9" s="145">
        <v>2</v>
      </c>
      <c r="AI9" s="145"/>
      <c r="AJ9" s="147">
        <f t="shared" si="3"/>
        <v>40</v>
      </c>
      <c r="AK9" s="148">
        <f t="shared" si="2"/>
        <v>1.6</v>
      </c>
      <c r="AL9" s="525"/>
      <c r="AM9" s="527"/>
      <c r="AN9" s="525"/>
      <c r="AO9" s="150">
        <f>AK9/D9</f>
        <v>1.0666666666666667</v>
      </c>
      <c r="AP9" s="525"/>
    </row>
    <row r="10" spans="1:42" ht="20.100000000000001" customHeight="1">
      <c r="A10" s="536"/>
      <c r="B10" s="151" t="s">
        <v>493</v>
      </c>
      <c r="C10" s="152"/>
      <c r="D10" s="152"/>
      <c r="E10" s="127"/>
      <c r="F10" s="128">
        <v>0</v>
      </c>
      <c r="G10" s="128">
        <v>0</v>
      </c>
      <c r="H10" s="129">
        <v>0</v>
      </c>
      <c r="I10" s="128">
        <v>0</v>
      </c>
      <c r="J10" s="128">
        <v>1</v>
      </c>
      <c r="K10" s="128">
        <v>0</v>
      </c>
      <c r="L10" s="128"/>
      <c r="M10" s="128">
        <v>0</v>
      </c>
      <c r="N10" s="128">
        <v>1</v>
      </c>
      <c r="O10" s="129">
        <v>0</v>
      </c>
      <c r="P10" s="128">
        <v>0</v>
      </c>
      <c r="Q10" s="128">
        <v>0</v>
      </c>
      <c r="R10" s="128">
        <v>0</v>
      </c>
      <c r="S10" s="128"/>
      <c r="T10" s="128">
        <v>0</v>
      </c>
      <c r="U10" s="128">
        <v>0</v>
      </c>
      <c r="V10" s="128">
        <v>0</v>
      </c>
      <c r="W10" s="128">
        <v>0</v>
      </c>
      <c r="X10" s="129">
        <v>0</v>
      </c>
      <c r="Y10" s="128">
        <v>0</v>
      </c>
      <c r="Z10" s="128"/>
      <c r="AA10" s="128">
        <v>0</v>
      </c>
      <c r="AB10" s="128">
        <v>1</v>
      </c>
      <c r="AC10" s="128">
        <v>0</v>
      </c>
      <c r="AD10" s="128">
        <v>0</v>
      </c>
      <c r="AE10" s="128">
        <v>0</v>
      </c>
      <c r="AF10" s="128">
        <v>0</v>
      </c>
      <c r="AG10" s="128"/>
      <c r="AH10" s="128">
        <v>0</v>
      </c>
      <c r="AI10" s="128"/>
      <c r="AJ10" s="153">
        <f t="shared" si="3"/>
        <v>3</v>
      </c>
      <c r="AK10" s="140">
        <f t="shared" si="2"/>
        <v>0.12</v>
      </c>
      <c r="AL10" s="526"/>
      <c r="AM10" s="528"/>
      <c r="AN10" s="526"/>
      <c r="AO10" s="156"/>
      <c r="AP10" s="526"/>
    </row>
    <row r="11" spans="1:42" ht="20.100000000000001" customHeight="1">
      <c r="A11" s="529" t="s">
        <v>494</v>
      </c>
      <c r="B11" s="104" t="s">
        <v>491</v>
      </c>
      <c r="C11" s="157">
        <v>45</v>
      </c>
      <c r="D11" s="157">
        <v>27</v>
      </c>
      <c r="E11" s="106"/>
      <c r="F11" s="106">
        <v>28</v>
      </c>
      <c r="G11" s="107">
        <v>32</v>
      </c>
      <c r="H11" s="108">
        <v>21</v>
      </c>
      <c r="I11" s="107">
        <v>31</v>
      </c>
      <c r="J11" s="107">
        <v>21</v>
      </c>
      <c r="K11" s="107">
        <v>26</v>
      </c>
      <c r="L11" s="107"/>
      <c r="M11" s="107">
        <v>27</v>
      </c>
      <c r="N11" s="107">
        <v>25</v>
      </c>
      <c r="O11" s="108">
        <v>20</v>
      </c>
      <c r="P11" s="107">
        <v>36</v>
      </c>
      <c r="Q11" s="107">
        <v>23</v>
      </c>
      <c r="R11" s="107">
        <v>24</v>
      </c>
      <c r="S11" s="107"/>
      <c r="T11" s="107">
        <v>28</v>
      </c>
      <c r="U11" s="107">
        <v>28</v>
      </c>
      <c r="V11" s="107">
        <v>19</v>
      </c>
      <c r="W11" s="107">
        <v>34</v>
      </c>
      <c r="X11" s="108">
        <v>21</v>
      </c>
      <c r="Y11" s="107">
        <v>24</v>
      </c>
      <c r="Z11" s="107"/>
      <c r="AA11" s="107">
        <v>25</v>
      </c>
      <c r="AB11" s="107">
        <v>26</v>
      </c>
      <c r="AC11" s="107">
        <v>17</v>
      </c>
      <c r="AD11" s="107">
        <v>32</v>
      </c>
      <c r="AE11" s="107">
        <v>19</v>
      </c>
      <c r="AF11" s="107">
        <v>23</v>
      </c>
      <c r="AG11" s="107"/>
      <c r="AH11" s="107">
        <v>29</v>
      </c>
      <c r="AI11" s="107"/>
      <c r="AJ11" s="109">
        <f t="shared" si="3"/>
        <v>639</v>
      </c>
      <c r="AK11" s="110">
        <f t="shared" si="2"/>
        <v>25.56</v>
      </c>
      <c r="AL11" s="531">
        <f>SUM(AK11:AK13)</f>
        <v>31.72</v>
      </c>
      <c r="AM11" s="111">
        <f>AK11/C11</f>
        <v>0.56799999999999995</v>
      </c>
      <c r="AN11" s="532">
        <f>AL11/(C11+C12)</f>
        <v>0.7048888888888889</v>
      </c>
      <c r="AO11" s="112">
        <f>AK11/D11</f>
        <v>0.94666666666666666</v>
      </c>
      <c r="AP11" s="532">
        <f>AL11/(D11+D12)</f>
        <v>0.93294117647058816</v>
      </c>
    </row>
    <row r="12" spans="1:42" ht="20.100000000000001" customHeight="1">
      <c r="A12" s="530"/>
      <c r="B12" s="158" t="s">
        <v>492</v>
      </c>
      <c r="C12" s="159"/>
      <c r="D12" s="159">
        <v>7</v>
      </c>
      <c r="E12" s="160"/>
      <c r="F12" s="160">
        <v>5</v>
      </c>
      <c r="G12" s="117">
        <v>6</v>
      </c>
      <c r="H12" s="118">
        <v>9</v>
      </c>
      <c r="I12" s="117">
        <v>3</v>
      </c>
      <c r="J12" s="117">
        <v>10</v>
      </c>
      <c r="K12" s="117">
        <v>5</v>
      </c>
      <c r="L12" s="117"/>
      <c r="M12" s="117">
        <v>5</v>
      </c>
      <c r="N12" s="117">
        <v>6</v>
      </c>
      <c r="O12" s="118">
        <v>8</v>
      </c>
      <c r="P12" s="117">
        <v>3</v>
      </c>
      <c r="Q12" s="117">
        <v>9</v>
      </c>
      <c r="R12" s="117">
        <v>6</v>
      </c>
      <c r="S12" s="117"/>
      <c r="T12" s="117">
        <v>6</v>
      </c>
      <c r="U12" s="117">
        <v>5</v>
      </c>
      <c r="V12" s="117">
        <v>9</v>
      </c>
      <c r="W12" s="117">
        <v>3</v>
      </c>
      <c r="X12" s="118">
        <v>9</v>
      </c>
      <c r="Y12" s="117">
        <v>5</v>
      </c>
      <c r="Z12" s="117"/>
      <c r="AA12" s="161">
        <v>5</v>
      </c>
      <c r="AB12" s="161">
        <v>5</v>
      </c>
      <c r="AC12" s="117">
        <v>10</v>
      </c>
      <c r="AD12" s="117">
        <v>3</v>
      </c>
      <c r="AE12" s="117">
        <v>9</v>
      </c>
      <c r="AF12" s="117">
        <v>6</v>
      </c>
      <c r="AG12" s="117"/>
      <c r="AH12" s="117">
        <v>4</v>
      </c>
      <c r="AI12" s="117"/>
      <c r="AJ12" s="119">
        <f t="shared" si="3"/>
        <v>154</v>
      </c>
      <c r="AK12" s="120">
        <f t="shared" si="2"/>
        <v>6.16</v>
      </c>
      <c r="AL12" s="525"/>
      <c r="AM12" s="533"/>
      <c r="AN12" s="525"/>
      <c r="AO12" s="162">
        <f>AK12/D12</f>
        <v>0.88</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3"/>
        <v>0</v>
      </c>
      <c r="AK13" s="120">
        <v>0</v>
      </c>
      <c r="AL13" s="525"/>
      <c r="AM13" s="533"/>
      <c r="AN13" s="525"/>
      <c r="AO13" s="540"/>
      <c r="AP13" s="525"/>
    </row>
    <row r="14" spans="1:42" ht="20.100000000000001" customHeight="1">
      <c r="A14" s="541" t="s">
        <v>493</v>
      </c>
      <c r="B14" s="542"/>
      <c r="C14" s="163"/>
      <c r="D14" s="163"/>
      <c r="E14" s="164"/>
      <c r="F14" s="164">
        <v>1</v>
      </c>
      <c r="G14" s="165">
        <v>2</v>
      </c>
      <c r="H14" s="165">
        <v>0</v>
      </c>
      <c r="I14" s="165">
        <v>3</v>
      </c>
      <c r="J14" s="165">
        <v>3</v>
      </c>
      <c r="K14" s="165">
        <v>1</v>
      </c>
      <c r="L14" s="165"/>
      <c r="M14" s="165">
        <v>2</v>
      </c>
      <c r="N14" s="165">
        <v>2</v>
      </c>
      <c r="O14" s="165">
        <v>0</v>
      </c>
      <c r="P14" s="165">
        <v>0</v>
      </c>
      <c r="Q14" s="165">
        <v>1</v>
      </c>
      <c r="R14" s="165">
        <v>0</v>
      </c>
      <c r="S14" s="165"/>
      <c r="T14" s="165">
        <v>1</v>
      </c>
      <c r="U14" s="165">
        <v>2</v>
      </c>
      <c r="V14" s="165">
        <v>1</v>
      </c>
      <c r="W14" s="165">
        <v>0</v>
      </c>
      <c r="X14" s="165">
        <v>0</v>
      </c>
      <c r="Y14" s="165">
        <v>2</v>
      </c>
      <c r="Z14" s="165"/>
      <c r="AA14" s="165">
        <v>4</v>
      </c>
      <c r="AB14" s="165">
        <v>1</v>
      </c>
      <c r="AC14" s="165">
        <v>3</v>
      </c>
      <c r="AD14" s="165">
        <v>1</v>
      </c>
      <c r="AE14" s="165">
        <v>0</v>
      </c>
      <c r="AF14" s="165">
        <v>2</v>
      </c>
      <c r="AG14" s="165"/>
      <c r="AH14" s="165">
        <v>4</v>
      </c>
      <c r="AI14" s="165"/>
      <c r="AJ14" s="166">
        <f t="shared" si="3"/>
        <v>36</v>
      </c>
      <c r="AK14" s="167">
        <f t="shared" ref="AK14:AK61" si="4">AJ14/COUNTA(E14:AI14)</f>
        <v>1.44</v>
      </c>
      <c r="AL14" s="526"/>
      <c r="AM14" s="528"/>
      <c r="AN14" s="526"/>
      <c r="AO14" s="528"/>
      <c r="AP14" s="526"/>
    </row>
    <row r="15" spans="1:42" ht="20.100000000000001" customHeight="1">
      <c r="A15" s="529" t="s">
        <v>496</v>
      </c>
      <c r="B15" s="104" t="s">
        <v>497</v>
      </c>
      <c r="C15" s="168">
        <v>272</v>
      </c>
      <c r="D15" s="168">
        <v>230</v>
      </c>
      <c r="E15" s="169">
        <v>225</v>
      </c>
      <c r="F15" s="169">
        <v>225</v>
      </c>
      <c r="G15" s="169">
        <v>225</v>
      </c>
      <c r="H15" s="169">
        <v>225</v>
      </c>
      <c r="I15" s="169">
        <v>225</v>
      </c>
      <c r="J15" s="169">
        <v>225</v>
      </c>
      <c r="K15" s="169">
        <v>225</v>
      </c>
      <c r="L15" s="169">
        <v>225</v>
      </c>
      <c r="M15" s="169">
        <v>225</v>
      </c>
      <c r="N15" s="169">
        <v>225</v>
      </c>
      <c r="O15" s="169">
        <v>225</v>
      </c>
      <c r="P15" s="169">
        <v>225</v>
      </c>
      <c r="Q15" s="169">
        <v>225</v>
      </c>
      <c r="R15" s="169">
        <v>225</v>
      </c>
      <c r="S15" s="169">
        <v>225</v>
      </c>
      <c r="T15" s="169">
        <v>225</v>
      </c>
      <c r="U15" s="169">
        <v>225</v>
      </c>
      <c r="V15" s="169">
        <v>225</v>
      </c>
      <c r="W15" s="169">
        <v>225</v>
      </c>
      <c r="X15" s="169">
        <v>225</v>
      </c>
      <c r="Y15" s="169">
        <v>225</v>
      </c>
      <c r="Z15" s="169">
        <v>225</v>
      </c>
      <c r="AA15" s="169">
        <v>225</v>
      </c>
      <c r="AB15" s="169">
        <v>225</v>
      </c>
      <c r="AC15" s="169">
        <v>225</v>
      </c>
      <c r="AD15" s="169">
        <v>225</v>
      </c>
      <c r="AE15" s="169">
        <v>225</v>
      </c>
      <c r="AF15" s="169">
        <v>225</v>
      </c>
      <c r="AG15" s="169">
        <v>225</v>
      </c>
      <c r="AH15" s="169">
        <v>225</v>
      </c>
      <c r="AI15" s="169">
        <v>225</v>
      </c>
      <c r="AJ15" s="109">
        <f>SUM(E15:AI15)</f>
        <v>6975</v>
      </c>
      <c r="AK15" s="110">
        <f t="shared" si="4"/>
        <v>225</v>
      </c>
      <c r="AL15" s="543"/>
      <c r="AM15" s="545"/>
      <c r="AN15" s="532"/>
      <c r="AO15" s="112"/>
      <c r="AP15" s="532"/>
    </row>
    <row r="16" spans="1:42" ht="20.100000000000001" customHeight="1">
      <c r="A16" s="536"/>
      <c r="B16" s="124" t="s">
        <v>498</v>
      </c>
      <c r="C16" s="170">
        <v>99</v>
      </c>
      <c r="D16" s="171">
        <v>150</v>
      </c>
      <c r="E16" s="172">
        <v>155</v>
      </c>
      <c r="F16" s="172">
        <v>155</v>
      </c>
      <c r="G16" s="172">
        <v>155</v>
      </c>
      <c r="H16" s="172">
        <v>155</v>
      </c>
      <c r="I16" s="172">
        <v>155</v>
      </c>
      <c r="J16" s="172">
        <v>155</v>
      </c>
      <c r="K16" s="172">
        <v>155</v>
      </c>
      <c r="L16" s="172">
        <v>155</v>
      </c>
      <c r="M16" s="172">
        <v>155</v>
      </c>
      <c r="N16" s="172">
        <v>155</v>
      </c>
      <c r="O16" s="172">
        <v>155</v>
      </c>
      <c r="P16" s="172">
        <v>155</v>
      </c>
      <c r="Q16" s="172">
        <v>155</v>
      </c>
      <c r="R16" s="172">
        <v>155</v>
      </c>
      <c r="S16" s="172">
        <v>155</v>
      </c>
      <c r="T16" s="172">
        <v>155</v>
      </c>
      <c r="U16" s="172">
        <v>155</v>
      </c>
      <c r="V16" s="172">
        <v>155</v>
      </c>
      <c r="W16" s="172">
        <v>155</v>
      </c>
      <c r="X16" s="172">
        <v>155</v>
      </c>
      <c r="Y16" s="172">
        <v>155</v>
      </c>
      <c r="Z16" s="172">
        <v>155</v>
      </c>
      <c r="AA16" s="172">
        <v>155</v>
      </c>
      <c r="AB16" s="172">
        <v>155</v>
      </c>
      <c r="AC16" s="172">
        <v>155</v>
      </c>
      <c r="AD16" s="172">
        <v>155</v>
      </c>
      <c r="AE16" s="172">
        <v>155</v>
      </c>
      <c r="AF16" s="172">
        <v>155</v>
      </c>
      <c r="AG16" s="172">
        <v>155</v>
      </c>
      <c r="AH16" s="172">
        <v>155</v>
      </c>
      <c r="AI16" s="172">
        <v>155</v>
      </c>
      <c r="AJ16" s="130">
        <f t="shared" ref="AJ16:AJ26" si="5">SUM(E16:AI16)</f>
        <v>4805</v>
      </c>
      <c r="AK16" s="173">
        <f t="shared" si="4"/>
        <v>155</v>
      </c>
      <c r="AL16" s="544"/>
      <c r="AM16" s="546"/>
      <c r="AN16" s="526"/>
      <c r="AO16" s="174"/>
      <c r="AP16" s="526"/>
    </row>
    <row r="17" spans="1:42" ht="20.100000000000001" customHeight="1">
      <c r="A17" s="530" t="s">
        <v>499</v>
      </c>
      <c r="B17" s="115" t="s">
        <v>488</v>
      </c>
      <c r="C17" s="175">
        <v>80</v>
      </c>
      <c r="D17" s="105">
        <v>72.5</v>
      </c>
      <c r="E17" s="176">
        <v>65</v>
      </c>
      <c r="F17" s="176">
        <v>65</v>
      </c>
      <c r="G17" s="176">
        <v>65</v>
      </c>
      <c r="H17" s="176">
        <v>65</v>
      </c>
      <c r="I17" s="176">
        <v>65</v>
      </c>
      <c r="J17" s="176">
        <v>65</v>
      </c>
      <c r="K17" s="176">
        <v>64</v>
      </c>
      <c r="L17" s="176">
        <v>63</v>
      </c>
      <c r="M17" s="176">
        <v>66</v>
      </c>
      <c r="N17" s="176">
        <v>64</v>
      </c>
      <c r="O17" s="176">
        <v>64</v>
      </c>
      <c r="P17" s="176">
        <v>67</v>
      </c>
      <c r="Q17" s="176">
        <v>67</v>
      </c>
      <c r="R17" s="176">
        <v>67</v>
      </c>
      <c r="S17" s="176">
        <v>67</v>
      </c>
      <c r="T17" s="176">
        <v>68</v>
      </c>
      <c r="U17" s="176">
        <v>67</v>
      </c>
      <c r="V17" s="176">
        <v>67</v>
      </c>
      <c r="W17" s="176">
        <v>67</v>
      </c>
      <c r="X17" s="176">
        <v>67</v>
      </c>
      <c r="Y17" s="176">
        <v>67</v>
      </c>
      <c r="Z17" s="128">
        <v>67</v>
      </c>
      <c r="AA17" s="176">
        <v>70</v>
      </c>
      <c r="AB17" s="176">
        <v>73</v>
      </c>
      <c r="AC17" s="176">
        <v>74</v>
      </c>
      <c r="AD17" s="176">
        <v>74</v>
      </c>
      <c r="AE17" s="176">
        <v>73</v>
      </c>
      <c r="AF17" s="176">
        <v>73</v>
      </c>
      <c r="AG17" s="176">
        <v>73</v>
      </c>
      <c r="AH17" s="176">
        <v>74</v>
      </c>
      <c r="AI17" s="176">
        <v>72</v>
      </c>
      <c r="AJ17" s="177">
        <f>SUM(E17:AI17)</f>
        <v>2105</v>
      </c>
      <c r="AK17" s="178">
        <f>AJ17/COUNTA(E17:AI17)</f>
        <v>67.903225806451616</v>
      </c>
      <c r="AL17" s="531">
        <f>SUM(AK17:AK18)</f>
        <v>72.58064516129032</v>
      </c>
      <c r="AM17" s="179">
        <f>AK17/C17</f>
        <v>0.84879032258064524</v>
      </c>
      <c r="AN17" s="532">
        <f>AL17/(C17+C18)</f>
        <v>0.907258064516129</v>
      </c>
      <c r="AO17" s="112">
        <f>AK17/D17</f>
        <v>0.93659621802002224</v>
      </c>
      <c r="AP17" s="532">
        <f>AL17/(D17+D18)</f>
        <v>0.94876660341555974</v>
      </c>
    </row>
    <row r="18" spans="1:42" ht="20.100000000000001" customHeight="1">
      <c r="A18" s="530"/>
      <c r="B18" s="115" t="s">
        <v>489</v>
      </c>
      <c r="C18" s="135"/>
      <c r="D18" s="116">
        <v>4</v>
      </c>
      <c r="E18" s="180">
        <v>5</v>
      </c>
      <c r="F18" s="180">
        <v>7</v>
      </c>
      <c r="G18" s="180">
        <v>4</v>
      </c>
      <c r="H18" s="180">
        <v>6</v>
      </c>
      <c r="I18" s="180">
        <v>5</v>
      </c>
      <c r="J18" s="180">
        <v>6</v>
      </c>
      <c r="K18" s="180">
        <v>7</v>
      </c>
      <c r="L18" s="180">
        <v>7</v>
      </c>
      <c r="M18" s="180">
        <v>7</v>
      </c>
      <c r="N18" s="176">
        <v>5</v>
      </c>
      <c r="O18" s="176">
        <v>6</v>
      </c>
      <c r="P18" s="176">
        <v>5</v>
      </c>
      <c r="Q18" s="176">
        <v>4</v>
      </c>
      <c r="R18" s="176">
        <v>3</v>
      </c>
      <c r="S18" s="176">
        <v>3</v>
      </c>
      <c r="T18" s="176">
        <v>3</v>
      </c>
      <c r="U18" s="176">
        <v>2</v>
      </c>
      <c r="V18" s="176">
        <v>2</v>
      </c>
      <c r="W18" s="176">
        <v>4</v>
      </c>
      <c r="X18" s="180">
        <v>4</v>
      </c>
      <c r="Y18" s="176">
        <v>6</v>
      </c>
      <c r="Z18" s="176">
        <v>5</v>
      </c>
      <c r="AA18" s="176">
        <v>6</v>
      </c>
      <c r="AB18" s="176">
        <v>6</v>
      </c>
      <c r="AC18" s="176">
        <v>6</v>
      </c>
      <c r="AD18" s="176">
        <v>5</v>
      </c>
      <c r="AE18" s="176">
        <v>5</v>
      </c>
      <c r="AF18" s="176">
        <v>4</v>
      </c>
      <c r="AG18" s="176">
        <v>2</v>
      </c>
      <c r="AH18" s="176">
        <v>3</v>
      </c>
      <c r="AI18" s="176">
        <v>2</v>
      </c>
      <c r="AJ18" s="153">
        <f t="shared" si="5"/>
        <v>145</v>
      </c>
      <c r="AK18" s="178">
        <f t="shared" si="4"/>
        <v>4.67741935483871</v>
      </c>
      <c r="AL18" s="548"/>
      <c r="AM18" s="181"/>
      <c r="AN18" s="549"/>
      <c r="AO18" s="182">
        <f>AK18/D18</f>
        <v>1.1693548387096775</v>
      </c>
      <c r="AP18" s="549"/>
    </row>
    <row r="19" spans="1:42" ht="19.5" customHeight="1">
      <c r="A19" s="536"/>
      <c r="B19" s="124" t="s">
        <v>490</v>
      </c>
      <c r="C19" s="163"/>
      <c r="D19" s="163"/>
      <c r="E19" s="180"/>
      <c r="F19" s="180"/>
      <c r="G19" s="180"/>
      <c r="H19" s="180"/>
      <c r="I19" s="180"/>
      <c r="J19" s="180">
        <v>1</v>
      </c>
      <c r="K19" s="180"/>
      <c r="L19" s="180"/>
      <c r="M19" s="180"/>
      <c r="N19" s="128"/>
      <c r="O19" s="128"/>
      <c r="P19" s="128"/>
      <c r="Q19" s="128"/>
      <c r="R19" s="128"/>
      <c r="S19" s="128"/>
      <c r="T19" s="128"/>
      <c r="U19" s="128"/>
      <c r="V19" s="128"/>
      <c r="W19" s="128"/>
      <c r="X19" s="128"/>
      <c r="Y19" s="128"/>
      <c r="Z19" s="128"/>
      <c r="AA19" s="176"/>
      <c r="AB19" s="176"/>
      <c r="AC19" s="176"/>
      <c r="AD19" s="176">
        <v>1</v>
      </c>
      <c r="AE19" s="176"/>
      <c r="AF19" s="176"/>
      <c r="AG19" s="176"/>
      <c r="AH19" s="176">
        <v>1</v>
      </c>
      <c r="AI19" s="176"/>
      <c r="AJ19" s="183">
        <f t="shared" si="5"/>
        <v>3</v>
      </c>
      <c r="AK19" s="140">
        <f t="shared" si="4"/>
        <v>1</v>
      </c>
      <c r="AL19" s="121"/>
      <c r="AM19" s="184"/>
      <c r="AN19" s="149"/>
      <c r="AO19" s="185"/>
      <c r="AP19" s="113"/>
    </row>
    <row r="20" spans="1:42" ht="20.100000000000001" customHeight="1">
      <c r="A20" s="529" t="s">
        <v>500</v>
      </c>
      <c r="B20" s="104" t="s">
        <v>491</v>
      </c>
      <c r="C20" s="157">
        <v>75</v>
      </c>
      <c r="D20" s="157">
        <v>49</v>
      </c>
      <c r="E20" s="107"/>
      <c r="F20" s="107">
        <v>51</v>
      </c>
      <c r="G20" s="107">
        <v>54</v>
      </c>
      <c r="H20" s="107">
        <v>56</v>
      </c>
      <c r="I20" s="107">
        <v>49</v>
      </c>
      <c r="J20" s="107">
        <v>44</v>
      </c>
      <c r="K20" s="107">
        <v>46</v>
      </c>
      <c r="L20" s="107"/>
      <c r="M20" s="107">
        <v>56</v>
      </c>
      <c r="N20" s="107">
        <v>49</v>
      </c>
      <c r="O20" s="107">
        <v>52</v>
      </c>
      <c r="P20" s="107">
        <v>46</v>
      </c>
      <c r="Q20" s="107">
        <v>47</v>
      </c>
      <c r="R20" s="107">
        <v>48</v>
      </c>
      <c r="S20" s="107"/>
      <c r="T20" s="107">
        <v>52</v>
      </c>
      <c r="U20" s="107">
        <v>51</v>
      </c>
      <c r="V20" s="107">
        <v>50</v>
      </c>
      <c r="W20" s="107">
        <v>45</v>
      </c>
      <c r="X20" s="107">
        <v>50</v>
      </c>
      <c r="Y20" s="107">
        <v>44</v>
      </c>
      <c r="Z20" s="107"/>
      <c r="AA20" s="107">
        <v>52</v>
      </c>
      <c r="AB20" s="107">
        <v>42</v>
      </c>
      <c r="AC20" s="107">
        <v>46</v>
      </c>
      <c r="AD20" s="107">
        <v>40</v>
      </c>
      <c r="AE20" s="107">
        <v>36</v>
      </c>
      <c r="AF20" s="107">
        <v>39</v>
      </c>
      <c r="AG20" s="463"/>
      <c r="AH20" s="463"/>
      <c r="AI20" s="463"/>
      <c r="AJ20" s="109">
        <f t="shared" si="5"/>
        <v>1145</v>
      </c>
      <c r="AK20" s="110">
        <f t="shared" si="4"/>
        <v>47.708333333333336</v>
      </c>
      <c r="AL20" s="531">
        <f>SUM(AK20:AK21)</f>
        <v>58.5</v>
      </c>
      <c r="AM20" s="111">
        <f>AK20/C20</f>
        <v>0.63611111111111118</v>
      </c>
      <c r="AN20" s="532">
        <f>AL20/(C20+C21)</f>
        <v>0.78</v>
      </c>
      <c r="AO20" s="112">
        <f>AK20/D20</f>
        <v>0.97363945578231292</v>
      </c>
      <c r="AP20" s="532">
        <f>AL20/(D20+D21)</f>
        <v>0.97499999999999998</v>
      </c>
    </row>
    <row r="21" spans="1:42" ht="20.100000000000001" customHeight="1">
      <c r="A21" s="530"/>
      <c r="B21" s="115" t="s">
        <v>492</v>
      </c>
      <c r="C21" s="159"/>
      <c r="D21" s="159">
        <v>11</v>
      </c>
      <c r="E21" s="117"/>
      <c r="F21" s="117">
        <v>8</v>
      </c>
      <c r="G21" s="117">
        <v>9</v>
      </c>
      <c r="H21" s="117">
        <v>15</v>
      </c>
      <c r="I21" s="117">
        <v>9</v>
      </c>
      <c r="J21" s="117">
        <v>14</v>
      </c>
      <c r="K21" s="117">
        <v>10</v>
      </c>
      <c r="L21" s="117"/>
      <c r="M21" s="117">
        <v>7</v>
      </c>
      <c r="N21" s="117">
        <v>11</v>
      </c>
      <c r="O21" s="117">
        <v>14</v>
      </c>
      <c r="P21" s="117">
        <v>13</v>
      </c>
      <c r="Q21" s="117">
        <v>14</v>
      </c>
      <c r="R21" s="117">
        <v>9</v>
      </c>
      <c r="S21" s="117"/>
      <c r="T21" s="117">
        <v>8</v>
      </c>
      <c r="U21" s="117">
        <v>9</v>
      </c>
      <c r="V21" s="117">
        <v>14</v>
      </c>
      <c r="W21" s="117">
        <v>13</v>
      </c>
      <c r="X21" s="117">
        <v>11</v>
      </c>
      <c r="Y21" s="117">
        <v>10</v>
      </c>
      <c r="Z21" s="117"/>
      <c r="AA21" s="117">
        <v>8</v>
      </c>
      <c r="AB21" s="117">
        <v>8</v>
      </c>
      <c r="AC21" s="117">
        <v>13</v>
      </c>
      <c r="AD21" s="117">
        <v>12</v>
      </c>
      <c r="AE21" s="117">
        <v>10</v>
      </c>
      <c r="AF21" s="117">
        <v>10</v>
      </c>
      <c r="AG21" s="464"/>
      <c r="AH21" s="464"/>
      <c r="AI21" s="464"/>
      <c r="AJ21" s="119">
        <f t="shared" si="5"/>
        <v>259</v>
      </c>
      <c r="AK21" s="120">
        <f t="shared" si="4"/>
        <v>10.791666666666666</v>
      </c>
      <c r="AL21" s="547"/>
      <c r="AM21" s="540"/>
      <c r="AN21" s="525"/>
      <c r="AO21" s="162">
        <f>AK21/D21</f>
        <v>0.98106060606060597</v>
      </c>
      <c r="AP21" s="524"/>
    </row>
    <row r="22" spans="1:42" ht="20.100000000000001" customHeight="1">
      <c r="A22" s="536"/>
      <c r="B22" s="151" t="s">
        <v>493</v>
      </c>
      <c r="C22" s="163"/>
      <c r="D22" s="163"/>
      <c r="E22" s="186"/>
      <c r="F22" s="186">
        <v>7</v>
      </c>
      <c r="G22" s="186">
        <v>2</v>
      </c>
      <c r="H22" s="186">
        <v>3</v>
      </c>
      <c r="I22" s="186">
        <v>3</v>
      </c>
      <c r="J22" s="186">
        <v>7</v>
      </c>
      <c r="K22" s="186">
        <v>4</v>
      </c>
      <c r="L22" s="186"/>
      <c r="M22" s="186">
        <v>2</v>
      </c>
      <c r="N22" s="186">
        <v>4</v>
      </c>
      <c r="O22" s="186">
        <v>4</v>
      </c>
      <c r="P22" s="186">
        <v>2</v>
      </c>
      <c r="Q22" s="186">
        <v>2</v>
      </c>
      <c r="R22" s="186">
        <v>3</v>
      </c>
      <c r="S22" s="186"/>
      <c r="T22" s="186">
        <v>5</v>
      </c>
      <c r="U22" s="186">
        <v>1</v>
      </c>
      <c r="V22" s="186">
        <v>4</v>
      </c>
      <c r="W22" s="186">
        <v>3</v>
      </c>
      <c r="X22" s="186">
        <v>4</v>
      </c>
      <c r="Y22" s="186">
        <v>6</v>
      </c>
      <c r="Z22" s="186"/>
      <c r="AA22" s="186">
        <v>4</v>
      </c>
      <c r="AB22" s="186">
        <v>5</v>
      </c>
      <c r="AC22" s="186">
        <v>5</v>
      </c>
      <c r="AD22" s="186">
        <v>6</v>
      </c>
      <c r="AE22" s="186">
        <v>5</v>
      </c>
      <c r="AF22" s="186">
        <v>8</v>
      </c>
      <c r="AG22" s="465"/>
      <c r="AH22" s="465"/>
      <c r="AI22" s="465"/>
      <c r="AJ22" s="187">
        <f t="shared" si="5"/>
        <v>99</v>
      </c>
      <c r="AK22" s="188">
        <f t="shared" si="4"/>
        <v>4.125</v>
      </c>
      <c r="AL22" s="526"/>
      <c r="AM22" s="528"/>
      <c r="AN22" s="526"/>
      <c r="AO22" s="156"/>
      <c r="AP22" s="526"/>
    </row>
    <row r="23" spans="1:42" ht="20.100000000000001" customHeight="1">
      <c r="A23" s="529" t="s">
        <v>501</v>
      </c>
      <c r="B23" s="104" t="s">
        <v>491</v>
      </c>
      <c r="C23" s="157">
        <v>35</v>
      </c>
      <c r="D23" s="105">
        <v>24</v>
      </c>
      <c r="E23" s="107"/>
      <c r="F23" s="107">
        <v>25</v>
      </c>
      <c r="G23" s="107">
        <v>24</v>
      </c>
      <c r="H23" s="107">
        <v>24</v>
      </c>
      <c r="I23" s="107">
        <v>30</v>
      </c>
      <c r="J23" s="107">
        <v>23</v>
      </c>
      <c r="K23" s="107">
        <v>28</v>
      </c>
      <c r="L23" s="107"/>
      <c r="M23" s="107">
        <v>25</v>
      </c>
      <c r="N23" s="107">
        <v>24</v>
      </c>
      <c r="O23" s="107">
        <v>21</v>
      </c>
      <c r="P23" s="107">
        <v>25</v>
      </c>
      <c r="Q23" s="107">
        <v>19</v>
      </c>
      <c r="R23" s="107">
        <v>26</v>
      </c>
      <c r="S23" s="107"/>
      <c r="T23" s="107">
        <v>25</v>
      </c>
      <c r="U23" s="107">
        <v>23</v>
      </c>
      <c r="V23" s="107">
        <v>21</v>
      </c>
      <c r="W23" s="107">
        <v>26</v>
      </c>
      <c r="X23" s="107">
        <v>19</v>
      </c>
      <c r="Y23" s="107">
        <v>26</v>
      </c>
      <c r="Z23" s="107"/>
      <c r="AA23" s="107">
        <v>24</v>
      </c>
      <c r="AB23" s="107">
        <v>19</v>
      </c>
      <c r="AC23" s="107">
        <v>22</v>
      </c>
      <c r="AD23" s="107">
        <v>26</v>
      </c>
      <c r="AE23" s="107">
        <v>16</v>
      </c>
      <c r="AF23" s="107">
        <v>25</v>
      </c>
      <c r="AG23" s="463"/>
      <c r="AH23" s="463"/>
      <c r="AI23" s="463"/>
      <c r="AJ23" s="109">
        <f t="shared" si="5"/>
        <v>566</v>
      </c>
      <c r="AK23" s="110">
        <f t="shared" si="4"/>
        <v>23.583333333333332</v>
      </c>
      <c r="AL23" s="531">
        <f>SUM(AK23:AK24)</f>
        <v>28.333333333333332</v>
      </c>
      <c r="AM23" s="111">
        <f>AK23/C23</f>
        <v>0.67380952380952375</v>
      </c>
      <c r="AN23" s="532">
        <f>AL23/(C23+C24)</f>
        <v>0.80952380952380953</v>
      </c>
      <c r="AO23" s="112">
        <f>AK23/D23</f>
        <v>0.98263888888888884</v>
      </c>
      <c r="AP23" s="532">
        <f>AL23/(D23+D24)</f>
        <v>0.97701149425287348</v>
      </c>
    </row>
    <row r="24" spans="1:42" ht="20.100000000000001" customHeight="1">
      <c r="A24" s="530"/>
      <c r="B24" s="115" t="s">
        <v>492</v>
      </c>
      <c r="C24" s="159"/>
      <c r="D24" s="189">
        <v>5</v>
      </c>
      <c r="E24" s="117"/>
      <c r="F24" s="117">
        <v>4</v>
      </c>
      <c r="G24" s="117">
        <v>7</v>
      </c>
      <c r="H24" s="117">
        <v>4</v>
      </c>
      <c r="I24" s="117">
        <v>1</v>
      </c>
      <c r="J24" s="117">
        <v>9</v>
      </c>
      <c r="K24" s="117">
        <v>0</v>
      </c>
      <c r="L24" s="117"/>
      <c r="M24" s="117">
        <v>4</v>
      </c>
      <c r="N24" s="117">
        <v>7</v>
      </c>
      <c r="O24" s="117">
        <v>3</v>
      </c>
      <c r="P24" s="117">
        <v>1</v>
      </c>
      <c r="Q24" s="117">
        <v>10</v>
      </c>
      <c r="R24" s="117">
        <v>0</v>
      </c>
      <c r="S24" s="117"/>
      <c r="T24" s="117">
        <v>4</v>
      </c>
      <c r="U24" s="117">
        <v>6</v>
      </c>
      <c r="V24" s="117">
        <v>2</v>
      </c>
      <c r="W24" s="117">
        <v>1</v>
      </c>
      <c r="X24" s="117">
        <v>7</v>
      </c>
      <c r="Y24" s="117">
        <v>0</v>
      </c>
      <c r="Z24" s="117"/>
      <c r="AA24" s="117">
        <v>3</v>
      </c>
      <c r="AB24" s="117">
        <v>7</v>
      </c>
      <c r="AC24" s="117">
        <v>25</v>
      </c>
      <c r="AD24" s="117">
        <v>1</v>
      </c>
      <c r="AE24" s="117">
        <v>8</v>
      </c>
      <c r="AF24" s="117">
        <v>0</v>
      </c>
      <c r="AG24" s="464"/>
      <c r="AH24" s="464"/>
      <c r="AI24" s="464"/>
      <c r="AJ24" s="119">
        <f t="shared" si="5"/>
        <v>114</v>
      </c>
      <c r="AK24" s="120">
        <f t="shared" si="4"/>
        <v>4.75</v>
      </c>
      <c r="AL24" s="547"/>
      <c r="AM24" s="551"/>
      <c r="AN24" s="525"/>
      <c r="AO24" s="162">
        <f>AK24/D24</f>
        <v>0.95</v>
      </c>
      <c r="AP24" s="524"/>
    </row>
    <row r="25" spans="1:42" ht="20.100000000000001" customHeight="1">
      <c r="A25" s="536"/>
      <c r="B25" s="190" t="s">
        <v>493</v>
      </c>
      <c r="C25" s="163"/>
      <c r="D25" s="163"/>
      <c r="E25" s="165"/>
      <c r="F25" s="165">
        <v>1</v>
      </c>
      <c r="G25" s="165">
        <v>1</v>
      </c>
      <c r="H25" s="165">
        <v>1</v>
      </c>
      <c r="I25" s="165"/>
      <c r="J25" s="165">
        <v>1</v>
      </c>
      <c r="K25" s="165">
        <v>1</v>
      </c>
      <c r="L25" s="165"/>
      <c r="M25" s="165">
        <v>1</v>
      </c>
      <c r="N25" s="165">
        <v>1</v>
      </c>
      <c r="O25" s="165"/>
      <c r="P25" s="165">
        <v>1</v>
      </c>
      <c r="Q25" s="165">
        <v>1</v>
      </c>
      <c r="R25" s="165"/>
      <c r="S25" s="165"/>
      <c r="T25" s="165">
        <v>2</v>
      </c>
      <c r="U25" s="165"/>
      <c r="V25" s="165">
        <v>1</v>
      </c>
      <c r="W25" s="165">
        <v>2</v>
      </c>
      <c r="X25" s="165">
        <v>2</v>
      </c>
      <c r="Y25" s="165"/>
      <c r="Z25" s="165"/>
      <c r="AA25" s="165">
        <v>4</v>
      </c>
      <c r="AB25" s="165">
        <v>2</v>
      </c>
      <c r="AC25" s="165">
        <v>1</v>
      </c>
      <c r="AD25" s="165">
        <v>1</v>
      </c>
      <c r="AE25" s="165">
        <v>1</v>
      </c>
      <c r="AF25" s="165">
        <v>2</v>
      </c>
      <c r="AG25" s="466"/>
      <c r="AH25" s="466"/>
      <c r="AI25" s="466"/>
      <c r="AJ25" s="187">
        <f t="shared" si="5"/>
        <v>27</v>
      </c>
      <c r="AK25" s="188">
        <f t="shared" si="4"/>
        <v>1.4210526315789473</v>
      </c>
      <c r="AL25" s="526"/>
      <c r="AM25" s="552"/>
      <c r="AN25" s="526"/>
      <c r="AO25" s="156"/>
      <c r="AP25" s="550"/>
    </row>
    <row r="26" spans="1:42" ht="20.100000000000001" customHeight="1">
      <c r="A26" s="529" t="s">
        <v>502</v>
      </c>
      <c r="B26" s="104" t="s">
        <v>497</v>
      </c>
      <c r="C26" s="168">
        <v>189</v>
      </c>
      <c r="D26" s="168">
        <v>200</v>
      </c>
      <c r="E26" s="192">
        <v>188</v>
      </c>
      <c r="F26" s="192">
        <v>188</v>
      </c>
      <c r="G26" s="192">
        <v>188</v>
      </c>
      <c r="H26" s="192">
        <v>188</v>
      </c>
      <c r="I26" s="192">
        <v>188</v>
      </c>
      <c r="J26" s="192">
        <v>188</v>
      </c>
      <c r="K26" s="192">
        <v>188</v>
      </c>
      <c r="L26" s="192">
        <v>188</v>
      </c>
      <c r="M26" s="192">
        <v>188</v>
      </c>
      <c r="N26" s="192">
        <v>188</v>
      </c>
      <c r="O26" s="192">
        <v>188</v>
      </c>
      <c r="P26" s="192">
        <v>188</v>
      </c>
      <c r="Q26" s="192">
        <v>188</v>
      </c>
      <c r="R26" s="192">
        <v>188</v>
      </c>
      <c r="S26" s="192">
        <v>188</v>
      </c>
      <c r="T26" s="192">
        <v>188</v>
      </c>
      <c r="U26" s="192">
        <v>188</v>
      </c>
      <c r="V26" s="192">
        <v>188</v>
      </c>
      <c r="W26" s="192">
        <v>188</v>
      </c>
      <c r="X26" s="192">
        <v>188</v>
      </c>
      <c r="Y26" s="192">
        <v>188</v>
      </c>
      <c r="Z26" s="192">
        <v>188</v>
      </c>
      <c r="AA26" s="192">
        <v>188</v>
      </c>
      <c r="AB26" s="192">
        <v>188</v>
      </c>
      <c r="AC26" s="192">
        <v>188</v>
      </c>
      <c r="AD26" s="192">
        <v>188</v>
      </c>
      <c r="AE26" s="192">
        <v>188</v>
      </c>
      <c r="AF26" s="192">
        <v>188</v>
      </c>
      <c r="AG26" s="192">
        <v>188</v>
      </c>
      <c r="AH26" s="192">
        <v>188</v>
      </c>
      <c r="AI26" s="192">
        <v>188</v>
      </c>
      <c r="AJ26" s="109">
        <f t="shared" si="5"/>
        <v>5828</v>
      </c>
      <c r="AK26" s="110">
        <f t="shared" si="4"/>
        <v>188</v>
      </c>
      <c r="AL26" s="543"/>
      <c r="AM26" s="545"/>
      <c r="AN26" s="532"/>
      <c r="AO26" s="112"/>
      <c r="AP26" s="532"/>
    </row>
    <row r="27" spans="1:42" ht="20.100000000000001" customHeight="1">
      <c r="A27" s="536"/>
      <c r="B27" s="124" t="s">
        <v>498</v>
      </c>
      <c r="C27" s="170">
        <v>100</v>
      </c>
      <c r="D27" s="170">
        <v>120</v>
      </c>
      <c r="E27" s="193">
        <v>116</v>
      </c>
      <c r="F27" s="193">
        <v>116</v>
      </c>
      <c r="G27" s="193">
        <v>116</v>
      </c>
      <c r="H27" s="193">
        <v>117</v>
      </c>
      <c r="I27" s="193">
        <v>118</v>
      </c>
      <c r="J27" s="193">
        <v>119</v>
      </c>
      <c r="K27" s="193">
        <v>119</v>
      </c>
      <c r="L27" s="193">
        <v>119</v>
      </c>
      <c r="M27" s="193">
        <v>119</v>
      </c>
      <c r="N27" s="193">
        <v>119</v>
      </c>
      <c r="O27" s="193">
        <v>119</v>
      </c>
      <c r="P27" s="193">
        <v>119</v>
      </c>
      <c r="Q27" s="193">
        <v>119</v>
      </c>
      <c r="R27" s="193">
        <v>119</v>
      </c>
      <c r="S27" s="193">
        <v>119</v>
      </c>
      <c r="T27" s="193">
        <v>119</v>
      </c>
      <c r="U27" s="193">
        <v>119</v>
      </c>
      <c r="V27" s="193">
        <v>119</v>
      </c>
      <c r="W27" s="193">
        <v>119</v>
      </c>
      <c r="X27" s="193">
        <v>119</v>
      </c>
      <c r="Y27" s="193">
        <v>119</v>
      </c>
      <c r="Z27" s="193">
        <v>119</v>
      </c>
      <c r="AA27" s="193">
        <v>119</v>
      </c>
      <c r="AB27" s="193">
        <v>119</v>
      </c>
      <c r="AC27" s="193">
        <v>119</v>
      </c>
      <c r="AD27" s="193">
        <v>119</v>
      </c>
      <c r="AE27" s="193">
        <v>119</v>
      </c>
      <c r="AF27" s="193">
        <v>119</v>
      </c>
      <c r="AG27" s="193">
        <v>119</v>
      </c>
      <c r="AH27" s="193">
        <v>119</v>
      </c>
      <c r="AI27" s="193">
        <v>119</v>
      </c>
      <c r="AJ27" s="130">
        <f>SUM(F27:AI27)</f>
        <v>3561</v>
      </c>
      <c r="AK27" s="173">
        <f t="shared" si="4"/>
        <v>114.87096774193549</v>
      </c>
      <c r="AL27" s="544"/>
      <c r="AM27" s="546"/>
      <c r="AN27" s="526"/>
      <c r="AO27" s="174"/>
      <c r="AP27" s="526"/>
    </row>
    <row r="28" spans="1:42" ht="20.100000000000001" customHeight="1">
      <c r="A28" s="529" t="s">
        <v>503</v>
      </c>
      <c r="B28" s="104" t="s">
        <v>491</v>
      </c>
      <c r="C28" s="157">
        <v>50</v>
      </c>
      <c r="D28" s="194">
        <v>12</v>
      </c>
      <c r="E28" s="194">
        <v>10</v>
      </c>
      <c r="F28" s="194">
        <v>10</v>
      </c>
      <c r="G28" s="194">
        <v>10</v>
      </c>
      <c r="H28" s="194">
        <v>10</v>
      </c>
      <c r="I28" s="194">
        <v>10</v>
      </c>
      <c r="J28" s="194">
        <v>10</v>
      </c>
      <c r="K28" s="194">
        <v>10</v>
      </c>
      <c r="L28" s="194">
        <v>10</v>
      </c>
      <c r="M28" s="194">
        <v>10</v>
      </c>
      <c r="N28" s="194">
        <v>10</v>
      </c>
      <c r="O28" s="194">
        <v>10</v>
      </c>
      <c r="P28" s="194">
        <v>10</v>
      </c>
      <c r="Q28" s="194">
        <v>10</v>
      </c>
      <c r="R28" s="194">
        <v>10</v>
      </c>
      <c r="S28" s="194">
        <v>10</v>
      </c>
      <c r="T28" s="194">
        <v>10</v>
      </c>
      <c r="U28" s="194">
        <v>10</v>
      </c>
      <c r="V28" s="194">
        <v>10</v>
      </c>
      <c r="W28" s="194">
        <v>10</v>
      </c>
      <c r="X28" s="194">
        <v>10</v>
      </c>
      <c r="Y28" s="194">
        <v>10</v>
      </c>
      <c r="Z28" s="194">
        <v>10</v>
      </c>
      <c r="AA28" s="194">
        <v>10</v>
      </c>
      <c r="AB28" s="194">
        <v>10</v>
      </c>
      <c r="AC28" s="194">
        <v>10</v>
      </c>
      <c r="AD28" s="194">
        <v>10</v>
      </c>
      <c r="AE28" s="194">
        <v>10</v>
      </c>
      <c r="AF28" s="194">
        <v>10</v>
      </c>
      <c r="AG28" s="194">
        <v>10</v>
      </c>
      <c r="AH28" s="194">
        <v>10</v>
      </c>
      <c r="AI28" s="194">
        <v>10</v>
      </c>
      <c r="AJ28" s="109">
        <f t="shared" ref="AJ28:AJ60" si="6">SUM(E28:AI28)</f>
        <v>310</v>
      </c>
      <c r="AK28" s="110">
        <f t="shared" si="4"/>
        <v>10</v>
      </c>
      <c r="AL28" s="531">
        <f>SUM(AK28:AK29)</f>
        <v>48.70967741935484</v>
      </c>
      <c r="AM28" s="195">
        <f>AK28/C28</f>
        <v>0.2</v>
      </c>
      <c r="AN28" s="532">
        <f>AL28/(C28+C29)</f>
        <v>0.97419354838709682</v>
      </c>
      <c r="AO28" s="196">
        <f>AK28/D28</f>
        <v>0.83333333333333337</v>
      </c>
      <c r="AP28" s="524">
        <f>AL28/(D28+D29)</f>
        <v>1.0043232457598936</v>
      </c>
    </row>
    <row r="29" spans="1:42" ht="20.100000000000001" customHeight="1">
      <c r="A29" s="530"/>
      <c r="B29" s="115" t="s">
        <v>504</v>
      </c>
      <c r="C29" s="159"/>
      <c r="D29" s="197">
        <v>36.5</v>
      </c>
      <c r="E29" s="197">
        <v>39</v>
      </c>
      <c r="F29" s="197">
        <v>39</v>
      </c>
      <c r="G29" s="197">
        <v>39</v>
      </c>
      <c r="H29" s="197">
        <v>39</v>
      </c>
      <c r="I29" s="197">
        <v>40</v>
      </c>
      <c r="J29" s="197">
        <v>40</v>
      </c>
      <c r="K29" s="197">
        <v>40</v>
      </c>
      <c r="L29" s="197">
        <v>40</v>
      </c>
      <c r="M29" s="197">
        <v>40</v>
      </c>
      <c r="N29" s="197">
        <v>40</v>
      </c>
      <c r="O29" s="197">
        <v>40</v>
      </c>
      <c r="P29" s="197">
        <v>40</v>
      </c>
      <c r="Q29" s="197">
        <v>40</v>
      </c>
      <c r="R29" s="197">
        <v>40</v>
      </c>
      <c r="S29" s="197">
        <v>40</v>
      </c>
      <c r="T29" s="197">
        <v>40</v>
      </c>
      <c r="U29" s="197">
        <v>40</v>
      </c>
      <c r="V29" s="197">
        <v>40</v>
      </c>
      <c r="W29" s="197">
        <v>40</v>
      </c>
      <c r="X29" s="197">
        <v>40</v>
      </c>
      <c r="Y29" s="197">
        <v>39</v>
      </c>
      <c r="Z29" s="197">
        <v>37</v>
      </c>
      <c r="AA29" s="197">
        <v>37</v>
      </c>
      <c r="AB29" s="197">
        <v>37</v>
      </c>
      <c r="AC29" s="197">
        <v>36</v>
      </c>
      <c r="AD29" s="197">
        <v>36</v>
      </c>
      <c r="AE29" s="197">
        <v>36</v>
      </c>
      <c r="AF29" s="197">
        <v>36</v>
      </c>
      <c r="AG29" s="197">
        <v>36</v>
      </c>
      <c r="AH29" s="197">
        <v>37</v>
      </c>
      <c r="AI29" s="197">
        <v>37</v>
      </c>
      <c r="AJ29" s="177">
        <f t="shared" si="6"/>
        <v>1200</v>
      </c>
      <c r="AK29" s="178">
        <f t="shared" si="4"/>
        <v>38.70967741935484</v>
      </c>
      <c r="AL29" s="548"/>
      <c r="AM29" s="181"/>
      <c r="AN29" s="555"/>
      <c r="AO29" s="182">
        <f>AK29/D29</f>
        <v>1.0605391073795847</v>
      </c>
      <c r="AP29" s="549"/>
    </row>
    <row r="30" spans="1:42" ht="20.100000000000001" customHeight="1">
      <c r="A30" s="536"/>
      <c r="B30" s="124" t="s">
        <v>490</v>
      </c>
      <c r="C30" s="135"/>
      <c r="D30" s="198"/>
      <c r="E30" s="199">
        <v>1</v>
      </c>
      <c r="F30" s="199">
        <v>1</v>
      </c>
      <c r="G30" s="199">
        <v>1</v>
      </c>
      <c r="H30" s="199">
        <v>1</v>
      </c>
      <c r="I30" s="199">
        <v>1</v>
      </c>
      <c r="J30" s="199">
        <v>1</v>
      </c>
      <c r="K30" s="199">
        <v>1</v>
      </c>
      <c r="L30" s="199">
        <v>1</v>
      </c>
      <c r="M30" s="199">
        <v>1</v>
      </c>
      <c r="N30" s="199">
        <v>1</v>
      </c>
      <c r="O30" s="199">
        <v>1</v>
      </c>
      <c r="P30" s="199">
        <v>1</v>
      </c>
      <c r="Q30" s="199">
        <v>1</v>
      </c>
      <c r="R30" s="199">
        <v>1</v>
      </c>
      <c r="S30" s="199">
        <v>1</v>
      </c>
      <c r="T30" s="199">
        <v>1</v>
      </c>
      <c r="U30" s="199">
        <v>1</v>
      </c>
      <c r="V30" s="199">
        <v>1</v>
      </c>
      <c r="W30" s="199">
        <v>1</v>
      </c>
      <c r="X30" s="199">
        <v>2</v>
      </c>
      <c r="Y30" s="199">
        <v>2</v>
      </c>
      <c r="Z30" s="199">
        <v>2</v>
      </c>
      <c r="AA30" s="199">
        <v>2</v>
      </c>
      <c r="AB30" s="199">
        <v>2</v>
      </c>
      <c r="AC30" s="199">
        <v>2</v>
      </c>
      <c r="AD30" s="199">
        <v>2</v>
      </c>
      <c r="AE30" s="199">
        <v>2</v>
      </c>
      <c r="AF30" s="199">
        <v>2</v>
      </c>
      <c r="AG30" s="199">
        <v>2</v>
      </c>
      <c r="AH30" s="199">
        <v>2</v>
      </c>
      <c r="AI30" s="199">
        <v>2</v>
      </c>
      <c r="AJ30" s="153">
        <f t="shared" si="6"/>
        <v>43</v>
      </c>
      <c r="AK30" s="140">
        <f t="shared" si="4"/>
        <v>1.3870967741935485</v>
      </c>
      <c r="AL30" s="121"/>
      <c r="AM30" s="200"/>
      <c r="AN30" s="297"/>
      <c r="AO30" s="156"/>
      <c r="AP30" s="201"/>
    </row>
    <row r="31" spans="1:42" ht="20.100000000000001" customHeight="1">
      <c r="A31" s="529" t="s">
        <v>505</v>
      </c>
      <c r="B31" s="104" t="s">
        <v>497</v>
      </c>
      <c r="C31" s="157"/>
      <c r="D31" s="194">
        <v>34</v>
      </c>
      <c r="E31" s="106">
        <v>21</v>
      </c>
      <c r="F31" s="107">
        <v>35</v>
      </c>
      <c r="G31" s="107">
        <v>28</v>
      </c>
      <c r="H31" s="108">
        <v>33</v>
      </c>
      <c r="I31" s="107">
        <v>25</v>
      </c>
      <c r="J31" s="107">
        <v>32</v>
      </c>
      <c r="K31" s="107">
        <v>18</v>
      </c>
      <c r="L31" s="107">
        <v>26</v>
      </c>
      <c r="M31" s="107">
        <v>30</v>
      </c>
      <c r="N31" s="107">
        <v>33</v>
      </c>
      <c r="O31" s="108">
        <v>29</v>
      </c>
      <c r="P31" s="107">
        <v>28</v>
      </c>
      <c r="Q31" s="107">
        <v>29</v>
      </c>
      <c r="R31" s="176">
        <v>17</v>
      </c>
      <c r="S31" s="107">
        <v>20</v>
      </c>
      <c r="T31" s="107">
        <v>30</v>
      </c>
      <c r="U31" s="107">
        <v>25</v>
      </c>
      <c r="V31" s="107">
        <v>28</v>
      </c>
      <c r="W31" s="107">
        <v>26</v>
      </c>
      <c r="X31" s="108">
        <v>28</v>
      </c>
      <c r="Y31" s="107">
        <v>20</v>
      </c>
      <c r="Z31" s="107">
        <v>23</v>
      </c>
      <c r="AA31" s="107">
        <v>29</v>
      </c>
      <c r="AB31" s="107">
        <v>30</v>
      </c>
      <c r="AC31" s="107">
        <v>33</v>
      </c>
      <c r="AD31" s="107">
        <v>29</v>
      </c>
      <c r="AE31" s="107">
        <v>29</v>
      </c>
      <c r="AF31" s="107">
        <v>19</v>
      </c>
      <c r="AG31" s="107">
        <v>22</v>
      </c>
      <c r="AH31" s="107">
        <v>23</v>
      </c>
      <c r="AI31" s="107">
        <v>21</v>
      </c>
      <c r="AJ31" s="109">
        <f t="shared" si="6"/>
        <v>819</v>
      </c>
      <c r="AK31" s="110">
        <f t="shared" si="4"/>
        <v>26.419354838709676</v>
      </c>
      <c r="AL31" s="531">
        <f>SUM(AK31:AK33)</f>
        <v>37.612903225806448</v>
      </c>
      <c r="AM31" s="557"/>
      <c r="AN31" s="560"/>
      <c r="AO31" s="202">
        <f t="shared" ref="AO31:AO37" si="7">AK31/D31</f>
        <v>0.7770398481973434</v>
      </c>
      <c r="AP31" s="563">
        <f>AL31/(D31+D32+D33)</f>
        <v>0.79185059422750415</v>
      </c>
    </row>
    <row r="32" spans="1:42" ht="20.100000000000001" customHeight="1">
      <c r="A32" s="530"/>
      <c r="B32" s="115" t="s">
        <v>492</v>
      </c>
      <c r="C32" s="159"/>
      <c r="D32" s="197">
        <v>6</v>
      </c>
      <c r="E32" s="160">
        <v>0</v>
      </c>
      <c r="F32" s="117">
        <v>5</v>
      </c>
      <c r="G32" s="117">
        <v>10</v>
      </c>
      <c r="H32" s="118">
        <v>9</v>
      </c>
      <c r="I32" s="117">
        <v>9</v>
      </c>
      <c r="J32" s="117">
        <v>3</v>
      </c>
      <c r="K32" s="117">
        <v>2</v>
      </c>
      <c r="L32" s="117">
        <v>0</v>
      </c>
      <c r="M32" s="117">
        <v>6</v>
      </c>
      <c r="N32" s="117">
        <v>9</v>
      </c>
      <c r="O32" s="118">
        <v>9</v>
      </c>
      <c r="P32" s="117">
        <v>9</v>
      </c>
      <c r="Q32" s="117">
        <v>4</v>
      </c>
      <c r="R32" s="117">
        <v>2</v>
      </c>
      <c r="S32" s="117">
        <v>0</v>
      </c>
      <c r="T32" s="117">
        <v>6</v>
      </c>
      <c r="U32" s="117">
        <v>10</v>
      </c>
      <c r="V32" s="117">
        <v>9</v>
      </c>
      <c r="W32" s="117">
        <v>9</v>
      </c>
      <c r="X32" s="118">
        <v>7</v>
      </c>
      <c r="Y32" s="117">
        <v>3</v>
      </c>
      <c r="Z32" s="117">
        <v>1</v>
      </c>
      <c r="AA32" s="117">
        <v>7</v>
      </c>
      <c r="AB32" s="117">
        <v>9</v>
      </c>
      <c r="AC32" s="117">
        <v>10</v>
      </c>
      <c r="AD32" s="117">
        <v>10</v>
      </c>
      <c r="AE32" s="117">
        <v>6</v>
      </c>
      <c r="AF32" s="117">
        <v>3</v>
      </c>
      <c r="AG32" s="117">
        <v>1</v>
      </c>
      <c r="AH32" s="117">
        <v>1</v>
      </c>
      <c r="AI32" s="117">
        <v>1</v>
      </c>
      <c r="AJ32" s="119">
        <f t="shared" si="6"/>
        <v>170</v>
      </c>
      <c r="AK32" s="120">
        <f t="shared" si="4"/>
        <v>5.4838709677419351</v>
      </c>
      <c r="AL32" s="525"/>
      <c r="AM32" s="558"/>
      <c r="AN32" s="561"/>
      <c r="AO32" s="203">
        <f t="shared" si="7"/>
        <v>0.91397849462365588</v>
      </c>
      <c r="AP32" s="564"/>
    </row>
    <row r="33" spans="1:42" ht="20.100000000000001" customHeight="1">
      <c r="A33" s="536"/>
      <c r="B33" s="124" t="s">
        <v>506</v>
      </c>
      <c r="C33" s="204"/>
      <c r="D33" s="205">
        <v>7.5</v>
      </c>
      <c r="E33" s="193">
        <v>2</v>
      </c>
      <c r="F33" s="206">
        <v>6</v>
      </c>
      <c r="G33" s="206">
        <v>7</v>
      </c>
      <c r="H33" s="207">
        <v>6</v>
      </c>
      <c r="I33" s="206">
        <v>9</v>
      </c>
      <c r="J33" s="206">
        <v>8</v>
      </c>
      <c r="K33" s="206">
        <v>6</v>
      </c>
      <c r="L33" s="206">
        <v>1</v>
      </c>
      <c r="M33" s="206">
        <v>2</v>
      </c>
      <c r="N33" s="206">
        <v>7</v>
      </c>
      <c r="O33" s="207">
        <v>5</v>
      </c>
      <c r="P33" s="206">
        <v>9</v>
      </c>
      <c r="Q33" s="206">
        <v>7</v>
      </c>
      <c r="R33" s="206">
        <v>4</v>
      </c>
      <c r="S33" s="206">
        <v>1</v>
      </c>
      <c r="T33" s="206">
        <v>7</v>
      </c>
      <c r="U33" s="206">
        <v>6</v>
      </c>
      <c r="V33" s="206">
        <v>7</v>
      </c>
      <c r="W33" s="206">
        <v>9</v>
      </c>
      <c r="X33" s="207">
        <v>7</v>
      </c>
      <c r="Y33" s="206">
        <v>5</v>
      </c>
      <c r="Z33" s="206">
        <v>2</v>
      </c>
      <c r="AA33" s="206">
        <v>6</v>
      </c>
      <c r="AB33" s="206">
        <v>7</v>
      </c>
      <c r="AC33" s="206">
        <v>8</v>
      </c>
      <c r="AD33" s="206">
        <v>8</v>
      </c>
      <c r="AE33" s="206">
        <v>5</v>
      </c>
      <c r="AF33" s="206">
        <v>6</v>
      </c>
      <c r="AG33" s="206">
        <v>2</v>
      </c>
      <c r="AH33" s="206">
        <v>8</v>
      </c>
      <c r="AI33" s="206">
        <v>4</v>
      </c>
      <c r="AJ33" s="130">
        <f t="shared" si="6"/>
        <v>177</v>
      </c>
      <c r="AK33" s="173">
        <f t="shared" si="4"/>
        <v>5.709677419354839</v>
      </c>
      <c r="AL33" s="526"/>
      <c r="AM33" s="559"/>
      <c r="AN33" s="562"/>
      <c r="AO33" s="208">
        <f t="shared" si="7"/>
        <v>0.76129032258064522</v>
      </c>
      <c r="AP33" s="565"/>
    </row>
    <row r="34" spans="1:42" ht="20.100000000000001" customHeight="1">
      <c r="A34" s="553" t="s">
        <v>507</v>
      </c>
      <c r="B34" s="554"/>
      <c r="C34" s="163"/>
      <c r="D34" s="204"/>
      <c r="E34" s="193">
        <v>0</v>
      </c>
      <c r="F34" s="206">
        <v>7</v>
      </c>
      <c r="G34" s="206">
        <v>1</v>
      </c>
      <c r="H34" s="207">
        <v>9</v>
      </c>
      <c r="I34" s="206">
        <v>7</v>
      </c>
      <c r="J34" s="206">
        <v>7</v>
      </c>
      <c r="K34" s="206">
        <v>0</v>
      </c>
      <c r="L34" s="206">
        <v>0</v>
      </c>
      <c r="M34" s="206">
        <v>1</v>
      </c>
      <c r="N34" s="206">
        <v>8</v>
      </c>
      <c r="O34" s="207">
        <v>6</v>
      </c>
      <c r="P34" s="206">
        <v>6</v>
      </c>
      <c r="Q34" s="206">
        <v>3</v>
      </c>
      <c r="R34" s="206">
        <v>0</v>
      </c>
      <c r="S34" s="206">
        <v>0</v>
      </c>
      <c r="T34" s="206">
        <v>6</v>
      </c>
      <c r="U34" s="206">
        <v>4</v>
      </c>
      <c r="V34" s="206">
        <v>4</v>
      </c>
      <c r="W34" s="206">
        <v>8</v>
      </c>
      <c r="X34" s="207">
        <v>5</v>
      </c>
      <c r="Y34" s="206">
        <v>0</v>
      </c>
      <c r="Z34" s="206">
        <v>0</v>
      </c>
      <c r="AA34" s="206">
        <v>10</v>
      </c>
      <c r="AB34" s="206">
        <v>6</v>
      </c>
      <c r="AC34" s="206">
        <v>10</v>
      </c>
      <c r="AD34" s="206">
        <v>6</v>
      </c>
      <c r="AE34" s="206">
        <v>8</v>
      </c>
      <c r="AF34" s="206">
        <v>0</v>
      </c>
      <c r="AG34" s="206">
        <v>0</v>
      </c>
      <c r="AH34" s="206">
        <v>1</v>
      </c>
      <c r="AI34" s="206">
        <v>0</v>
      </c>
      <c r="AJ34" s="209">
        <f t="shared" si="6"/>
        <v>123</v>
      </c>
      <c r="AK34" s="210">
        <f t="shared" si="4"/>
        <v>3.967741935483871</v>
      </c>
      <c r="AL34" s="211"/>
      <c r="AM34" s="212"/>
      <c r="AN34" s="298"/>
      <c r="AO34" s="212" t="e">
        <f t="shared" si="7"/>
        <v>#DIV/0!</v>
      </c>
      <c r="AP34" s="211"/>
    </row>
    <row r="35" spans="1:42" ht="20.100000000000001" customHeight="1">
      <c r="A35" s="529" t="s">
        <v>508</v>
      </c>
      <c r="B35" s="104" t="s">
        <v>491</v>
      </c>
      <c r="C35" s="157">
        <v>80</v>
      </c>
      <c r="D35" s="157">
        <v>41</v>
      </c>
      <c r="E35" s="106">
        <v>47</v>
      </c>
      <c r="F35" s="194">
        <v>47</v>
      </c>
      <c r="G35" s="194">
        <v>47</v>
      </c>
      <c r="H35" s="194">
        <v>47</v>
      </c>
      <c r="I35" s="194">
        <v>47</v>
      </c>
      <c r="J35" s="194">
        <v>47</v>
      </c>
      <c r="K35" s="194">
        <v>47</v>
      </c>
      <c r="L35" s="194">
        <v>46</v>
      </c>
      <c r="M35" s="107">
        <v>46</v>
      </c>
      <c r="N35" s="107">
        <v>46</v>
      </c>
      <c r="O35" s="107">
        <v>46</v>
      </c>
      <c r="P35" s="107">
        <v>46</v>
      </c>
      <c r="Q35" s="107">
        <v>46</v>
      </c>
      <c r="R35" s="107">
        <v>46</v>
      </c>
      <c r="S35" s="107">
        <v>46</v>
      </c>
      <c r="T35" s="107">
        <v>45</v>
      </c>
      <c r="U35" s="107">
        <v>45</v>
      </c>
      <c r="V35" s="107">
        <v>44</v>
      </c>
      <c r="W35" s="107">
        <v>43</v>
      </c>
      <c r="X35" s="108">
        <v>43</v>
      </c>
      <c r="Y35" s="107">
        <v>43</v>
      </c>
      <c r="Z35" s="107">
        <v>44</v>
      </c>
      <c r="AA35" s="107">
        <v>44</v>
      </c>
      <c r="AB35" s="107">
        <v>42</v>
      </c>
      <c r="AC35" s="107">
        <v>42</v>
      </c>
      <c r="AD35" s="107">
        <v>43</v>
      </c>
      <c r="AE35" s="107">
        <v>43</v>
      </c>
      <c r="AF35" s="107">
        <v>43</v>
      </c>
      <c r="AG35" s="107">
        <v>43</v>
      </c>
      <c r="AH35" s="107">
        <v>43</v>
      </c>
      <c r="AI35" s="107">
        <v>43</v>
      </c>
      <c r="AJ35" s="109">
        <f t="shared" si="6"/>
        <v>1390</v>
      </c>
      <c r="AK35" s="110">
        <f t="shared" si="4"/>
        <v>44.838709677419352</v>
      </c>
      <c r="AL35" s="531">
        <f>SUM(AK35:AK37)</f>
        <v>77.419354838709666</v>
      </c>
      <c r="AM35" s="111">
        <f>AK35/C35</f>
        <v>0.56048387096774188</v>
      </c>
      <c r="AN35" s="532">
        <f>AL35/(C35+C36+C37)</f>
        <v>0.96774193548387077</v>
      </c>
      <c r="AO35" s="112">
        <f t="shared" si="7"/>
        <v>1.093627065302911</v>
      </c>
      <c r="AP35" s="532">
        <f>AL35/(D35+D36+D37)</f>
        <v>0.9925558312655085</v>
      </c>
    </row>
    <row r="36" spans="1:42" ht="20.100000000000001" customHeight="1">
      <c r="A36" s="530"/>
      <c r="B36" s="115" t="s">
        <v>504</v>
      </c>
      <c r="C36" s="159"/>
      <c r="D36" s="159">
        <v>37</v>
      </c>
      <c r="E36" s="160">
        <v>31</v>
      </c>
      <c r="F36" s="197">
        <v>31</v>
      </c>
      <c r="G36" s="197">
        <v>31</v>
      </c>
      <c r="H36" s="197">
        <v>31</v>
      </c>
      <c r="I36" s="197">
        <v>31</v>
      </c>
      <c r="J36" s="197">
        <v>31</v>
      </c>
      <c r="K36" s="197">
        <v>31</v>
      </c>
      <c r="L36" s="197">
        <v>31</v>
      </c>
      <c r="M36" s="117">
        <v>31</v>
      </c>
      <c r="N36" s="117">
        <v>31</v>
      </c>
      <c r="O36" s="117">
        <v>31</v>
      </c>
      <c r="P36" s="117">
        <v>31</v>
      </c>
      <c r="Q36" s="117">
        <v>31</v>
      </c>
      <c r="R36" s="117">
        <v>31</v>
      </c>
      <c r="S36" s="117">
        <v>31</v>
      </c>
      <c r="T36" s="117">
        <v>32</v>
      </c>
      <c r="U36" s="117">
        <v>32</v>
      </c>
      <c r="V36" s="117">
        <v>33</v>
      </c>
      <c r="W36" s="117">
        <v>34</v>
      </c>
      <c r="X36" s="118">
        <v>34</v>
      </c>
      <c r="Y36" s="117">
        <v>34</v>
      </c>
      <c r="Z36" s="117">
        <v>33</v>
      </c>
      <c r="AA36" s="117">
        <v>33</v>
      </c>
      <c r="AB36" s="117">
        <v>35</v>
      </c>
      <c r="AC36" s="117">
        <v>35</v>
      </c>
      <c r="AD36" s="117">
        <v>35</v>
      </c>
      <c r="AE36" s="117">
        <v>35</v>
      </c>
      <c r="AF36" s="117">
        <v>35</v>
      </c>
      <c r="AG36" s="117">
        <v>35</v>
      </c>
      <c r="AH36" s="117">
        <v>35</v>
      </c>
      <c r="AI36" s="117">
        <v>35</v>
      </c>
      <c r="AJ36" s="119">
        <f t="shared" si="6"/>
        <v>1010</v>
      </c>
      <c r="AK36" s="120">
        <f t="shared" si="4"/>
        <v>32.58064516129032</v>
      </c>
      <c r="AL36" s="547"/>
      <c r="AM36" s="540"/>
      <c r="AN36" s="525"/>
      <c r="AO36" s="182">
        <f t="shared" si="7"/>
        <v>0.88055797733217078</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7</v>
      </c>
      <c r="F38" s="213">
        <v>7</v>
      </c>
      <c r="G38" s="213">
        <v>7</v>
      </c>
      <c r="H38" s="213">
        <v>7</v>
      </c>
      <c r="I38" s="213">
        <v>7</v>
      </c>
      <c r="J38" s="213">
        <v>7</v>
      </c>
      <c r="K38" s="213">
        <v>6</v>
      </c>
      <c r="L38" s="213">
        <v>6</v>
      </c>
      <c r="M38" s="213">
        <v>6</v>
      </c>
      <c r="N38" s="213">
        <v>6</v>
      </c>
      <c r="O38" s="213">
        <v>6</v>
      </c>
      <c r="P38" s="213">
        <v>6</v>
      </c>
      <c r="Q38" s="213">
        <v>6</v>
      </c>
      <c r="R38" s="213">
        <v>6</v>
      </c>
      <c r="S38" s="213">
        <v>6</v>
      </c>
      <c r="T38" s="213">
        <v>6</v>
      </c>
      <c r="U38" s="213">
        <v>6</v>
      </c>
      <c r="V38" s="213">
        <v>5</v>
      </c>
      <c r="W38" s="206">
        <v>5</v>
      </c>
      <c r="X38" s="207">
        <v>5</v>
      </c>
      <c r="Y38" s="206">
        <v>6</v>
      </c>
      <c r="Z38" s="206">
        <v>6</v>
      </c>
      <c r="AA38" s="206">
        <v>6</v>
      </c>
      <c r="AB38" s="206">
        <v>6</v>
      </c>
      <c r="AC38" s="206">
        <v>6</v>
      </c>
      <c r="AD38" s="206">
        <v>6</v>
      </c>
      <c r="AE38" s="206">
        <v>6</v>
      </c>
      <c r="AF38" s="206">
        <v>6</v>
      </c>
      <c r="AG38" s="206">
        <v>6</v>
      </c>
      <c r="AH38" s="206">
        <v>6</v>
      </c>
      <c r="AI38" s="206">
        <v>6</v>
      </c>
      <c r="AJ38" s="214">
        <f t="shared" si="6"/>
        <v>189</v>
      </c>
      <c r="AK38" s="173">
        <f t="shared" si="4"/>
        <v>6.096774193548387</v>
      </c>
      <c r="AL38" s="132"/>
      <c r="AM38" s="215"/>
      <c r="AN38" s="154"/>
      <c r="AO38" s="156"/>
      <c r="AP38" s="191"/>
    </row>
    <row r="39" spans="1:42" ht="20.100000000000001" customHeight="1">
      <c r="A39" s="530" t="s">
        <v>510</v>
      </c>
      <c r="B39" s="115" t="s">
        <v>491</v>
      </c>
      <c r="C39" s="135">
        <v>15</v>
      </c>
      <c r="D39" s="135">
        <v>11.5</v>
      </c>
      <c r="E39" s="127"/>
      <c r="F39" s="199">
        <v>10</v>
      </c>
      <c r="G39" s="199">
        <v>9</v>
      </c>
      <c r="H39" s="199">
        <v>11</v>
      </c>
      <c r="I39" s="199">
        <v>8</v>
      </c>
      <c r="J39" s="199">
        <v>9</v>
      </c>
      <c r="K39" s="199">
        <v>11</v>
      </c>
      <c r="L39" s="199"/>
      <c r="M39" s="199">
        <v>11</v>
      </c>
      <c r="N39" s="199">
        <v>10</v>
      </c>
      <c r="O39" s="199">
        <v>11</v>
      </c>
      <c r="P39" s="199">
        <v>7</v>
      </c>
      <c r="Q39" s="199">
        <v>7</v>
      </c>
      <c r="R39" s="199">
        <v>10</v>
      </c>
      <c r="S39" s="199"/>
      <c r="T39" s="199">
        <v>10</v>
      </c>
      <c r="U39" s="128">
        <v>9</v>
      </c>
      <c r="V39" s="128">
        <v>10</v>
      </c>
      <c r="W39" s="128">
        <v>8</v>
      </c>
      <c r="X39" s="129">
        <v>9</v>
      </c>
      <c r="Y39" s="128">
        <v>11</v>
      </c>
      <c r="Z39" s="128"/>
      <c r="AA39" s="128">
        <v>10</v>
      </c>
      <c r="AB39" s="128">
        <v>8</v>
      </c>
      <c r="AC39" s="128">
        <v>9</v>
      </c>
      <c r="AD39" s="128">
        <v>8</v>
      </c>
      <c r="AE39" s="128">
        <v>8</v>
      </c>
      <c r="AF39" s="128">
        <v>11</v>
      </c>
      <c r="AG39" s="128"/>
      <c r="AH39" s="128">
        <v>10</v>
      </c>
      <c r="AI39" s="128"/>
      <c r="AJ39" s="216">
        <f t="shared" si="6"/>
        <v>235</v>
      </c>
      <c r="AK39" s="217">
        <f t="shared" si="4"/>
        <v>9.4</v>
      </c>
      <c r="AL39" s="566">
        <f>SUM(AK39:AK40)</f>
        <v>11</v>
      </c>
      <c r="AM39" s="218">
        <f>AK39/C39</f>
        <v>0.62666666666666671</v>
      </c>
      <c r="AN39" s="569">
        <f>AL39/(C39+C40)</f>
        <v>0.73333333333333328</v>
      </c>
      <c r="AO39" s="218">
        <f>AK39/D39</f>
        <v>0.81739130434782614</v>
      </c>
      <c r="AP39" s="524">
        <f>AL39/(D39+D40)</f>
        <v>0.91666666666666663</v>
      </c>
    </row>
    <row r="40" spans="1:42" ht="20.100000000000001" customHeight="1">
      <c r="A40" s="530"/>
      <c r="B40" s="115" t="s">
        <v>492</v>
      </c>
      <c r="C40" s="159"/>
      <c r="D40" s="159">
        <v>0.5</v>
      </c>
      <c r="E40" s="160"/>
      <c r="F40" s="197">
        <v>1</v>
      </c>
      <c r="G40" s="197">
        <v>1</v>
      </c>
      <c r="H40" s="197">
        <v>1</v>
      </c>
      <c r="I40" s="197">
        <v>1</v>
      </c>
      <c r="J40" s="197">
        <v>4</v>
      </c>
      <c r="K40" s="197">
        <v>2</v>
      </c>
      <c r="L40" s="197"/>
      <c r="M40" s="197">
        <v>1</v>
      </c>
      <c r="N40" s="197">
        <v>1</v>
      </c>
      <c r="O40" s="197">
        <v>1</v>
      </c>
      <c r="P40" s="197">
        <v>1</v>
      </c>
      <c r="Q40" s="197">
        <v>3</v>
      </c>
      <c r="R40" s="197">
        <v>2</v>
      </c>
      <c r="S40" s="197"/>
      <c r="T40" s="197">
        <v>1</v>
      </c>
      <c r="U40" s="117">
        <v>1</v>
      </c>
      <c r="V40" s="117">
        <v>1</v>
      </c>
      <c r="W40" s="117">
        <v>1</v>
      </c>
      <c r="X40" s="118">
        <v>3</v>
      </c>
      <c r="Y40" s="117">
        <v>1</v>
      </c>
      <c r="Z40" s="117"/>
      <c r="AA40" s="117">
        <v>2</v>
      </c>
      <c r="AB40" s="117">
        <v>2</v>
      </c>
      <c r="AC40" s="117">
        <v>2</v>
      </c>
      <c r="AD40" s="117">
        <v>1</v>
      </c>
      <c r="AE40" s="117">
        <v>2</v>
      </c>
      <c r="AF40" s="117">
        <v>1</v>
      </c>
      <c r="AG40" s="117"/>
      <c r="AH40" s="117">
        <v>3</v>
      </c>
      <c r="AI40" s="117"/>
      <c r="AJ40" s="219">
        <f t="shared" si="6"/>
        <v>40</v>
      </c>
      <c r="AK40" s="220">
        <f t="shared" si="4"/>
        <v>1.6</v>
      </c>
      <c r="AL40" s="567"/>
      <c r="AM40" s="572"/>
      <c r="AN40" s="570"/>
      <c r="AO40" s="218">
        <f>AK40/D40</f>
        <v>3.2</v>
      </c>
      <c r="AP40" s="525"/>
    </row>
    <row r="41" spans="1:42" ht="20.100000000000001" customHeight="1">
      <c r="A41" s="536"/>
      <c r="B41" s="158" t="s">
        <v>493</v>
      </c>
      <c r="C41" s="135"/>
      <c r="D41" s="135"/>
      <c r="E41" s="127"/>
      <c r="F41" s="199">
        <v>1</v>
      </c>
      <c r="G41" s="199">
        <v>1</v>
      </c>
      <c r="H41" s="199">
        <v>0</v>
      </c>
      <c r="I41" s="199">
        <v>1</v>
      </c>
      <c r="J41" s="199">
        <v>0</v>
      </c>
      <c r="K41" s="199">
        <v>0</v>
      </c>
      <c r="L41" s="199"/>
      <c r="M41" s="199">
        <v>0</v>
      </c>
      <c r="N41" s="199">
        <v>0</v>
      </c>
      <c r="O41" s="199">
        <v>0</v>
      </c>
      <c r="P41" s="199">
        <v>0</v>
      </c>
      <c r="Q41" s="199">
        <v>0</v>
      </c>
      <c r="R41" s="199">
        <v>0</v>
      </c>
      <c r="S41" s="199"/>
      <c r="T41" s="199">
        <v>1</v>
      </c>
      <c r="U41" s="199">
        <v>0</v>
      </c>
      <c r="V41" s="199">
        <v>0</v>
      </c>
      <c r="W41" s="199">
        <v>0</v>
      </c>
      <c r="X41" s="128">
        <v>1</v>
      </c>
      <c r="Y41" s="199">
        <v>0</v>
      </c>
      <c r="Z41" s="199"/>
      <c r="AA41" s="199">
        <v>0</v>
      </c>
      <c r="AB41" s="199">
        <v>0</v>
      </c>
      <c r="AC41" s="128">
        <v>1</v>
      </c>
      <c r="AD41" s="128">
        <v>0</v>
      </c>
      <c r="AE41" s="128">
        <v>0</v>
      </c>
      <c r="AF41" s="128">
        <v>0</v>
      </c>
      <c r="AG41" s="128"/>
      <c r="AH41" s="128">
        <v>0</v>
      </c>
      <c r="AI41" s="128"/>
      <c r="AJ41" s="214">
        <f t="shared" si="6"/>
        <v>6</v>
      </c>
      <c r="AK41" s="221">
        <f t="shared" si="4"/>
        <v>0.24</v>
      </c>
      <c r="AL41" s="568"/>
      <c r="AM41" s="573"/>
      <c r="AN41" s="571"/>
      <c r="AO41" s="222"/>
      <c r="AP41" s="526"/>
    </row>
    <row r="42" spans="1:42" ht="20.100000000000001" customHeight="1">
      <c r="A42" s="529" t="s">
        <v>511</v>
      </c>
      <c r="B42" s="104" t="s">
        <v>491</v>
      </c>
      <c r="C42" s="223">
        <v>29</v>
      </c>
      <c r="D42" s="157">
        <v>28</v>
      </c>
      <c r="E42" s="106">
        <v>27</v>
      </c>
      <c r="F42" s="194">
        <v>27</v>
      </c>
      <c r="G42" s="194">
        <v>27</v>
      </c>
      <c r="H42" s="194">
        <v>27</v>
      </c>
      <c r="I42" s="194">
        <v>27</v>
      </c>
      <c r="J42" s="194">
        <v>27</v>
      </c>
      <c r="K42" s="194">
        <v>27</v>
      </c>
      <c r="L42" s="194">
        <v>27</v>
      </c>
      <c r="M42" s="194">
        <v>27</v>
      </c>
      <c r="N42" s="194">
        <v>28</v>
      </c>
      <c r="O42" s="194">
        <v>28</v>
      </c>
      <c r="P42" s="194">
        <v>27</v>
      </c>
      <c r="Q42" s="194">
        <v>27</v>
      </c>
      <c r="R42" s="194">
        <v>27</v>
      </c>
      <c r="S42" s="194">
        <v>27</v>
      </c>
      <c r="T42" s="194">
        <v>27</v>
      </c>
      <c r="U42" s="194">
        <v>27</v>
      </c>
      <c r="V42" s="194">
        <v>26</v>
      </c>
      <c r="W42" s="194">
        <v>26</v>
      </c>
      <c r="X42" s="194">
        <v>26</v>
      </c>
      <c r="Y42" s="194">
        <v>26</v>
      </c>
      <c r="Z42" s="194">
        <v>26</v>
      </c>
      <c r="AA42" s="194">
        <v>26</v>
      </c>
      <c r="AB42" s="194">
        <v>26</v>
      </c>
      <c r="AC42" s="107">
        <v>26</v>
      </c>
      <c r="AD42" s="107">
        <v>26</v>
      </c>
      <c r="AE42" s="107">
        <v>26</v>
      </c>
      <c r="AF42" s="107">
        <v>26</v>
      </c>
      <c r="AG42" s="107">
        <v>26</v>
      </c>
      <c r="AH42" s="107">
        <v>25</v>
      </c>
      <c r="AI42" s="107">
        <v>25</v>
      </c>
      <c r="AJ42" s="109">
        <f t="shared" si="6"/>
        <v>823</v>
      </c>
      <c r="AK42" s="110">
        <f t="shared" si="4"/>
        <v>26.548387096774192</v>
      </c>
      <c r="AL42" s="531">
        <f>SUM(AK42:AK43)</f>
        <v>35.096774193548384</v>
      </c>
      <c r="AM42" s="111">
        <f>AK42/C42</f>
        <v>0.91546162402669629</v>
      </c>
      <c r="AN42" s="532">
        <f>AL42/(C42+C43)</f>
        <v>0.89991728701406115</v>
      </c>
      <c r="AO42" s="112">
        <f>AK42/D42</f>
        <v>0.94815668202764969</v>
      </c>
      <c r="AP42" s="532">
        <f>AL42/(D42+D43)</f>
        <v>0.94346167186958019</v>
      </c>
    </row>
    <row r="43" spans="1:42" ht="20.100000000000001" customHeight="1">
      <c r="A43" s="530"/>
      <c r="B43" s="115" t="s">
        <v>509</v>
      </c>
      <c r="C43" s="159">
        <v>10</v>
      </c>
      <c r="D43" s="224">
        <v>9.1999999999999993</v>
      </c>
      <c r="E43" s="225">
        <v>11</v>
      </c>
      <c r="F43" s="226">
        <v>9</v>
      </c>
      <c r="G43" s="226">
        <v>8</v>
      </c>
      <c r="H43" s="226">
        <v>7</v>
      </c>
      <c r="I43" s="197">
        <v>8</v>
      </c>
      <c r="J43" s="117">
        <v>10</v>
      </c>
      <c r="K43" s="117">
        <v>8</v>
      </c>
      <c r="L43" s="117">
        <v>7</v>
      </c>
      <c r="M43" s="117">
        <v>9</v>
      </c>
      <c r="N43" s="117">
        <v>8</v>
      </c>
      <c r="O43" s="117">
        <v>8</v>
      </c>
      <c r="P43" s="117">
        <v>9</v>
      </c>
      <c r="Q43" s="117">
        <v>8</v>
      </c>
      <c r="R43" s="117">
        <v>9</v>
      </c>
      <c r="S43" s="118">
        <v>8</v>
      </c>
      <c r="T43" s="118">
        <v>10</v>
      </c>
      <c r="U43" s="118">
        <v>11</v>
      </c>
      <c r="V43" s="118">
        <v>11</v>
      </c>
      <c r="W43" s="117">
        <v>7</v>
      </c>
      <c r="X43" s="117">
        <v>8</v>
      </c>
      <c r="Y43" s="117">
        <v>5</v>
      </c>
      <c r="Z43" s="117">
        <v>4</v>
      </c>
      <c r="AA43" s="117">
        <v>7</v>
      </c>
      <c r="AB43" s="117">
        <v>8</v>
      </c>
      <c r="AC43" s="117">
        <v>9</v>
      </c>
      <c r="AD43" s="117">
        <v>9</v>
      </c>
      <c r="AE43" s="117">
        <v>11</v>
      </c>
      <c r="AF43" s="117">
        <v>9</v>
      </c>
      <c r="AG43" s="117">
        <v>9</v>
      </c>
      <c r="AH43" s="117">
        <v>10</v>
      </c>
      <c r="AI43" s="117">
        <v>10</v>
      </c>
      <c r="AJ43" s="177">
        <f t="shared" si="6"/>
        <v>265</v>
      </c>
      <c r="AK43" s="178">
        <f t="shared" si="4"/>
        <v>8.5483870967741939</v>
      </c>
      <c r="AL43" s="548"/>
      <c r="AM43" s="179">
        <f>AK43/C43</f>
        <v>0.85483870967741937</v>
      </c>
      <c r="AN43" s="555"/>
      <c r="AO43" s="182">
        <f>AK43/D43</f>
        <v>0.92917251051893424</v>
      </c>
      <c r="AP43" s="549"/>
    </row>
    <row r="44" spans="1:42" ht="20.100000000000001" customHeight="1">
      <c r="A44" s="536"/>
      <c r="B44" s="124" t="s">
        <v>490</v>
      </c>
      <c r="C44" s="227"/>
      <c r="D44" s="228"/>
      <c r="E44" s="229">
        <v>1</v>
      </c>
      <c r="F44" s="230">
        <v>1</v>
      </c>
      <c r="G44" s="230">
        <v>1</v>
      </c>
      <c r="H44" s="230">
        <v>1</v>
      </c>
      <c r="I44" s="230">
        <v>1</v>
      </c>
      <c r="J44" s="231">
        <v>1</v>
      </c>
      <c r="K44" s="231">
        <v>1</v>
      </c>
      <c r="L44" s="231">
        <v>1</v>
      </c>
      <c r="M44" s="231">
        <v>1</v>
      </c>
      <c r="N44" s="231">
        <v>0</v>
      </c>
      <c r="O44" s="231">
        <v>0</v>
      </c>
      <c r="P44" s="231">
        <v>0</v>
      </c>
      <c r="Q44" s="231">
        <v>1</v>
      </c>
      <c r="R44" s="231">
        <v>1</v>
      </c>
      <c r="S44" s="231">
        <v>1</v>
      </c>
      <c r="T44" s="231">
        <v>1</v>
      </c>
      <c r="U44" s="231">
        <v>1</v>
      </c>
      <c r="V44" s="231">
        <v>2</v>
      </c>
      <c r="W44" s="231">
        <v>2</v>
      </c>
      <c r="X44" s="231">
        <v>2</v>
      </c>
      <c r="Y44" s="231">
        <v>2</v>
      </c>
      <c r="Z44" s="231">
        <v>2</v>
      </c>
      <c r="AA44" s="231">
        <v>2</v>
      </c>
      <c r="AB44" s="231">
        <v>2</v>
      </c>
      <c r="AC44" s="350">
        <v>2</v>
      </c>
      <c r="AD44" s="350">
        <v>2</v>
      </c>
      <c r="AE44" s="350">
        <v>2</v>
      </c>
      <c r="AF44" s="350">
        <v>2</v>
      </c>
      <c r="AG44" s="350">
        <v>2</v>
      </c>
      <c r="AH44" s="350">
        <v>3</v>
      </c>
      <c r="AI44" s="381">
        <v>3</v>
      </c>
      <c r="AJ44" s="130">
        <f t="shared" si="6"/>
        <v>44</v>
      </c>
      <c r="AK44" s="178">
        <f t="shared" si="4"/>
        <v>1.4193548387096775</v>
      </c>
      <c r="AL44" s="121"/>
      <c r="AM44" s="232"/>
      <c r="AN44" s="149"/>
      <c r="AO44" s="185"/>
      <c r="AP44" s="113"/>
    </row>
    <row r="45" spans="1:42" ht="20.100000000000001" customHeight="1">
      <c r="A45" s="529" t="s">
        <v>512</v>
      </c>
      <c r="B45" s="104" t="s">
        <v>497</v>
      </c>
      <c r="C45" s="157">
        <v>29</v>
      </c>
      <c r="D45" s="175">
        <v>25</v>
      </c>
      <c r="E45" s="233">
        <v>19</v>
      </c>
      <c r="F45" s="234">
        <v>19</v>
      </c>
      <c r="G45" s="234">
        <v>19</v>
      </c>
      <c r="H45" s="234">
        <v>19</v>
      </c>
      <c r="I45" s="234">
        <v>19</v>
      </c>
      <c r="J45" s="234">
        <v>19</v>
      </c>
      <c r="K45" s="234">
        <v>19</v>
      </c>
      <c r="L45" s="234">
        <v>19</v>
      </c>
      <c r="M45" s="234">
        <v>19</v>
      </c>
      <c r="N45" s="234">
        <v>19</v>
      </c>
      <c r="O45" s="234">
        <v>19</v>
      </c>
      <c r="P45" s="234">
        <v>19</v>
      </c>
      <c r="Q45" s="234">
        <v>20</v>
      </c>
      <c r="R45" s="234">
        <v>20</v>
      </c>
      <c r="S45" s="234">
        <v>20</v>
      </c>
      <c r="T45" s="234">
        <v>20</v>
      </c>
      <c r="U45" s="234">
        <v>20</v>
      </c>
      <c r="V45" s="234">
        <v>20</v>
      </c>
      <c r="W45" s="234">
        <v>20</v>
      </c>
      <c r="X45" s="234">
        <v>20</v>
      </c>
      <c r="Y45" s="234">
        <v>20</v>
      </c>
      <c r="Z45" s="234">
        <v>20</v>
      </c>
      <c r="AA45" s="234">
        <v>19</v>
      </c>
      <c r="AB45" s="234">
        <v>18</v>
      </c>
      <c r="AC45" s="234">
        <v>18</v>
      </c>
      <c r="AD45" s="234">
        <v>18</v>
      </c>
      <c r="AE45" s="234">
        <v>18</v>
      </c>
      <c r="AF45" s="234">
        <v>18</v>
      </c>
      <c r="AG45" s="234">
        <v>18</v>
      </c>
      <c r="AH45" s="234">
        <v>18</v>
      </c>
      <c r="AI45" s="234">
        <v>18</v>
      </c>
      <c r="AJ45" s="109">
        <f t="shared" si="6"/>
        <v>591</v>
      </c>
      <c r="AK45" s="110">
        <f t="shared" si="4"/>
        <v>19.06451612903226</v>
      </c>
      <c r="AL45" s="531">
        <f>SUM(AK45:AK46)</f>
        <v>21.06451612903226</v>
      </c>
      <c r="AM45" s="111">
        <f>AK45/C45</f>
        <v>0.65739710789766415</v>
      </c>
      <c r="AN45" s="532">
        <f>AL45/SUM(C45:C46)</f>
        <v>0.72636262513904348</v>
      </c>
      <c r="AO45" s="112">
        <f t="shared" ref="AO45:AO51" si="8">AK45/D45</f>
        <v>0.76258064516129043</v>
      </c>
      <c r="AP45" s="532">
        <f>AL45/SUM(D45:D46)</f>
        <v>0.78016726403823189</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v>2</v>
      </c>
      <c r="AJ46" s="119">
        <f t="shared" si="6"/>
        <v>62</v>
      </c>
      <c r="AK46" s="178">
        <f t="shared" si="4"/>
        <v>2</v>
      </c>
      <c r="AL46" s="574"/>
      <c r="AM46" s="236"/>
      <c r="AN46" s="575"/>
      <c r="AO46" s="182">
        <f t="shared" si="8"/>
        <v>1</v>
      </c>
      <c r="AP46" s="575"/>
    </row>
    <row r="47" spans="1:42" ht="20.100000000000001" customHeight="1">
      <c r="A47" s="536"/>
      <c r="B47" s="124" t="s">
        <v>513</v>
      </c>
      <c r="C47" s="204">
        <v>7</v>
      </c>
      <c r="D47" s="204">
        <v>7</v>
      </c>
      <c r="E47" s="237">
        <v>5</v>
      </c>
      <c r="F47" s="206">
        <v>5</v>
      </c>
      <c r="G47" s="206">
        <v>5</v>
      </c>
      <c r="H47" s="206">
        <v>4</v>
      </c>
      <c r="I47" s="206">
        <v>5</v>
      </c>
      <c r="J47" s="206">
        <v>4</v>
      </c>
      <c r="K47" s="206">
        <v>5</v>
      </c>
      <c r="L47" s="206">
        <v>5</v>
      </c>
      <c r="M47" s="206">
        <v>5</v>
      </c>
      <c r="N47" s="206">
        <v>5</v>
      </c>
      <c r="O47" s="206">
        <v>4</v>
      </c>
      <c r="P47" s="206">
        <v>5</v>
      </c>
      <c r="Q47" s="206">
        <v>5</v>
      </c>
      <c r="R47" s="206">
        <v>6</v>
      </c>
      <c r="S47" s="206">
        <v>6</v>
      </c>
      <c r="T47" s="206">
        <v>6</v>
      </c>
      <c r="U47" s="206">
        <v>6</v>
      </c>
      <c r="V47" s="206">
        <v>5</v>
      </c>
      <c r="W47" s="206">
        <v>6</v>
      </c>
      <c r="X47" s="206">
        <v>5</v>
      </c>
      <c r="Y47" s="206">
        <v>6</v>
      </c>
      <c r="Z47" s="206">
        <v>6</v>
      </c>
      <c r="AA47" s="206">
        <v>6</v>
      </c>
      <c r="AB47" s="206">
        <v>6</v>
      </c>
      <c r="AC47" s="206">
        <v>5</v>
      </c>
      <c r="AD47" s="206">
        <v>6</v>
      </c>
      <c r="AE47" s="206">
        <v>5</v>
      </c>
      <c r="AF47" s="206">
        <v>6</v>
      </c>
      <c r="AG47" s="206">
        <v>6</v>
      </c>
      <c r="AH47" s="206">
        <v>6</v>
      </c>
      <c r="AI47" s="206">
        <v>5</v>
      </c>
      <c r="AJ47" s="153">
        <f t="shared" si="6"/>
        <v>165</v>
      </c>
      <c r="AK47" s="140">
        <f t="shared" si="4"/>
        <v>5.32258064516129</v>
      </c>
      <c r="AL47" s="238"/>
      <c r="AM47" s="232">
        <f>AK47/C47</f>
        <v>0.76036866359446997</v>
      </c>
      <c r="AN47" s="154"/>
      <c r="AO47" s="185">
        <f t="shared" si="8"/>
        <v>0.76036866359446997</v>
      </c>
      <c r="AP47" s="239"/>
    </row>
    <row r="48" spans="1:42" ht="20.100000000000001" customHeight="1">
      <c r="A48" s="114"/>
      <c r="B48" s="115" t="s">
        <v>490</v>
      </c>
      <c r="C48" s="135"/>
      <c r="D48" s="135"/>
      <c r="E48" s="354"/>
      <c r="F48" s="128"/>
      <c r="G48" s="128"/>
      <c r="H48" s="128"/>
      <c r="I48" s="128"/>
      <c r="J48" s="128"/>
      <c r="K48" s="128"/>
      <c r="L48" s="128"/>
      <c r="M48" s="128"/>
      <c r="N48" s="128"/>
      <c r="O48" s="128"/>
      <c r="P48" s="128"/>
      <c r="Q48" s="128"/>
      <c r="R48" s="128"/>
      <c r="S48" s="128"/>
      <c r="T48" s="128"/>
      <c r="U48" s="128"/>
      <c r="V48" s="128"/>
      <c r="W48" s="128"/>
      <c r="X48" s="128"/>
      <c r="Y48" s="128"/>
      <c r="Z48" s="128"/>
      <c r="AA48" s="128">
        <v>1</v>
      </c>
      <c r="AB48" s="128">
        <v>1</v>
      </c>
      <c r="AC48" s="128">
        <v>1</v>
      </c>
      <c r="AD48" s="128">
        <v>1</v>
      </c>
      <c r="AE48" s="128">
        <v>1</v>
      </c>
      <c r="AF48" s="128">
        <v>1</v>
      </c>
      <c r="AG48" s="128">
        <v>1</v>
      </c>
      <c r="AH48" s="128">
        <v>1</v>
      </c>
      <c r="AI48" s="128">
        <v>1</v>
      </c>
      <c r="AJ48" s="153"/>
      <c r="AK48" s="140"/>
      <c r="AL48" s="355"/>
      <c r="AM48" s="232"/>
      <c r="AN48" s="149"/>
      <c r="AO48" s="185"/>
      <c r="AP48" s="356"/>
    </row>
    <row r="49" spans="1:42" ht="20.100000000000001" customHeight="1">
      <c r="A49" s="529" t="s">
        <v>515</v>
      </c>
      <c r="B49" s="104" t="s">
        <v>497</v>
      </c>
      <c r="C49" s="168">
        <v>139</v>
      </c>
      <c r="D49" s="168">
        <v>119</v>
      </c>
      <c r="E49" s="240">
        <v>120</v>
      </c>
      <c r="F49" s="240">
        <v>118</v>
      </c>
      <c r="G49" s="240">
        <v>118</v>
      </c>
      <c r="H49" s="240">
        <v>117</v>
      </c>
      <c r="I49" s="240">
        <v>117</v>
      </c>
      <c r="J49" s="240">
        <v>117</v>
      </c>
      <c r="K49" s="240">
        <v>118</v>
      </c>
      <c r="L49" s="240">
        <v>117</v>
      </c>
      <c r="M49" s="240">
        <v>117</v>
      </c>
      <c r="N49" s="240">
        <v>117</v>
      </c>
      <c r="O49" s="240">
        <v>118</v>
      </c>
      <c r="P49" s="240">
        <v>119</v>
      </c>
      <c r="Q49" s="240">
        <v>120</v>
      </c>
      <c r="R49" s="240">
        <v>120</v>
      </c>
      <c r="S49" s="240">
        <v>123</v>
      </c>
      <c r="T49" s="240">
        <v>121</v>
      </c>
      <c r="U49" s="240">
        <v>121</v>
      </c>
      <c r="V49" s="240">
        <v>122</v>
      </c>
      <c r="W49" s="240">
        <v>122</v>
      </c>
      <c r="X49" s="240">
        <v>122</v>
      </c>
      <c r="Y49" s="240">
        <v>122</v>
      </c>
      <c r="Z49" s="240">
        <v>122</v>
      </c>
      <c r="AA49" s="240">
        <v>122</v>
      </c>
      <c r="AB49" s="240">
        <v>123</v>
      </c>
      <c r="AC49" s="240">
        <v>123</v>
      </c>
      <c r="AD49" s="240">
        <v>123</v>
      </c>
      <c r="AE49" s="240">
        <v>123</v>
      </c>
      <c r="AF49" s="240">
        <v>122</v>
      </c>
      <c r="AG49" s="240">
        <v>123</v>
      </c>
      <c r="AH49" s="240">
        <v>123</v>
      </c>
      <c r="AI49" s="240">
        <v>123</v>
      </c>
      <c r="AJ49" s="109">
        <f t="shared" si="6"/>
        <v>3733</v>
      </c>
      <c r="AK49" s="110">
        <f t="shared" si="4"/>
        <v>120.41935483870968</v>
      </c>
      <c r="AL49" s="543"/>
      <c r="AM49" s="545"/>
      <c r="AN49" s="532"/>
      <c r="AO49" s="112">
        <f t="shared" si="8"/>
        <v>1.0119273515857956</v>
      </c>
      <c r="AP49" s="532"/>
    </row>
    <row r="50" spans="1:42" ht="20.100000000000001" customHeight="1">
      <c r="A50" s="536"/>
      <c r="B50" s="124" t="s">
        <v>498</v>
      </c>
      <c r="C50" s="170">
        <v>40</v>
      </c>
      <c r="D50" s="170">
        <v>64</v>
      </c>
      <c r="E50" s="241">
        <v>66</v>
      </c>
      <c r="F50" s="241">
        <v>66</v>
      </c>
      <c r="G50" s="241">
        <v>66</v>
      </c>
      <c r="H50" s="241">
        <v>66</v>
      </c>
      <c r="I50" s="241">
        <v>66</v>
      </c>
      <c r="J50" s="241">
        <v>66</v>
      </c>
      <c r="K50" s="241">
        <v>67</v>
      </c>
      <c r="L50" s="241">
        <v>67</v>
      </c>
      <c r="M50" s="241">
        <v>67</v>
      </c>
      <c r="N50" s="241">
        <v>67</v>
      </c>
      <c r="O50" s="241">
        <v>67</v>
      </c>
      <c r="P50" s="241">
        <v>67</v>
      </c>
      <c r="Q50" s="241">
        <v>67</v>
      </c>
      <c r="R50" s="241">
        <v>67</v>
      </c>
      <c r="S50" s="241">
        <v>68</v>
      </c>
      <c r="T50" s="241">
        <v>68</v>
      </c>
      <c r="U50" s="241">
        <v>68</v>
      </c>
      <c r="V50" s="241">
        <v>68</v>
      </c>
      <c r="W50" s="241">
        <v>69</v>
      </c>
      <c r="X50" s="241">
        <v>69</v>
      </c>
      <c r="Y50" s="241">
        <v>68</v>
      </c>
      <c r="Z50" s="241">
        <v>68</v>
      </c>
      <c r="AA50" s="241">
        <v>68</v>
      </c>
      <c r="AB50" s="241">
        <v>68</v>
      </c>
      <c r="AC50" s="246">
        <v>67</v>
      </c>
      <c r="AD50" s="246">
        <v>67</v>
      </c>
      <c r="AE50" s="246">
        <v>68</v>
      </c>
      <c r="AF50" s="246">
        <v>68</v>
      </c>
      <c r="AG50" s="246">
        <v>68</v>
      </c>
      <c r="AH50" s="246">
        <v>68</v>
      </c>
      <c r="AI50" s="246">
        <v>68</v>
      </c>
      <c r="AJ50" s="130">
        <f t="shared" si="6"/>
        <v>2088</v>
      </c>
      <c r="AK50" s="173">
        <f t="shared" si="4"/>
        <v>67.354838709677423</v>
      </c>
      <c r="AL50" s="544"/>
      <c r="AM50" s="546"/>
      <c r="AN50" s="526"/>
      <c r="AO50" s="174">
        <f t="shared" si="8"/>
        <v>1.0524193548387097</v>
      </c>
      <c r="AP50" s="526"/>
    </row>
    <row r="51" spans="1:42" ht="20.100000000000001" customHeight="1">
      <c r="A51" s="529" t="s">
        <v>516</v>
      </c>
      <c r="B51" s="104" t="s">
        <v>491</v>
      </c>
      <c r="C51" s="168">
        <v>9</v>
      </c>
      <c r="D51" s="168">
        <v>9</v>
      </c>
      <c r="E51" s="242">
        <v>8</v>
      </c>
      <c r="F51" s="240">
        <v>8</v>
      </c>
      <c r="G51" s="240">
        <v>8</v>
      </c>
      <c r="H51" s="243">
        <v>8</v>
      </c>
      <c r="I51" s="243">
        <v>8</v>
      </c>
      <c r="J51" s="243">
        <v>8</v>
      </c>
      <c r="K51" s="243">
        <v>8</v>
      </c>
      <c r="L51" s="243">
        <v>7</v>
      </c>
      <c r="M51" s="243">
        <v>7</v>
      </c>
      <c r="N51" s="243">
        <v>7</v>
      </c>
      <c r="O51" s="240">
        <v>8</v>
      </c>
      <c r="P51" s="240">
        <v>8</v>
      </c>
      <c r="Q51" s="240">
        <v>8</v>
      </c>
      <c r="R51" s="240">
        <v>9</v>
      </c>
      <c r="S51" s="462">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263</v>
      </c>
      <c r="AK51" s="110">
        <f t="shared" si="4"/>
        <v>8.4838709677419359</v>
      </c>
      <c r="AL51" s="543">
        <f>SUM(AK51:AK52)</f>
        <v>8.4838709677419359</v>
      </c>
      <c r="AM51" s="111">
        <f>AK51/C51</f>
        <v>0.94265232974910396</v>
      </c>
      <c r="AN51" s="532">
        <f>AL51/SUM(C51:C52)</f>
        <v>0.94265232974910396</v>
      </c>
      <c r="AO51" s="112">
        <f t="shared" si="8"/>
        <v>0.94265232974910396</v>
      </c>
      <c r="AP51" s="532">
        <f>AL51/SUM(D51:D52)</f>
        <v>0.94265232974910396</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6"/>
        <v>0</v>
      </c>
      <c r="AK52" s="173">
        <f t="shared" si="4"/>
        <v>0</v>
      </c>
      <c r="AL52" s="544"/>
      <c r="AM52" s="156"/>
      <c r="AN52" s="526"/>
      <c r="AO52" s="156"/>
      <c r="AP52" s="526"/>
    </row>
    <row r="53" spans="1:42" ht="20.100000000000001" customHeight="1">
      <c r="A53" s="530" t="s">
        <v>518</v>
      </c>
      <c r="B53" s="104" t="s">
        <v>491</v>
      </c>
      <c r="C53" s="247">
        <v>15</v>
      </c>
      <c r="D53" s="576">
        <v>11</v>
      </c>
      <c r="E53" s="248"/>
      <c r="F53" s="248">
        <v>13</v>
      </c>
      <c r="G53" s="248">
        <v>9</v>
      </c>
      <c r="H53" s="248">
        <v>9</v>
      </c>
      <c r="I53" s="248">
        <v>6</v>
      </c>
      <c r="J53" s="248">
        <v>9</v>
      </c>
      <c r="K53" s="248">
        <v>10</v>
      </c>
      <c r="L53" s="248"/>
      <c r="M53" s="248">
        <v>11</v>
      </c>
      <c r="N53" s="248">
        <v>9</v>
      </c>
      <c r="O53" s="248">
        <v>9</v>
      </c>
      <c r="P53" s="248">
        <v>6</v>
      </c>
      <c r="Q53" s="248">
        <v>9</v>
      </c>
      <c r="R53" s="248">
        <v>9</v>
      </c>
      <c r="S53" s="248"/>
      <c r="T53" s="248">
        <v>9</v>
      </c>
      <c r="U53" s="248">
        <v>6</v>
      </c>
      <c r="V53" s="248">
        <v>10</v>
      </c>
      <c r="W53" s="248">
        <v>6</v>
      </c>
      <c r="X53" s="248">
        <v>10</v>
      </c>
      <c r="Y53" s="248">
        <v>9</v>
      </c>
      <c r="Z53" s="248"/>
      <c r="AA53" s="248">
        <v>10</v>
      </c>
      <c r="AB53" s="248">
        <v>6</v>
      </c>
      <c r="AC53" s="248">
        <v>8</v>
      </c>
      <c r="AD53" s="248">
        <v>7</v>
      </c>
      <c r="AE53" s="248">
        <v>11</v>
      </c>
      <c r="AF53" s="248">
        <v>11</v>
      </c>
      <c r="AG53" s="248"/>
      <c r="AH53" s="248">
        <v>12</v>
      </c>
      <c r="AI53" s="248"/>
      <c r="AJ53" s="177">
        <f t="shared" si="6"/>
        <v>224</v>
      </c>
      <c r="AK53" s="178">
        <f t="shared" si="4"/>
        <v>8.9600000000000009</v>
      </c>
      <c r="AL53" s="578">
        <f>SUM(AK53:AK54)</f>
        <v>9.32</v>
      </c>
      <c r="AM53" s="179">
        <f>AK53/C53</f>
        <v>0.59733333333333338</v>
      </c>
      <c r="AN53" s="532">
        <f>AL53/SUM(C53:C54)</f>
        <v>0.6213333333333334</v>
      </c>
      <c r="AO53" s="182">
        <f>AK53/D53</f>
        <v>0.81454545454545457</v>
      </c>
      <c r="AP53" s="532">
        <f>AL53/SUM(D53:D54)</f>
        <v>0.84727272727272729</v>
      </c>
    </row>
    <row r="54" spans="1:42" ht="20.100000000000001" customHeight="1">
      <c r="A54" s="530"/>
      <c r="B54" s="115" t="s">
        <v>492</v>
      </c>
      <c r="C54" s="247"/>
      <c r="D54" s="577"/>
      <c r="E54" s="248"/>
      <c r="F54" s="248">
        <v>1</v>
      </c>
      <c r="G54" s="248">
        <v>0</v>
      </c>
      <c r="H54" s="248">
        <v>0</v>
      </c>
      <c r="I54" s="248">
        <v>1</v>
      </c>
      <c r="J54" s="248">
        <v>0</v>
      </c>
      <c r="K54" s="248">
        <v>0</v>
      </c>
      <c r="L54" s="248"/>
      <c r="M54" s="248">
        <v>1</v>
      </c>
      <c r="N54" s="248">
        <v>0</v>
      </c>
      <c r="O54" s="248">
        <v>0</v>
      </c>
      <c r="P54" s="248">
        <v>1</v>
      </c>
      <c r="Q54" s="248">
        <v>0</v>
      </c>
      <c r="R54" s="248">
        <v>0</v>
      </c>
      <c r="S54" s="248"/>
      <c r="T54" s="248">
        <v>1</v>
      </c>
      <c r="U54" s="248">
        <v>0</v>
      </c>
      <c r="V54" s="248">
        <v>0</v>
      </c>
      <c r="W54" s="248">
        <v>1</v>
      </c>
      <c r="X54" s="248">
        <v>0</v>
      </c>
      <c r="Y54" s="248">
        <v>0</v>
      </c>
      <c r="Z54" s="248"/>
      <c r="AA54" s="248">
        <v>1</v>
      </c>
      <c r="AB54" s="248">
        <v>0</v>
      </c>
      <c r="AC54" s="248">
        <v>0</v>
      </c>
      <c r="AD54" s="248">
        <v>1</v>
      </c>
      <c r="AE54" s="248">
        <v>0</v>
      </c>
      <c r="AF54" s="248">
        <v>0</v>
      </c>
      <c r="AG54" s="248"/>
      <c r="AH54" s="248">
        <v>1</v>
      </c>
      <c r="AI54" s="248"/>
      <c r="AJ54" s="177">
        <f t="shared" si="6"/>
        <v>9</v>
      </c>
      <c r="AK54" s="178">
        <f t="shared" si="4"/>
        <v>0.36</v>
      </c>
      <c r="AL54" s="579"/>
      <c r="AM54" s="581"/>
      <c r="AN54" s="580"/>
      <c r="AO54" s="581"/>
      <c r="AP54" s="575"/>
    </row>
    <row r="55" spans="1:42" ht="20.100000000000001" customHeight="1">
      <c r="A55" s="536"/>
      <c r="B55" s="249" t="s">
        <v>493</v>
      </c>
      <c r="C55" s="250"/>
      <c r="D55" s="250"/>
      <c r="E55" s="251"/>
      <c r="F55" s="251">
        <v>0</v>
      </c>
      <c r="G55" s="251">
        <v>2</v>
      </c>
      <c r="H55" s="251">
        <v>1</v>
      </c>
      <c r="I55" s="251">
        <v>0</v>
      </c>
      <c r="J55" s="251">
        <v>0</v>
      </c>
      <c r="K55" s="251">
        <v>0</v>
      </c>
      <c r="L55" s="251"/>
      <c r="M55" s="251">
        <v>2</v>
      </c>
      <c r="N55" s="251">
        <v>0</v>
      </c>
      <c r="O55" s="251">
        <v>0</v>
      </c>
      <c r="P55" s="251">
        <v>0</v>
      </c>
      <c r="Q55" s="251">
        <v>0</v>
      </c>
      <c r="R55" s="251">
        <v>0</v>
      </c>
      <c r="S55" s="251"/>
      <c r="T55" s="251">
        <v>1</v>
      </c>
      <c r="U55" s="251">
        <v>1</v>
      </c>
      <c r="V55" s="251">
        <v>0</v>
      </c>
      <c r="W55" s="251">
        <v>0</v>
      </c>
      <c r="X55" s="252">
        <v>0</v>
      </c>
      <c r="Y55" s="251">
        <v>0</v>
      </c>
      <c r="Z55" s="251"/>
      <c r="AA55" s="251">
        <v>0</v>
      </c>
      <c r="AB55" s="251">
        <v>2</v>
      </c>
      <c r="AC55" s="251">
        <v>0</v>
      </c>
      <c r="AD55" s="251">
        <v>1</v>
      </c>
      <c r="AE55" s="251">
        <v>0</v>
      </c>
      <c r="AF55" s="251">
        <v>0</v>
      </c>
      <c r="AG55" s="251"/>
      <c r="AH55" s="251">
        <v>0</v>
      </c>
      <c r="AI55" s="251"/>
      <c r="AJ55" s="187">
        <f t="shared" si="6"/>
        <v>10</v>
      </c>
      <c r="AK55" s="188">
        <f t="shared" si="4"/>
        <v>0.4</v>
      </c>
      <c r="AL55" s="253"/>
      <c r="AM55" s="582"/>
      <c r="AN55" s="299"/>
      <c r="AO55" s="582"/>
      <c r="AP55" s="254"/>
    </row>
    <row r="56" spans="1:42" ht="20.100000000000001" customHeight="1">
      <c r="A56" s="529" t="s">
        <v>519</v>
      </c>
      <c r="B56" s="104" t="s">
        <v>491</v>
      </c>
      <c r="C56" s="255">
        <v>18</v>
      </c>
      <c r="D56" s="256">
        <v>14</v>
      </c>
      <c r="E56" s="257"/>
      <c r="F56" s="258">
        <v>15</v>
      </c>
      <c r="G56" s="258">
        <v>12</v>
      </c>
      <c r="H56" s="259">
        <v>14</v>
      </c>
      <c r="I56" s="258">
        <v>16</v>
      </c>
      <c r="J56" s="258">
        <v>12</v>
      </c>
      <c r="K56" s="258">
        <v>18</v>
      </c>
      <c r="L56" s="258"/>
      <c r="M56" s="258">
        <v>16</v>
      </c>
      <c r="N56" s="258">
        <v>14</v>
      </c>
      <c r="O56" s="259">
        <v>14</v>
      </c>
      <c r="P56" s="258">
        <v>15</v>
      </c>
      <c r="Q56" s="258">
        <v>12</v>
      </c>
      <c r="R56" s="258">
        <v>18</v>
      </c>
      <c r="S56" s="258"/>
      <c r="T56" s="258">
        <v>14</v>
      </c>
      <c r="U56" s="258">
        <v>15</v>
      </c>
      <c r="V56" s="258">
        <v>12</v>
      </c>
      <c r="W56" s="258">
        <v>13</v>
      </c>
      <c r="X56" s="259">
        <v>12</v>
      </c>
      <c r="Y56" s="258">
        <v>18</v>
      </c>
      <c r="Z56" s="258"/>
      <c r="AA56" s="258">
        <v>14</v>
      </c>
      <c r="AB56" s="258">
        <v>14</v>
      </c>
      <c r="AC56" s="258">
        <v>15</v>
      </c>
      <c r="AD56" s="258">
        <v>15</v>
      </c>
      <c r="AE56" s="258">
        <v>10</v>
      </c>
      <c r="AF56" s="258">
        <v>18</v>
      </c>
      <c r="AG56" s="258"/>
      <c r="AH56" s="258">
        <v>17</v>
      </c>
      <c r="AI56" s="258"/>
      <c r="AJ56" s="260">
        <f t="shared" si="6"/>
        <v>363</v>
      </c>
      <c r="AK56" s="110">
        <f t="shared" si="4"/>
        <v>14.52</v>
      </c>
      <c r="AL56" s="531">
        <f>SUM(AK56:AK57)</f>
        <v>14.799999999999999</v>
      </c>
      <c r="AM56" s="111">
        <f>AK56/C56</f>
        <v>0.80666666666666664</v>
      </c>
      <c r="AN56" s="532">
        <f>AL56/(C56+C57)</f>
        <v>0.82222222222222219</v>
      </c>
      <c r="AO56" s="112">
        <f>AK56/D56</f>
        <v>1.0371428571428571</v>
      </c>
      <c r="AP56" s="532">
        <f>AL56/SUM(D56:D57)</f>
        <v>0.95483870967741924</v>
      </c>
    </row>
    <row r="57" spans="1:42" ht="20.100000000000001" customHeight="1">
      <c r="A57" s="530"/>
      <c r="B57" s="115" t="s">
        <v>492</v>
      </c>
      <c r="C57" s="261"/>
      <c r="D57" s="262">
        <v>1.5</v>
      </c>
      <c r="E57" s="263"/>
      <c r="F57" s="264">
        <v>0</v>
      </c>
      <c r="G57" s="264">
        <v>0</v>
      </c>
      <c r="H57" s="265">
        <v>0</v>
      </c>
      <c r="I57" s="264">
        <v>0</v>
      </c>
      <c r="J57" s="266">
        <v>1</v>
      </c>
      <c r="K57" s="267">
        <v>0</v>
      </c>
      <c r="L57" s="264"/>
      <c r="M57" s="264">
        <v>0</v>
      </c>
      <c r="N57" s="264">
        <v>0</v>
      </c>
      <c r="O57" s="265">
        <v>1</v>
      </c>
      <c r="P57" s="264">
        <v>0</v>
      </c>
      <c r="Q57" s="264">
        <v>1</v>
      </c>
      <c r="R57" s="264">
        <v>0</v>
      </c>
      <c r="S57" s="264"/>
      <c r="T57" s="264">
        <v>0</v>
      </c>
      <c r="U57" s="264">
        <v>0</v>
      </c>
      <c r="V57" s="264">
        <v>1</v>
      </c>
      <c r="W57" s="264">
        <v>0</v>
      </c>
      <c r="X57" s="265">
        <v>0</v>
      </c>
      <c r="Y57" s="264">
        <v>0</v>
      </c>
      <c r="Z57" s="264"/>
      <c r="AA57" s="264">
        <v>0</v>
      </c>
      <c r="AB57" s="264">
        <v>0</v>
      </c>
      <c r="AC57" s="264">
        <v>1</v>
      </c>
      <c r="AD57" s="264">
        <v>0</v>
      </c>
      <c r="AE57" s="264">
        <v>1</v>
      </c>
      <c r="AF57" s="264">
        <v>0</v>
      </c>
      <c r="AG57" s="264"/>
      <c r="AH57" s="264">
        <v>1</v>
      </c>
      <c r="AI57" s="264"/>
      <c r="AJ57" s="268">
        <f t="shared" si="6"/>
        <v>7</v>
      </c>
      <c r="AK57" s="269">
        <f t="shared" si="4"/>
        <v>0.28000000000000003</v>
      </c>
      <c r="AL57" s="547"/>
      <c r="AM57" s="581"/>
      <c r="AN57" s="525"/>
      <c r="AO57" s="581"/>
      <c r="AP57" s="524"/>
    </row>
    <row r="58" spans="1:42" ht="20.100000000000001" customHeight="1">
      <c r="A58" s="536"/>
      <c r="B58" s="151" t="s">
        <v>493</v>
      </c>
      <c r="C58" s="270"/>
      <c r="D58" s="271"/>
      <c r="E58" s="272"/>
      <c r="F58" s="273">
        <v>1</v>
      </c>
      <c r="G58" s="273">
        <v>2</v>
      </c>
      <c r="H58" s="274">
        <v>3</v>
      </c>
      <c r="I58" s="273">
        <v>1</v>
      </c>
      <c r="J58" s="273">
        <v>1</v>
      </c>
      <c r="K58" s="273">
        <v>1</v>
      </c>
      <c r="L58" s="273"/>
      <c r="M58" s="273">
        <v>1</v>
      </c>
      <c r="N58" s="273">
        <v>1</v>
      </c>
      <c r="O58" s="274">
        <v>0</v>
      </c>
      <c r="P58" s="273">
        <v>1</v>
      </c>
      <c r="Q58" s="273">
        <v>1</v>
      </c>
      <c r="R58" s="273">
        <v>0</v>
      </c>
      <c r="S58" s="273"/>
      <c r="T58" s="273">
        <v>0</v>
      </c>
      <c r="U58" s="273">
        <v>0</v>
      </c>
      <c r="V58" s="273">
        <v>0</v>
      </c>
      <c r="W58" s="273">
        <v>1</v>
      </c>
      <c r="X58" s="274">
        <v>1</v>
      </c>
      <c r="Y58" s="273">
        <v>0</v>
      </c>
      <c r="Z58" s="273"/>
      <c r="AA58" s="273">
        <v>2</v>
      </c>
      <c r="AB58" s="273">
        <v>0</v>
      </c>
      <c r="AC58" s="273">
        <v>0</v>
      </c>
      <c r="AD58" s="273">
        <v>1</v>
      </c>
      <c r="AE58" s="273">
        <v>1</v>
      </c>
      <c r="AF58" s="273">
        <v>0</v>
      </c>
      <c r="AG58" s="273"/>
      <c r="AH58" s="273">
        <v>1</v>
      </c>
      <c r="AI58" s="273"/>
      <c r="AJ58" s="166">
        <f t="shared" si="6"/>
        <v>20</v>
      </c>
      <c r="AK58" s="167">
        <f t="shared" si="4"/>
        <v>0.8</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45</v>
      </c>
      <c r="AF59" s="240">
        <v>45</v>
      </c>
      <c r="AG59" s="240">
        <v>45</v>
      </c>
      <c r="AH59" s="240">
        <v>45</v>
      </c>
      <c r="AI59" s="240">
        <v>44</v>
      </c>
      <c r="AJ59" s="109">
        <f t="shared" si="6"/>
        <v>1420</v>
      </c>
      <c r="AK59" s="110">
        <f t="shared" si="4"/>
        <v>45.806451612903224</v>
      </c>
      <c r="AL59" s="583"/>
      <c r="AM59" s="111">
        <f>AK59/C59</f>
        <v>0.99579242636746135</v>
      </c>
      <c r="AN59" s="586"/>
      <c r="AO59" s="112">
        <f>AK59/D59</f>
        <v>0.99579242636746135</v>
      </c>
      <c r="AP59" s="583"/>
    </row>
    <row r="60" spans="1:42" ht="20.100000000000001" customHeight="1">
      <c r="A60" s="530"/>
      <c r="B60" s="115" t="s">
        <v>490</v>
      </c>
      <c r="C60" s="276"/>
      <c r="D60" s="276"/>
      <c r="E60" s="277">
        <v>3</v>
      </c>
      <c r="F60" s="278">
        <v>3</v>
      </c>
      <c r="G60" s="278">
        <v>3</v>
      </c>
      <c r="H60" s="278">
        <v>3</v>
      </c>
      <c r="I60" s="278">
        <v>2</v>
      </c>
      <c r="J60" s="278">
        <v>2</v>
      </c>
      <c r="K60" s="278">
        <v>2</v>
      </c>
      <c r="L60" s="278">
        <v>2</v>
      </c>
      <c r="M60" s="278">
        <v>1</v>
      </c>
      <c r="N60" s="278">
        <v>1</v>
      </c>
      <c r="O60" s="278">
        <v>1</v>
      </c>
      <c r="P60" s="278">
        <v>3</v>
      </c>
      <c r="Q60" s="278">
        <v>3</v>
      </c>
      <c r="R60" s="278">
        <v>3</v>
      </c>
      <c r="S60" s="278">
        <v>3</v>
      </c>
      <c r="T60" s="278">
        <v>3</v>
      </c>
      <c r="U60" s="278">
        <v>3</v>
      </c>
      <c r="V60" s="278">
        <v>3</v>
      </c>
      <c r="W60" s="278">
        <v>2</v>
      </c>
      <c r="X60" s="278">
        <v>3</v>
      </c>
      <c r="Y60" s="278">
        <v>3</v>
      </c>
      <c r="Z60" s="278">
        <v>3</v>
      </c>
      <c r="AA60" s="278">
        <v>3</v>
      </c>
      <c r="AB60" s="278">
        <v>3</v>
      </c>
      <c r="AC60" s="278">
        <v>3</v>
      </c>
      <c r="AD60" s="278">
        <v>3</v>
      </c>
      <c r="AE60" s="278">
        <v>3</v>
      </c>
      <c r="AF60" s="278">
        <v>3</v>
      </c>
      <c r="AG60" s="278">
        <v>3</v>
      </c>
      <c r="AH60" s="278">
        <v>3</v>
      </c>
      <c r="AI60" s="278">
        <v>2</v>
      </c>
      <c r="AJ60" s="279">
        <f t="shared" si="6"/>
        <v>81</v>
      </c>
      <c r="AK60" s="280">
        <f t="shared" si="4"/>
        <v>2.6129032258064515</v>
      </c>
      <c r="AL60" s="584"/>
      <c r="AM60" s="540"/>
      <c r="AN60" s="587"/>
      <c r="AO60" s="540"/>
      <c r="AP60" s="584"/>
    </row>
    <row r="61" spans="1:42" ht="20.100000000000001" customHeight="1">
      <c r="A61" s="536"/>
      <c r="B61" s="124" t="s">
        <v>522</v>
      </c>
      <c r="C61" s="281"/>
      <c r="D61" s="281"/>
      <c r="E61" s="282">
        <v>6</v>
      </c>
      <c r="F61" s="283">
        <v>0</v>
      </c>
      <c r="G61" s="246">
        <v>0</v>
      </c>
      <c r="H61" s="283">
        <v>0</v>
      </c>
      <c r="I61" s="283">
        <v>0</v>
      </c>
      <c r="J61" s="282">
        <v>0</v>
      </c>
      <c r="K61" s="283">
        <v>0</v>
      </c>
      <c r="L61" s="246">
        <v>10</v>
      </c>
      <c r="M61" s="283">
        <v>0</v>
      </c>
      <c r="N61" s="283">
        <v>0</v>
      </c>
      <c r="O61" s="283">
        <v>0</v>
      </c>
      <c r="P61" s="283">
        <v>0</v>
      </c>
      <c r="Q61" s="246">
        <v>0</v>
      </c>
      <c r="R61" s="246">
        <v>0</v>
      </c>
      <c r="S61" s="246">
        <v>9</v>
      </c>
      <c r="T61" s="246">
        <v>0</v>
      </c>
      <c r="U61" s="246">
        <v>0</v>
      </c>
      <c r="V61" s="246">
        <v>0</v>
      </c>
      <c r="W61" s="246">
        <v>0</v>
      </c>
      <c r="X61" s="284">
        <v>0</v>
      </c>
      <c r="Y61" s="283">
        <v>0</v>
      </c>
      <c r="Z61" s="283">
        <v>0</v>
      </c>
      <c r="AA61" s="283">
        <v>0</v>
      </c>
      <c r="AB61" s="283">
        <v>0</v>
      </c>
      <c r="AC61" s="283">
        <v>0</v>
      </c>
      <c r="AD61" s="283">
        <v>0</v>
      </c>
      <c r="AE61" s="283">
        <v>0</v>
      </c>
      <c r="AF61" s="283">
        <v>0</v>
      </c>
      <c r="AG61" s="283">
        <v>0</v>
      </c>
      <c r="AH61" s="283">
        <v>0</v>
      </c>
      <c r="AI61" s="283">
        <v>0</v>
      </c>
      <c r="AJ61" s="153">
        <f>SUM(E61:AI61)</f>
        <v>25</v>
      </c>
      <c r="AK61" s="140">
        <f t="shared" si="4"/>
        <v>0.80645161290322576</v>
      </c>
      <c r="AL61" s="585"/>
      <c r="AM61" s="528"/>
      <c r="AN61" s="588"/>
      <c r="AO61" s="528"/>
      <c r="AP61" s="585"/>
    </row>
    <row r="62" spans="1:42" ht="20.100000000000001" customHeight="1">
      <c r="A62" s="285" t="s">
        <v>855</v>
      </c>
      <c r="B62" s="286" t="s">
        <v>523</v>
      </c>
      <c r="C62" s="287">
        <f>SUM(C5:C61)-SUM(C15:C16,C26:C27,C49:C50)</f>
        <v>678</v>
      </c>
      <c r="D62" s="287">
        <f>SUM(D5:D61)-SUM(D15:D16,D26:D27,D49:D50)</f>
        <v>666.40000000000009</v>
      </c>
      <c r="E62" s="288">
        <f t="shared" ref="E62:AI62" si="9">SUM(E5:E9,E17:E21,E23:E24,E28:E33,E56:E57,E59:E59,E35:E47,E51:E53,E11:E13)</f>
        <v>466</v>
      </c>
      <c r="F62" s="288">
        <f t="shared" si="9"/>
        <v>662</v>
      </c>
      <c r="G62" s="288">
        <f t="shared" si="9"/>
        <v>659</v>
      </c>
      <c r="H62" s="288">
        <f>SUM(H5:H9,H17:H21,H23:H24,H28:H33,H56:H57,H59:H59,H35:H47,H51:H53,H11:H13)</f>
        <v>663</v>
      </c>
      <c r="I62" s="288">
        <f t="shared" si="9"/>
        <v>647</v>
      </c>
      <c r="J62" s="288">
        <f>SUM(J5:J9,J17:J21,J23:J24,J28:J33,J56:J57,J59:J59,J35:J47,J51:J53,J11:J13)</f>
        <v>656</v>
      </c>
      <c r="K62" s="288">
        <f t="shared" si="9"/>
        <v>636</v>
      </c>
      <c r="L62" s="288">
        <f t="shared" si="9"/>
        <v>464</v>
      </c>
      <c r="M62" s="288">
        <f t="shared" si="9"/>
        <v>654</v>
      </c>
      <c r="N62" s="288">
        <f t="shared" si="9"/>
        <v>653</v>
      </c>
      <c r="O62" s="288">
        <f t="shared" si="9"/>
        <v>650</v>
      </c>
      <c r="P62" s="288">
        <f t="shared" si="9"/>
        <v>651</v>
      </c>
      <c r="Q62" s="288">
        <f t="shared" si="9"/>
        <v>651</v>
      </c>
      <c r="R62" s="288">
        <f t="shared" si="9"/>
        <v>635</v>
      </c>
      <c r="S62" s="288">
        <f>SUM(S5:S9,S17:S21,S23:S24,S28:S33,S56:S57,S59:S59,S35:S47,S51:S53,S11:S13)</f>
        <v>466</v>
      </c>
      <c r="T62" s="288">
        <f>SUM(T5:T9,T17:T21,T23:T24,T28:T33,T56:T57,T59:T59,T35:T47,T51:T53,T11:T13)</f>
        <v>661</v>
      </c>
      <c r="U62" s="288">
        <f t="shared" si="9"/>
        <v>651</v>
      </c>
      <c r="V62" s="288">
        <f t="shared" si="9"/>
        <v>652</v>
      </c>
      <c r="W62" s="288">
        <f t="shared" si="9"/>
        <v>645</v>
      </c>
      <c r="X62" s="288">
        <f t="shared" si="9"/>
        <v>647</v>
      </c>
      <c r="Y62" s="288">
        <f>SUM(Y5:Y9,Y17:Y21,Y23:Y24,Y28:Y33,Y56:Y57,Y59:Y59,Y35:Y47,Y51:Y53,Y11:Y13)</f>
        <v>630</v>
      </c>
      <c r="Z62" s="288">
        <f>SUM(Z5:Z9,Z17:Z21,Z23:Z24,Z28:Z33,Z56:Z57,Z59:Z59,Z35:Z47,Z51:Z53,Z11:Z13)</f>
        <v>464</v>
      </c>
      <c r="AA62" s="288">
        <f>SUM(AA5:AA9,AA17:AA21,AA23:AA24,AA28:AA33,AA56:AA57,AA59:AA59,AA35:AA47,AA51:AA53,AA11:AA13)</f>
        <v>650</v>
      </c>
      <c r="AB62" s="288">
        <f t="shared" si="9"/>
        <v>639</v>
      </c>
      <c r="AC62" s="289">
        <f t="shared" si="9"/>
        <v>680</v>
      </c>
      <c r="AD62" s="289">
        <f t="shared" si="9"/>
        <v>652</v>
      </c>
      <c r="AE62" s="289">
        <f>SUM(AE5:AE9,AE17:AE21,AE23:AE24,AE28:AE33,AE56:AE57,AE59:AE59,AE35:AE47,AE51:AE53,AE11:AE13)</f>
        <v>628</v>
      </c>
      <c r="AF62" s="289">
        <f>SUM(AF5:AF9,AF17:AF21,AF23:AF24,AF28:AF33,AF56:AF57,AF59:AF59,AF35:AF47,AF51:AF53,AF11:AF13)</f>
        <v>625</v>
      </c>
      <c r="AG62" s="289">
        <f>SUM(AG5:AG9,AG17:AG21,AG23:AG24,AG28:AG33,AG56:AG57,AG59:AG59,AG35:AG47,AG51:AG53,AG11:AG13)</f>
        <v>467</v>
      </c>
      <c r="AH62" s="289">
        <f>SUM(AH5:AH9,AH17:AH21,AH23:AH24,AH28:AH33,AH56:AH57,AH59:AH59,AH35:AH47,AH51:AH53,AH11:AH13)</f>
        <v>568</v>
      </c>
      <c r="AI62" s="289">
        <f t="shared" si="9"/>
        <v>466</v>
      </c>
      <c r="AJ62" s="290">
        <f>SUM(AJ5:AJ6,AJ8:AJ9,AJ17:AJ18,AJ20:AJ21,AJ23:AJ24,AJ28:AJ29,AJ31:AJ33,AJ56:AJ57,AJ59:AJ59,AJ35:AJ37,AJ39:AJ40,AJ42:AJ43,AJ45:AJ47,AJ51:AJ53,AJ11:AJ13)</f>
        <v>18572</v>
      </c>
      <c r="AK62" s="291">
        <f>SUM(AK5:AK6,AK8:AK9,AK11:AK13,AK17:AK18,AK20:AK21,AK23:AK24,AK28:AK29,AK31:AK33,AK35:AK37,AK39:AK40,AK42:AK43,AK45:AK47,AK51:AK54,AK56:AK57,AK59)</f>
        <v>634.06817204301069</v>
      </c>
      <c r="AL62" s="292"/>
      <c r="AM62" s="293">
        <f>(AK62-SUM(AK31:AK33))/C62</f>
        <v>0.87972753512861979</v>
      </c>
      <c r="AN62" s="298"/>
      <c r="AO62" s="294">
        <f>AK62/D62</f>
        <v>0.95148285120499787</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DA1D-4E9E-4330-BF45-FD8103A1990F}">
  <sheetPr codeName="Sheet49">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10.125" style="95" customWidth="1"/>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2025</v>
      </c>
      <c r="F1" s="93" t="s">
        <v>479</v>
      </c>
      <c r="G1" s="93">
        <v>12</v>
      </c>
      <c r="H1" s="94" t="s">
        <v>480</v>
      </c>
    </row>
    <row r="2" spans="1:42" ht="18" customHeight="1">
      <c r="A2" s="96"/>
      <c r="B2" s="95" t="s">
        <v>1134</v>
      </c>
    </row>
    <row r="3" spans="1:42" ht="18.75" customHeight="1">
      <c r="A3" s="516" t="s">
        <v>481</v>
      </c>
      <c r="B3" s="97"/>
      <c r="C3" s="518" t="s">
        <v>482</v>
      </c>
      <c r="D3" s="518" t="s">
        <v>483</v>
      </c>
      <c r="E3" s="98">
        <f>DATE(E1,G1,1)</f>
        <v>45992</v>
      </c>
      <c r="F3" s="99">
        <f t="shared" ref="F3:AG3" si="0">E3+1</f>
        <v>45993</v>
      </c>
      <c r="G3" s="99">
        <f t="shared" si="0"/>
        <v>45994</v>
      </c>
      <c r="H3" s="100">
        <f t="shared" si="0"/>
        <v>45995</v>
      </c>
      <c r="I3" s="99">
        <f t="shared" si="0"/>
        <v>45996</v>
      </c>
      <c r="J3" s="99">
        <f t="shared" si="0"/>
        <v>45997</v>
      </c>
      <c r="K3" s="99">
        <f t="shared" si="0"/>
        <v>45998</v>
      </c>
      <c r="L3" s="99">
        <f t="shared" si="0"/>
        <v>45999</v>
      </c>
      <c r="M3" s="99">
        <f t="shared" si="0"/>
        <v>46000</v>
      </c>
      <c r="N3" s="99">
        <f t="shared" si="0"/>
        <v>46001</v>
      </c>
      <c r="O3" s="99">
        <f t="shared" si="0"/>
        <v>46002</v>
      </c>
      <c r="P3" s="99">
        <f t="shared" si="0"/>
        <v>46003</v>
      </c>
      <c r="Q3" s="99">
        <f t="shared" si="0"/>
        <v>46004</v>
      </c>
      <c r="R3" s="99">
        <f t="shared" si="0"/>
        <v>46005</v>
      </c>
      <c r="S3" s="99">
        <f t="shared" si="0"/>
        <v>46006</v>
      </c>
      <c r="T3" s="99">
        <f t="shared" si="0"/>
        <v>46007</v>
      </c>
      <c r="U3" s="99">
        <f t="shared" si="0"/>
        <v>46008</v>
      </c>
      <c r="V3" s="99">
        <f t="shared" si="0"/>
        <v>46009</v>
      </c>
      <c r="W3" s="99">
        <f t="shared" si="0"/>
        <v>46010</v>
      </c>
      <c r="X3" s="100">
        <f t="shared" si="0"/>
        <v>46011</v>
      </c>
      <c r="Y3" s="99">
        <f t="shared" si="0"/>
        <v>46012</v>
      </c>
      <c r="Z3" s="99">
        <f t="shared" si="0"/>
        <v>46013</v>
      </c>
      <c r="AA3" s="99">
        <f t="shared" si="0"/>
        <v>46014</v>
      </c>
      <c r="AB3" s="99">
        <f t="shared" si="0"/>
        <v>46015</v>
      </c>
      <c r="AC3" s="99">
        <f t="shared" si="0"/>
        <v>46016</v>
      </c>
      <c r="AD3" s="99">
        <f t="shared" si="0"/>
        <v>46017</v>
      </c>
      <c r="AE3" s="99">
        <f t="shared" si="0"/>
        <v>46018</v>
      </c>
      <c r="AF3" s="99">
        <f t="shared" si="0"/>
        <v>46019</v>
      </c>
      <c r="AG3" s="99">
        <f t="shared" si="0"/>
        <v>46020</v>
      </c>
      <c r="AH3" s="99">
        <f>AG3+1</f>
        <v>46021</v>
      </c>
      <c r="AI3" s="99">
        <f>AH3+1</f>
        <v>46022</v>
      </c>
      <c r="AJ3" s="518" t="s">
        <v>484</v>
      </c>
      <c r="AK3" s="520" t="s">
        <v>485</v>
      </c>
      <c r="AL3" s="521"/>
      <c r="AM3" s="520" t="s">
        <v>486</v>
      </c>
      <c r="AN3" s="521"/>
      <c r="AO3" s="534" t="s">
        <v>487</v>
      </c>
      <c r="AP3" s="521"/>
    </row>
    <row r="4" spans="1:42" ht="18.75" customHeight="1">
      <c r="A4" s="517"/>
      <c r="B4" s="101"/>
      <c r="C4" s="519"/>
      <c r="D4" s="519"/>
      <c r="E4" s="102">
        <f>E3</f>
        <v>45992</v>
      </c>
      <c r="F4" s="103">
        <f>F3</f>
        <v>45993</v>
      </c>
      <c r="G4" s="103">
        <f t="shared" ref="G4:AI4" si="1">G3</f>
        <v>45994</v>
      </c>
      <c r="H4" s="103">
        <f t="shared" si="1"/>
        <v>45995</v>
      </c>
      <c r="I4" s="103">
        <f t="shared" si="1"/>
        <v>45996</v>
      </c>
      <c r="J4" s="103">
        <f t="shared" si="1"/>
        <v>45997</v>
      </c>
      <c r="K4" s="103">
        <f t="shared" si="1"/>
        <v>45998</v>
      </c>
      <c r="L4" s="103">
        <f t="shared" si="1"/>
        <v>45999</v>
      </c>
      <c r="M4" s="103">
        <f t="shared" si="1"/>
        <v>46000</v>
      </c>
      <c r="N4" s="103">
        <f t="shared" si="1"/>
        <v>46001</v>
      </c>
      <c r="O4" s="103">
        <f t="shared" si="1"/>
        <v>46002</v>
      </c>
      <c r="P4" s="103">
        <f t="shared" si="1"/>
        <v>46003</v>
      </c>
      <c r="Q4" s="103">
        <f t="shared" si="1"/>
        <v>46004</v>
      </c>
      <c r="R4" s="103">
        <f t="shared" si="1"/>
        <v>46005</v>
      </c>
      <c r="S4" s="103">
        <f t="shared" si="1"/>
        <v>46006</v>
      </c>
      <c r="T4" s="103">
        <f t="shared" si="1"/>
        <v>46007</v>
      </c>
      <c r="U4" s="103">
        <f t="shared" si="1"/>
        <v>46008</v>
      </c>
      <c r="V4" s="103">
        <f t="shared" si="1"/>
        <v>46009</v>
      </c>
      <c r="W4" s="103">
        <f t="shared" si="1"/>
        <v>46010</v>
      </c>
      <c r="X4" s="103">
        <f t="shared" si="1"/>
        <v>46011</v>
      </c>
      <c r="Y4" s="103">
        <f t="shared" si="1"/>
        <v>46012</v>
      </c>
      <c r="Z4" s="103">
        <f t="shared" si="1"/>
        <v>46013</v>
      </c>
      <c r="AA4" s="103">
        <f t="shared" si="1"/>
        <v>46014</v>
      </c>
      <c r="AB4" s="103">
        <f t="shared" si="1"/>
        <v>46015</v>
      </c>
      <c r="AC4" s="103">
        <f t="shared" si="1"/>
        <v>46016</v>
      </c>
      <c r="AD4" s="103">
        <f t="shared" si="1"/>
        <v>46017</v>
      </c>
      <c r="AE4" s="103">
        <f t="shared" si="1"/>
        <v>46018</v>
      </c>
      <c r="AF4" s="103">
        <f t="shared" si="1"/>
        <v>46019</v>
      </c>
      <c r="AG4" s="103">
        <f t="shared" si="1"/>
        <v>46020</v>
      </c>
      <c r="AH4" s="103">
        <f>AH3</f>
        <v>46021</v>
      </c>
      <c r="AI4" s="103">
        <f t="shared" si="1"/>
        <v>46022</v>
      </c>
      <c r="AJ4" s="519"/>
      <c r="AK4" s="522"/>
      <c r="AL4" s="523"/>
      <c r="AM4" s="522"/>
      <c r="AN4" s="523"/>
      <c r="AO4" s="535"/>
      <c r="AP4" s="523"/>
    </row>
    <row r="5" spans="1:42" ht="20.100000000000001" customHeight="1">
      <c r="A5" s="529" t="s">
        <v>557</v>
      </c>
      <c r="B5" s="104" t="s">
        <v>488</v>
      </c>
      <c r="C5" s="105">
        <v>110</v>
      </c>
      <c r="D5" s="105">
        <v>105</v>
      </c>
      <c r="E5" s="106">
        <v>104</v>
      </c>
      <c r="F5" s="107">
        <v>104</v>
      </c>
      <c r="G5" s="107">
        <v>105</v>
      </c>
      <c r="H5" s="108">
        <v>104</v>
      </c>
      <c r="I5" s="107">
        <v>103</v>
      </c>
      <c r="J5" s="107">
        <v>103</v>
      </c>
      <c r="K5" s="107">
        <v>103</v>
      </c>
      <c r="L5" s="107">
        <v>103</v>
      </c>
      <c r="M5" s="107">
        <v>102</v>
      </c>
      <c r="N5" s="107">
        <v>103</v>
      </c>
      <c r="O5" s="108">
        <v>104</v>
      </c>
      <c r="P5" s="107">
        <v>103</v>
      </c>
      <c r="Q5" s="107">
        <v>103</v>
      </c>
      <c r="R5" s="107">
        <v>103</v>
      </c>
      <c r="S5" s="107">
        <v>103</v>
      </c>
      <c r="T5" s="107">
        <v>103</v>
      </c>
      <c r="U5" s="107">
        <v>103</v>
      </c>
      <c r="V5" s="107">
        <v>104</v>
      </c>
      <c r="W5" s="107">
        <v>106</v>
      </c>
      <c r="X5" s="107">
        <v>106</v>
      </c>
      <c r="Y5" s="107">
        <v>106</v>
      </c>
      <c r="Z5" s="107">
        <v>107</v>
      </c>
      <c r="AA5" s="107">
        <v>108</v>
      </c>
      <c r="AB5" s="107">
        <v>108</v>
      </c>
      <c r="AC5" s="107">
        <v>109</v>
      </c>
      <c r="AD5" s="107">
        <v>107</v>
      </c>
      <c r="AE5" s="107">
        <v>106</v>
      </c>
      <c r="AF5" s="107">
        <v>106</v>
      </c>
      <c r="AG5" s="107">
        <v>104</v>
      </c>
      <c r="AH5" s="107">
        <v>104</v>
      </c>
      <c r="AI5" s="107">
        <v>104</v>
      </c>
      <c r="AJ5" s="109">
        <f>SUM(E5:AI5)</f>
        <v>3241</v>
      </c>
      <c r="AK5" s="110">
        <f t="shared" ref="AK5:AK12" si="2">AJ5/COUNTA(E5:AI5)</f>
        <v>104.54838709677419</v>
      </c>
      <c r="AL5" s="537">
        <f>SUM(AK5:AK6)</f>
        <v>116</v>
      </c>
      <c r="AM5" s="111">
        <f>AK5/C5</f>
        <v>0.95043988269794721</v>
      </c>
      <c r="AN5" s="532">
        <f>AL5/(C5+C6)</f>
        <v>0.96666666666666667</v>
      </c>
      <c r="AO5" s="112">
        <f>AK5/D5</f>
        <v>0.99569892473118282</v>
      </c>
      <c r="AP5" s="524">
        <f>AL5/(D5+D6)</f>
        <v>1</v>
      </c>
    </row>
    <row r="6" spans="1:42" ht="20.100000000000001" customHeight="1">
      <c r="A6" s="530"/>
      <c r="B6" s="115" t="s">
        <v>489</v>
      </c>
      <c r="C6" s="116">
        <v>10</v>
      </c>
      <c r="D6" s="116">
        <v>11</v>
      </c>
      <c r="E6" s="349">
        <v>13</v>
      </c>
      <c r="F6" s="117">
        <v>10</v>
      </c>
      <c r="G6" s="117">
        <v>12</v>
      </c>
      <c r="H6" s="118">
        <v>12</v>
      </c>
      <c r="I6" s="117">
        <v>11</v>
      </c>
      <c r="J6" s="117">
        <v>11</v>
      </c>
      <c r="K6" s="117">
        <v>11</v>
      </c>
      <c r="L6" s="117">
        <v>12</v>
      </c>
      <c r="M6" s="117">
        <v>13</v>
      </c>
      <c r="N6" s="117">
        <v>12</v>
      </c>
      <c r="O6" s="118">
        <v>12</v>
      </c>
      <c r="P6" s="117">
        <v>12</v>
      </c>
      <c r="Q6" s="117">
        <v>13</v>
      </c>
      <c r="R6" s="117">
        <v>12</v>
      </c>
      <c r="S6" s="117">
        <v>13</v>
      </c>
      <c r="T6" s="117">
        <v>13</v>
      </c>
      <c r="U6" s="117">
        <v>11</v>
      </c>
      <c r="V6" s="117">
        <v>12</v>
      </c>
      <c r="W6" s="117">
        <v>15</v>
      </c>
      <c r="X6" s="117">
        <v>12</v>
      </c>
      <c r="Y6" s="117">
        <v>10</v>
      </c>
      <c r="Z6" s="117">
        <v>10</v>
      </c>
      <c r="AA6" s="117">
        <v>5</v>
      </c>
      <c r="AB6" s="117">
        <v>11</v>
      </c>
      <c r="AC6" s="117">
        <v>11</v>
      </c>
      <c r="AD6" s="117">
        <v>10</v>
      </c>
      <c r="AE6" s="117">
        <v>9</v>
      </c>
      <c r="AF6" s="117">
        <v>11</v>
      </c>
      <c r="AG6" s="117">
        <v>12</v>
      </c>
      <c r="AH6" s="117">
        <v>12</v>
      </c>
      <c r="AI6" s="117">
        <v>12</v>
      </c>
      <c r="AJ6" s="119">
        <f t="shared" ref="AJ6:AJ14" si="3">SUM(E6:AI6)</f>
        <v>355</v>
      </c>
      <c r="AK6" s="120">
        <f t="shared" si="2"/>
        <v>11.451612903225806</v>
      </c>
      <c r="AL6" s="538"/>
      <c r="AM6" s="122">
        <f>AK6/C6</f>
        <v>1.1451612903225805</v>
      </c>
      <c r="AN6" s="525"/>
      <c r="AO6" s="123">
        <f>AK6/D6</f>
        <v>1.0410557184750733</v>
      </c>
      <c r="AP6" s="524"/>
    </row>
    <row r="7" spans="1:42" ht="20.100000000000001" customHeight="1">
      <c r="A7" s="536"/>
      <c r="B7" s="124" t="s">
        <v>490</v>
      </c>
      <c r="C7" s="125"/>
      <c r="D7" s="126"/>
      <c r="E7" s="127">
        <v>6</v>
      </c>
      <c r="F7" s="128">
        <v>6</v>
      </c>
      <c r="G7" s="128">
        <v>5</v>
      </c>
      <c r="H7" s="129">
        <v>6</v>
      </c>
      <c r="I7" s="128">
        <v>6</v>
      </c>
      <c r="J7" s="128">
        <v>6</v>
      </c>
      <c r="K7" s="128">
        <v>6</v>
      </c>
      <c r="L7" s="128">
        <v>6</v>
      </c>
      <c r="M7" s="128">
        <v>6</v>
      </c>
      <c r="N7" s="128">
        <v>5</v>
      </c>
      <c r="O7" s="129">
        <v>5</v>
      </c>
      <c r="P7" s="128">
        <v>6</v>
      </c>
      <c r="Q7" s="128">
        <v>6</v>
      </c>
      <c r="R7" s="128">
        <v>6</v>
      </c>
      <c r="S7" s="128">
        <v>6</v>
      </c>
      <c r="T7" s="128">
        <v>6</v>
      </c>
      <c r="U7" s="128">
        <v>6</v>
      </c>
      <c r="V7" s="128">
        <v>5</v>
      </c>
      <c r="W7" s="128">
        <v>3</v>
      </c>
      <c r="X7" s="129">
        <v>2</v>
      </c>
      <c r="Y7" s="128">
        <v>2</v>
      </c>
      <c r="Z7" s="128">
        <v>2</v>
      </c>
      <c r="AA7" s="128">
        <v>2</v>
      </c>
      <c r="AB7" s="128">
        <v>2</v>
      </c>
      <c r="AC7" s="128">
        <v>1</v>
      </c>
      <c r="AD7" s="128">
        <v>2</v>
      </c>
      <c r="AE7" s="128">
        <v>2</v>
      </c>
      <c r="AF7" s="128">
        <v>3</v>
      </c>
      <c r="AG7" s="128">
        <v>4</v>
      </c>
      <c r="AH7" s="128">
        <v>4</v>
      </c>
      <c r="AI7" s="128">
        <v>4</v>
      </c>
      <c r="AJ7" s="130">
        <f t="shared" si="3"/>
        <v>137</v>
      </c>
      <c r="AK7" s="131">
        <f t="shared" si="2"/>
        <v>4.419354838709677</v>
      </c>
      <c r="AL7" s="539"/>
      <c r="AM7" s="133"/>
      <c r="AN7" s="296"/>
      <c r="AO7" s="133"/>
      <c r="AP7" s="134"/>
    </row>
    <row r="8" spans="1:42" ht="20.100000000000001" customHeight="1">
      <c r="A8" s="530" t="s">
        <v>558</v>
      </c>
      <c r="B8" s="115" t="s">
        <v>491</v>
      </c>
      <c r="C8" s="135">
        <v>15</v>
      </c>
      <c r="D8" s="157">
        <v>10.7</v>
      </c>
      <c r="E8" s="136">
        <v>12</v>
      </c>
      <c r="F8" s="137">
        <v>9</v>
      </c>
      <c r="G8" s="137">
        <v>9</v>
      </c>
      <c r="H8" s="138">
        <v>10</v>
      </c>
      <c r="I8" s="137">
        <v>8</v>
      </c>
      <c r="J8" s="107">
        <v>13</v>
      </c>
      <c r="K8" s="107"/>
      <c r="L8" s="107">
        <v>13</v>
      </c>
      <c r="M8" s="107">
        <v>9</v>
      </c>
      <c r="N8" s="107">
        <v>10</v>
      </c>
      <c r="O8" s="108">
        <v>10</v>
      </c>
      <c r="P8" s="107">
        <v>9</v>
      </c>
      <c r="Q8" s="107">
        <v>11</v>
      </c>
      <c r="R8" s="107"/>
      <c r="S8" s="107">
        <v>11</v>
      </c>
      <c r="T8" s="107">
        <v>8</v>
      </c>
      <c r="U8" s="107">
        <v>8</v>
      </c>
      <c r="V8" s="107">
        <v>9</v>
      </c>
      <c r="W8" s="107">
        <v>7</v>
      </c>
      <c r="X8" s="108">
        <v>11</v>
      </c>
      <c r="Y8" s="107"/>
      <c r="Z8" s="137">
        <v>12</v>
      </c>
      <c r="AA8" s="137">
        <v>8</v>
      </c>
      <c r="AB8" s="137">
        <v>10</v>
      </c>
      <c r="AC8" s="137">
        <v>9</v>
      </c>
      <c r="AD8" s="137">
        <v>7</v>
      </c>
      <c r="AE8" s="137">
        <v>10</v>
      </c>
      <c r="AF8" s="137"/>
      <c r="AG8" s="137">
        <v>9</v>
      </c>
      <c r="AH8" s="137">
        <v>9</v>
      </c>
      <c r="AI8" s="137"/>
      <c r="AJ8" s="139">
        <f t="shared" si="3"/>
        <v>251</v>
      </c>
      <c r="AK8" s="140">
        <f t="shared" si="2"/>
        <v>9.6538461538461533</v>
      </c>
      <c r="AL8" s="547">
        <f>SUM(AK8:AK9)</f>
        <v>11.269230769230768</v>
      </c>
      <c r="AM8" s="141">
        <f>AK8/C8</f>
        <v>0.64358974358974352</v>
      </c>
      <c r="AN8" s="524">
        <f>AL8/(C8+C9)</f>
        <v>0.75128205128205117</v>
      </c>
      <c r="AO8" s="142">
        <f>AK8/D8</f>
        <v>0.90222861250898634</v>
      </c>
      <c r="AP8" s="524">
        <f>AL8/(D8+D9)</f>
        <v>0.92370744010088268</v>
      </c>
    </row>
    <row r="9" spans="1:42" ht="20.100000000000001" customHeight="1">
      <c r="A9" s="530"/>
      <c r="B9" s="115" t="s">
        <v>492</v>
      </c>
      <c r="C9" s="143"/>
      <c r="D9" s="159">
        <v>1.5</v>
      </c>
      <c r="E9" s="144">
        <v>1</v>
      </c>
      <c r="F9" s="145">
        <v>2</v>
      </c>
      <c r="G9" s="145">
        <v>1</v>
      </c>
      <c r="H9" s="146">
        <v>1</v>
      </c>
      <c r="I9" s="145">
        <v>5</v>
      </c>
      <c r="J9" s="117">
        <v>0</v>
      </c>
      <c r="K9" s="117"/>
      <c r="L9" s="117">
        <v>2</v>
      </c>
      <c r="M9" s="117">
        <v>1</v>
      </c>
      <c r="N9" s="117">
        <v>1</v>
      </c>
      <c r="O9" s="118">
        <v>2</v>
      </c>
      <c r="P9" s="117">
        <v>5</v>
      </c>
      <c r="Q9" s="117">
        <v>0</v>
      </c>
      <c r="R9" s="117"/>
      <c r="S9" s="117">
        <v>2</v>
      </c>
      <c r="T9" s="117">
        <v>0</v>
      </c>
      <c r="U9" s="117">
        <v>2</v>
      </c>
      <c r="V9" s="117">
        <v>0</v>
      </c>
      <c r="W9" s="117">
        <v>4</v>
      </c>
      <c r="X9" s="118">
        <v>0</v>
      </c>
      <c r="Y9" s="117"/>
      <c r="Z9" s="145">
        <v>2</v>
      </c>
      <c r="AA9" s="145">
        <v>1</v>
      </c>
      <c r="AB9" s="145">
        <v>0</v>
      </c>
      <c r="AC9" s="145">
        <v>2</v>
      </c>
      <c r="AD9" s="145">
        <v>5</v>
      </c>
      <c r="AE9" s="145">
        <v>0</v>
      </c>
      <c r="AF9" s="145"/>
      <c r="AG9" s="145">
        <v>2</v>
      </c>
      <c r="AH9" s="145">
        <v>1</v>
      </c>
      <c r="AI9" s="145"/>
      <c r="AJ9" s="147">
        <f t="shared" si="3"/>
        <v>42</v>
      </c>
      <c r="AK9" s="148">
        <f t="shared" si="2"/>
        <v>1.6153846153846154</v>
      </c>
      <c r="AL9" s="525"/>
      <c r="AM9" s="527"/>
      <c r="AN9" s="525"/>
      <c r="AO9" s="150">
        <f>AK9/D9</f>
        <v>1.0769230769230769</v>
      </c>
      <c r="AP9" s="525"/>
    </row>
    <row r="10" spans="1:42" ht="20.100000000000001" customHeight="1">
      <c r="A10" s="536"/>
      <c r="B10" s="151" t="s">
        <v>493</v>
      </c>
      <c r="C10" s="152"/>
      <c r="D10" s="152"/>
      <c r="E10" s="127">
        <v>0</v>
      </c>
      <c r="F10" s="128">
        <v>0</v>
      </c>
      <c r="G10" s="128">
        <v>0</v>
      </c>
      <c r="H10" s="129">
        <v>0</v>
      </c>
      <c r="I10" s="128">
        <v>0</v>
      </c>
      <c r="J10" s="128">
        <v>1</v>
      </c>
      <c r="K10" s="128"/>
      <c r="L10" s="128">
        <v>0</v>
      </c>
      <c r="M10" s="128">
        <v>1</v>
      </c>
      <c r="N10" s="128">
        <v>0</v>
      </c>
      <c r="O10" s="129">
        <v>0</v>
      </c>
      <c r="P10" s="128">
        <v>0</v>
      </c>
      <c r="Q10" s="128">
        <v>3</v>
      </c>
      <c r="R10" s="128"/>
      <c r="S10" s="128">
        <v>1</v>
      </c>
      <c r="T10" s="128">
        <v>2</v>
      </c>
      <c r="U10" s="128">
        <v>0</v>
      </c>
      <c r="V10" s="128">
        <v>0</v>
      </c>
      <c r="W10" s="128">
        <v>2</v>
      </c>
      <c r="X10" s="129">
        <v>0</v>
      </c>
      <c r="Y10" s="128"/>
      <c r="Z10" s="128">
        <v>0</v>
      </c>
      <c r="AA10" s="128">
        <v>0</v>
      </c>
      <c r="AB10" s="128">
        <v>0</v>
      </c>
      <c r="AC10" s="128">
        <v>0</v>
      </c>
      <c r="AD10" s="128">
        <v>0</v>
      </c>
      <c r="AE10" s="128">
        <v>0</v>
      </c>
      <c r="AF10" s="128"/>
      <c r="AG10" s="128">
        <v>2</v>
      </c>
      <c r="AH10" s="128">
        <v>1</v>
      </c>
      <c r="AI10" s="128"/>
      <c r="AJ10" s="153">
        <f t="shared" si="3"/>
        <v>13</v>
      </c>
      <c r="AK10" s="140">
        <f t="shared" si="2"/>
        <v>0.5</v>
      </c>
      <c r="AL10" s="526"/>
      <c r="AM10" s="528"/>
      <c r="AN10" s="526"/>
      <c r="AO10" s="156"/>
      <c r="AP10" s="526"/>
    </row>
    <row r="11" spans="1:42" ht="20.100000000000001" customHeight="1">
      <c r="A11" s="529" t="s">
        <v>494</v>
      </c>
      <c r="B11" s="104" t="s">
        <v>491</v>
      </c>
      <c r="C11" s="157">
        <v>45</v>
      </c>
      <c r="D11" s="157">
        <v>27</v>
      </c>
      <c r="E11" s="106">
        <v>35</v>
      </c>
      <c r="F11" s="106">
        <v>24</v>
      </c>
      <c r="G11" s="107">
        <v>26</v>
      </c>
      <c r="H11" s="108">
        <v>30</v>
      </c>
      <c r="I11" s="107">
        <v>22</v>
      </c>
      <c r="J11" s="107">
        <v>28</v>
      </c>
      <c r="K11" s="107"/>
      <c r="L11" s="107">
        <v>30</v>
      </c>
      <c r="M11" s="107">
        <v>27</v>
      </c>
      <c r="N11" s="107">
        <v>27</v>
      </c>
      <c r="O11" s="108">
        <v>27</v>
      </c>
      <c r="P11" s="107">
        <v>22</v>
      </c>
      <c r="Q11" s="107">
        <v>28</v>
      </c>
      <c r="R11" s="107"/>
      <c r="S11" s="107">
        <v>28</v>
      </c>
      <c r="T11" s="107">
        <v>29</v>
      </c>
      <c r="U11" s="107">
        <v>26</v>
      </c>
      <c r="V11" s="107">
        <v>29</v>
      </c>
      <c r="W11" s="107">
        <v>25</v>
      </c>
      <c r="X11" s="108">
        <v>27</v>
      </c>
      <c r="Y11" s="107"/>
      <c r="Z11" s="107">
        <v>32</v>
      </c>
      <c r="AA11" s="107">
        <v>25</v>
      </c>
      <c r="AB11" s="107">
        <v>29</v>
      </c>
      <c r="AC11" s="107">
        <v>27</v>
      </c>
      <c r="AD11" s="107">
        <v>22</v>
      </c>
      <c r="AE11" s="107">
        <v>23</v>
      </c>
      <c r="AF11" s="107"/>
      <c r="AG11" s="107">
        <v>32</v>
      </c>
      <c r="AH11" s="107">
        <v>25</v>
      </c>
      <c r="AI11" s="107"/>
      <c r="AJ11" s="109">
        <f t="shared" si="3"/>
        <v>705</v>
      </c>
      <c r="AK11" s="110">
        <f t="shared" si="2"/>
        <v>27.115384615384617</v>
      </c>
      <c r="AL11" s="531">
        <f>SUM(AK11:AK13)</f>
        <v>32.384615384615387</v>
      </c>
      <c r="AM11" s="111">
        <f>AK11/C11</f>
        <v>0.60256410256410264</v>
      </c>
      <c r="AN11" s="532">
        <f>AL11/(C11+C12)</f>
        <v>0.71965811965811965</v>
      </c>
      <c r="AO11" s="112">
        <f>AK11/D11</f>
        <v>1.0042735042735043</v>
      </c>
      <c r="AP11" s="532">
        <f>AL11/(D11+D12)</f>
        <v>0.95248868778280549</v>
      </c>
    </row>
    <row r="12" spans="1:42" ht="20.100000000000001" customHeight="1">
      <c r="A12" s="530"/>
      <c r="B12" s="158" t="s">
        <v>492</v>
      </c>
      <c r="C12" s="159"/>
      <c r="D12" s="159">
        <v>7</v>
      </c>
      <c r="E12" s="160">
        <v>4</v>
      </c>
      <c r="F12" s="160">
        <v>7</v>
      </c>
      <c r="G12" s="117">
        <v>6</v>
      </c>
      <c r="H12" s="118">
        <v>2</v>
      </c>
      <c r="I12" s="117">
        <v>5</v>
      </c>
      <c r="J12" s="117">
        <v>7</v>
      </c>
      <c r="K12" s="117"/>
      <c r="L12" s="117">
        <v>3</v>
      </c>
      <c r="M12" s="117">
        <v>6</v>
      </c>
      <c r="N12" s="117">
        <v>8</v>
      </c>
      <c r="O12" s="118">
        <v>2</v>
      </c>
      <c r="P12" s="117">
        <v>7</v>
      </c>
      <c r="Q12" s="117">
        <v>6</v>
      </c>
      <c r="R12" s="117"/>
      <c r="S12" s="117">
        <v>3</v>
      </c>
      <c r="T12" s="117">
        <v>7</v>
      </c>
      <c r="U12" s="117">
        <v>7</v>
      </c>
      <c r="V12" s="117">
        <v>3</v>
      </c>
      <c r="W12" s="117">
        <v>5</v>
      </c>
      <c r="X12" s="118">
        <v>7</v>
      </c>
      <c r="Y12" s="117"/>
      <c r="Z12" s="117">
        <v>3</v>
      </c>
      <c r="AA12" s="161">
        <v>7</v>
      </c>
      <c r="AB12" s="161">
        <v>8</v>
      </c>
      <c r="AC12" s="117">
        <v>3</v>
      </c>
      <c r="AD12" s="117">
        <v>6</v>
      </c>
      <c r="AE12" s="117">
        <v>6</v>
      </c>
      <c r="AF12" s="117"/>
      <c r="AG12" s="117">
        <v>3</v>
      </c>
      <c r="AH12" s="117">
        <v>6</v>
      </c>
      <c r="AI12" s="117"/>
      <c r="AJ12" s="119">
        <f t="shared" si="3"/>
        <v>137</v>
      </c>
      <c r="AK12" s="120">
        <f t="shared" si="2"/>
        <v>5.2692307692307692</v>
      </c>
      <c r="AL12" s="525"/>
      <c r="AM12" s="533"/>
      <c r="AN12" s="525"/>
      <c r="AO12" s="162">
        <f>AK12/D12</f>
        <v>0.75274725274725274</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3"/>
        <v>0</v>
      </c>
      <c r="AK13" s="120">
        <v>0</v>
      </c>
      <c r="AL13" s="525"/>
      <c r="AM13" s="533"/>
      <c r="AN13" s="525"/>
      <c r="AO13" s="540"/>
      <c r="AP13" s="525"/>
    </row>
    <row r="14" spans="1:42" ht="20.100000000000001" customHeight="1">
      <c r="A14" s="541" t="s">
        <v>493</v>
      </c>
      <c r="B14" s="542"/>
      <c r="C14" s="163"/>
      <c r="D14" s="163"/>
      <c r="E14" s="164">
        <v>0</v>
      </c>
      <c r="F14" s="164">
        <v>1</v>
      </c>
      <c r="G14" s="165">
        <v>2</v>
      </c>
      <c r="H14" s="165">
        <v>0</v>
      </c>
      <c r="I14" s="165">
        <v>1</v>
      </c>
      <c r="J14" s="165">
        <v>1</v>
      </c>
      <c r="K14" s="165"/>
      <c r="L14" s="165">
        <v>1</v>
      </c>
      <c r="M14" s="165">
        <v>0</v>
      </c>
      <c r="N14" s="165">
        <v>0</v>
      </c>
      <c r="O14" s="165">
        <v>0</v>
      </c>
      <c r="P14" s="165">
        <v>0</v>
      </c>
      <c r="Q14" s="165">
        <v>0</v>
      </c>
      <c r="R14" s="165"/>
      <c r="S14" s="165">
        <v>3</v>
      </c>
      <c r="T14" s="165">
        <v>0</v>
      </c>
      <c r="U14" s="165">
        <v>1</v>
      </c>
      <c r="V14" s="165">
        <v>0</v>
      </c>
      <c r="W14" s="165">
        <v>0</v>
      </c>
      <c r="X14" s="165">
        <v>0</v>
      </c>
      <c r="Y14" s="165"/>
      <c r="Z14" s="165">
        <v>2</v>
      </c>
      <c r="AA14" s="165">
        <v>0</v>
      </c>
      <c r="AB14" s="165">
        <v>0</v>
      </c>
      <c r="AC14" s="165">
        <v>0</v>
      </c>
      <c r="AD14" s="165">
        <v>0</v>
      </c>
      <c r="AE14" s="165">
        <v>0</v>
      </c>
      <c r="AF14" s="165"/>
      <c r="AG14" s="165">
        <v>2</v>
      </c>
      <c r="AH14" s="165">
        <v>0</v>
      </c>
      <c r="AI14" s="165"/>
      <c r="AJ14" s="166">
        <f t="shared" si="3"/>
        <v>14</v>
      </c>
      <c r="AK14" s="167">
        <f t="shared" ref="AK14:AK61" si="4">AJ14/COUNTA(E14:AI14)</f>
        <v>0.53846153846153844</v>
      </c>
      <c r="AL14" s="526"/>
      <c r="AM14" s="528"/>
      <c r="AN14" s="526"/>
      <c r="AO14" s="528"/>
      <c r="AP14" s="526"/>
    </row>
    <row r="15" spans="1:42" ht="20.100000000000001" customHeight="1">
      <c r="A15" s="529" t="s">
        <v>496</v>
      </c>
      <c r="B15" s="104" t="s">
        <v>497</v>
      </c>
      <c r="C15" s="168">
        <v>272</v>
      </c>
      <c r="D15" s="168">
        <v>230</v>
      </c>
      <c r="E15" s="169">
        <v>248</v>
      </c>
      <c r="F15" s="169">
        <v>248</v>
      </c>
      <c r="G15" s="169">
        <v>248</v>
      </c>
      <c r="H15" s="169">
        <v>248</v>
      </c>
      <c r="I15" s="169">
        <v>248</v>
      </c>
      <c r="J15" s="169">
        <v>248</v>
      </c>
      <c r="K15" s="169">
        <v>248</v>
      </c>
      <c r="L15" s="169">
        <v>248</v>
      </c>
      <c r="M15" s="169">
        <v>248</v>
      </c>
      <c r="N15" s="169">
        <v>248</v>
      </c>
      <c r="O15" s="169">
        <v>248</v>
      </c>
      <c r="P15" s="169">
        <v>248</v>
      </c>
      <c r="Q15" s="169">
        <v>248</v>
      </c>
      <c r="R15" s="169">
        <v>248</v>
      </c>
      <c r="S15" s="169">
        <v>248</v>
      </c>
      <c r="T15" s="169">
        <v>248</v>
      </c>
      <c r="U15" s="169">
        <v>248</v>
      </c>
      <c r="V15" s="169">
        <v>248</v>
      </c>
      <c r="W15" s="169">
        <v>248</v>
      </c>
      <c r="X15" s="169">
        <v>248</v>
      </c>
      <c r="Y15" s="169">
        <v>248</v>
      </c>
      <c r="Z15" s="169">
        <v>248</v>
      </c>
      <c r="AA15" s="169">
        <v>248</v>
      </c>
      <c r="AB15" s="169">
        <v>248</v>
      </c>
      <c r="AC15" s="169">
        <v>248</v>
      </c>
      <c r="AD15" s="169">
        <v>248</v>
      </c>
      <c r="AE15" s="169">
        <v>248</v>
      </c>
      <c r="AF15" s="169">
        <v>248</v>
      </c>
      <c r="AG15" s="169">
        <v>248</v>
      </c>
      <c r="AH15" s="169">
        <v>248</v>
      </c>
      <c r="AI15" s="169">
        <v>248</v>
      </c>
      <c r="AJ15" s="109">
        <f>SUM(E15:AI15)</f>
        <v>7688</v>
      </c>
      <c r="AK15" s="110">
        <f t="shared" si="4"/>
        <v>248</v>
      </c>
      <c r="AL15" s="543"/>
      <c r="AM15" s="545"/>
      <c r="AN15" s="532"/>
      <c r="AO15" s="112">
        <f>AK15/D15</f>
        <v>1.0782608695652174</v>
      </c>
      <c r="AP15" s="532"/>
    </row>
    <row r="16" spans="1:42" ht="20.100000000000001" customHeight="1">
      <c r="A16" s="536"/>
      <c r="B16" s="124" t="s">
        <v>498</v>
      </c>
      <c r="C16" s="170">
        <v>99</v>
      </c>
      <c r="D16" s="171">
        <v>155</v>
      </c>
      <c r="E16" s="172">
        <v>146</v>
      </c>
      <c r="F16" s="172">
        <v>146</v>
      </c>
      <c r="G16" s="172">
        <v>146</v>
      </c>
      <c r="H16" s="172">
        <v>146</v>
      </c>
      <c r="I16" s="172">
        <v>146</v>
      </c>
      <c r="J16" s="172">
        <v>146</v>
      </c>
      <c r="K16" s="172">
        <v>146</v>
      </c>
      <c r="L16" s="172">
        <v>146</v>
      </c>
      <c r="M16" s="172">
        <v>146</v>
      </c>
      <c r="N16" s="172">
        <v>146</v>
      </c>
      <c r="O16" s="172">
        <v>146</v>
      </c>
      <c r="P16" s="172">
        <v>146</v>
      </c>
      <c r="Q16" s="172">
        <v>146</v>
      </c>
      <c r="R16" s="172">
        <v>146</v>
      </c>
      <c r="S16" s="172">
        <v>146</v>
      </c>
      <c r="T16" s="172">
        <v>146</v>
      </c>
      <c r="U16" s="172">
        <v>146</v>
      </c>
      <c r="V16" s="172">
        <v>146</v>
      </c>
      <c r="W16" s="172">
        <v>146</v>
      </c>
      <c r="X16" s="172">
        <v>146</v>
      </c>
      <c r="Y16" s="172">
        <v>146</v>
      </c>
      <c r="Z16" s="172">
        <v>146</v>
      </c>
      <c r="AA16" s="172">
        <v>146</v>
      </c>
      <c r="AB16" s="172">
        <v>146</v>
      </c>
      <c r="AC16" s="172">
        <v>146</v>
      </c>
      <c r="AD16" s="172">
        <v>146</v>
      </c>
      <c r="AE16" s="172">
        <v>146</v>
      </c>
      <c r="AF16" s="172">
        <v>146</v>
      </c>
      <c r="AG16" s="172">
        <v>146</v>
      </c>
      <c r="AH16" s="172">
        <v>146</v>
      </c>
      <c r="AI16" s="172">
        <v>146</v>
      </c>
      <c r="AJ16" s="130">
        <f t="shared" ref="AJ16:AJ26" si="5">SUM(E16:AI16)</f>
        <v>4526</v>
      </c>
      <c r="AK16" s="173">
        <f t="shared" si="4"/>
        <v>146</v>
      </c>
      <c r="AL16" s="544"/>
      <c r="AM16" s="546"/>
      <c r="AN16" s="526"/>
      <c r="AO16" s="174">
        <f>AK16/D16</f>
        <v>0.9419354838709677</v>
      </c>
      <c r="AP16" s="526"/>
    </row>
    <row r="17" spans="1:42" ht="20.100000000000001" customHeight="1">
      <c r="A17" s="530" t="s">
        <v>499</v>
      </c>
      <c r="B17" s="115" t="s">
        <v>488</v>
      </c>
      <c r="C17" s="175">
        <v>80</v>
      </c>
      <c r="D17" s="105">
        <v>72.5</v>
      </c>
      <c r="E17" s="176">
        <v>65</v>
      </c>
      <c r="F17" s="176">
        <v>66</v>
      </c>
      <c r="G17" s="176">
        <v>66</v>
      </c>
      <c r="H17" s="176">
        <v>65</v>
      </c>
      <c r="I17" s="176">
        <v>65</v>
      </c>
      <c r="J17" s="176">
        <v>64</v>
      </c>
      <c r="K17" s="176">
        <v>63</v>
      </c>
      <c r="L17" s="176">
        <v>62</v>
      </c>
      <c r="M17" s="176">
        <v>62</v>
      </c>
      <c r="N17" s="176">
        <v>64</v>
      </c>
      <c r="O17" s="176">
        <v>66</v>
      </c>
      <c r="P17" s="176">
        <v>66</v>
      </c>
      <c r="Q17" s="176">
        <v>66</v>
      </c>
      <c r="R17" s="176">
        <v>66</v>
      </c>
      <c r="S17" s="176">
        <v>67</v>
      </c>
      <c r="T17" s="176">
        <v>68</v>
      </c>
      <c r="U17" s="176">
        <v>67</v>
      </c>
      <c r="V17" s="176">
        <v>67</v>
      </c>
      <c r="W17" s="176">
        <v>67</v>
      </c>
      <c r="X17" s="176">
        <v>67</v>
      </c>
      <c r="Y17" s="176">
        <v>67</v>
      </c>
      <c r="Z17" s="128">
        <v>68</v>
      </c>
      <c r="AA17" s="176">
        <v>68</v>
      </c>
      <c r="AB17" s="176">
        <v>69</v>
      </c>
      <c r="AC17" s="176">
        <v>69</v>
      </c>
      <c r="AD17" s="176">
        <v>69</v>
      </c>
      <c r="AE17" s="176">
        <v>69</v>
      </c>
      <c r="AF17" s="176">
        <v>69</v>
      </c>
      <c r="AG17" s="176">
        <v>69</v>
      </c>
      <c r="AH17" s="176">
        <v>69</v>
      </c>
      <c r="AI17" s="176">
        <v>69</v>
      </c>
      <c r="AJ17" s="177">
        <f>SUM(E17:AI17)</f>
        <v>2064</v>
      </c>
      <c r="AK17" s="178">
        <f>AJ17/COUNTA(E17:AI17)</f>
        <v>66.58064516129032</v>
      </c>
      <c r="AL17" s="531">
        <f>SUM(AK17:AK18)</f>
        <v>72.548387096774192</v>
      </c>
      <c r="AM17" s="179">
        <f>AK17/C17</f>
        <v>0.83225806451612905</v>
      </c>
      <c r="AN17" s="532">
        <f>AL17/(C17+C18)</f>
        <v>0.90685483870967742</v>
      </c>
      <c r="AO17" s="112">
        <f>AK17/D17</f>
        <v>0.91835372636262513</v>
      </c>
      <c r="AP17" s="532">
        <f>AL17/(D17+D18)</f>
        <v>0.94834492936959724</v>
      </c>
    </row>
    <row r="18" spans="1:42" ht="20.100000000000001" customHeight="1">
      <c r="A18" s="530"/>
      <c r="B18" s="115" t="s">
        <v>489</v>
      </c>
      <c r="C18" s="135"/>
      <c r="D18" s="116">
        <v>4</v>
      </c>
      <c r="E18" s="180">
        <v>5</v>
      </c>
      <c r="F18" s="180">
        <v>4</v>
      </c>
      <c r="G18" s="180">
        <v>6</v>
      </c>
      <c r="H18" s="180">
        <v>8</v>
      </c>
      <c r="I18" s="180">
        <v>6</v>
      </c>
      <c r="J18" s="180">
        <v>7</v>
      </c>
      <c r="K18" s="180">
        <v>6</v>
      </c>
      <c r="L18" s="180">
        <v>6</v>
      </c>
      <c r="M18" s="180">
        <v>4</v>
      </c>
      <c r="N18" s="176">
        <v>6</v>
      </c>
      <c r="O18" s="176">
        <v>6</v>
      </c>
      <c r="P18" s="176">
        <v>6</v>
      </c>
      <c r="Q18" s="176">
        <v>6</v>
      </c>
      <c r="R18" s="176">
        <v>5</v>
      </c>
      <c r="S18" s="176">
        <v>6</v>
      </c>
      <c r="T18" s="176">
        <v>4</v>
      </c>
      <c r="U18" s="176">
        <v>4</v>
      </c>
      <c r="V18" s="176">
        <v>4</v>
      </c>
      <c r="W18" s="176">
        <v>8</v>
      </c>
      <c r="X18" s="180">
        <v>8</v>
      </c>
      <c r="Y18" s="176">
        <v>8</v>
      </c>
      <c r="Z18" s="176">
        <v>9</v>
      </c>
      <c r="AA18" s="176">
        <v>6</v>
      </c>
      <c r="AB18" s="176">
        <v>6</v>
      </c>
      <c r="AC18" s="176">
        <v>7</v>
      </c>
      <c r="AD18" s="176">
        <v>6</v>
      </c>
      <c r="AE18" s="176">
        <v>6</v>
      </c>
      <c r="AF18" s="176">
        <v>5</v>
      </c>
      <c r="AG18" s="176">
        <v>6</v>
      </c>
      <c r="AH18" s="176">
        <v>6</v>
      </c>
      <c r="AI18" s="176">
        <v>5</v>
      </c>
      <c r="AJ18" s="153">
        <f>SUM(E18:AI18)</f>
        <v>185</v>
      </c>
      <c r="AK18" s="178">
        <f t="shared" si="4"/>
        <v>5.967741935483871</v>
      </c>
      <c r="AL18" s="548"/>
      <c r="AM18" s="181"/>
      <c r="AN18" s="549"/>
      <c r="AO18" s="182">
        <f>AK18/D18</f>
        <v>1.4919354838709677</v>
      </c>
      <c r="AP18" s="549"/>
    </row>
    <row r="19" spans="1:42" ht="19.5" customHeight="1">
      <c r="A19" s="536"/>
      <c r="B19" s="124" t="s">
        <v>490</v>
      </c>
      <c r="C19" s="163"/>
      <c r="D19" s="163"/>
      <c r="E19" s="180"/>
      <c r="F19" s="180"/>
      <c r="G19" s="180"/>
      <c r="H19" s="180"/>
      <c r="I19" s="180"/>
      <c r="J19" s="180"/>
      <c r="K19" s="180">
        <v>1</v>
      </c>
      <c r="L19" s="180"/>
      <c r="M19" s="180"/>
      <c r="N19" s="128"/>
      <c r="O19" s="128"/>
      <c r="P19" s="128"/>
      <c r="Q19" s="128"/>
      <c r="R19" s="128">
        <v>1</v>
      </c>
      <c r="S19" s="128"/>
      <c r="T19" s="128"/>
      <c r="U19" s="128"/>
      <c r="V19" s="128"/>
      <c r="W19" s="128"/>
      <c r="X19" s="128"/>
      <c r="Y19" s="128"/>
      <c r="Z19" s="128"/>
      <c r="AA19" s="176"/>
      <c r="AB19" s="176"/>
      <c r="AC19" s="176"/>
      <c r="AD19" s="176"/>
      <c r="AE19" s="176"/>
      <c r="AF19" s="176"/>
      <c r="AG19" s="176"/>
      <c r="AH19" s="176"/>
      <c r="AI19" s="176"/>
      <c r="AJ19" s="183">
        <f t="shared" si="5"/>
        <v>2</v>
      </c>
      <c r="AK19" s="140">
        <f t="shared" si="4"/>
        <v>1</v>
      </c>
      <c r="AL19" s="121"/>
      <c r="AM19" s="184"/>
      <c r="AN19" s="149"/>
      <c r="AO19" s="185"/>
      <c r="AP19" s="113"/>
    </row>
    <row r="20" spans="1:42" ht="20.100000000000001" customHeight="1">
      <c r="A20" s="529" t="s">
        <v>500</v>
      </c>
      <c r="B20" s="104" t="s">
        <v>491</v>
      </c>
      <c r="C20" s="157">
        <v>75</v>
      </c>
      <c r="D20" s="157">
        <v>49.5</v>
      </c>
      <c r="E20" s="107">
        <v>55</v>
      </c>
      <c r="F20" s="107">
        <v>51</v>
      </c>
      <c r="G20" s="107">
        <v>47</v>
      </c>
      <c r="H20" s="107">
        <v>52</v>
      </c>
      <c r="I20" s="107">
        <v>48</v>
      </c>
      <c r="J20" s="107">
        <v>48</v>
      </c>
      <c r="K20" s="107"/>
      <c r="L20" s="107">
        <v>58</v>
      </c>
      <c r="M20" s="107">
        <v>53</v>
      </c>
      <c r="N20" s="107">
        <v>49</v>
      </c>
      <c r="O20" s="107">
        <v>51</v>
      </c>
      <c r="P20" s="107">
        <v>49</v>
      </c>
      <c r="Q20" s="107">
        <v>46</v>
      </c>
      <c r="R20" s="107"/>
      <c r="S20" s="107">
        <v>57</v>
      </c>
      <c r="T20" s="107">
        <v>52</v>
      </c>
      <c r="U20" s="107">
        <v>48</v>
      </c>
      <c r="V20" s="107">
        <v>51</v>
      </c>
      <c r="W20" s="107">
        <v>48</v>
      </c>
      <c r="X20" s="107">
        <v>45</v>
      </c>
      <c r="Y20" s="107"/>
      <c r="Z20" s="107">
        <v>53</v>
      </c>
      <c r="AA20" s="107">
        <v>53</v>
      </c>
      <c r="AB20" s="107">
        <v>45</v>
      </c>
      <c r="AC20" s="107">
        <v>48</v>
      </c>
      <c r="AD20" s="107">
        <v>46</v>
      </c>
      <c r="AE20" s="107">
        <v>42</v>
      </c>
      <c r="AF20" s="107"/>
      <c r="AG20" s="107">
        <v>52</v>
      </c>
      <c r="AH20" s="107"/>
      <c r="AI20" s="107"/>
      <c r="AJ20" s="109">
        <f t="shared" si="5"/>
        <v>1247</v>
      </c>
      <c r="AK20" s="110">
        <f t="shared" si="4"/>
        <v>49.88</v>
      </c>
      <c r="AL20" s="531">
        <f>SUM(AK20:AK21)</f>
        <v>61.52</v>
      </c>
      <c r="AM20" s="111">
        <f>AK20/C20</f>
        <v>0.66506666666666669</v>
      </c>
      <c r="AN20" s="532">
        <f>AL20/(C20+C21)</f>
        <v>0.8202666666666667</v>
      </c>
      <c r="AO20" s="112">
        <f>AK20/D20</f>
        <v>1.0076767676767677</v>
      </c>
      <c r="AP20" s="532">
        <f>AL20/(D20+D21)</f>
        <v>1.0168595041322315</v>
      </c>
    </row>
    <row r="21" spans="1:42" ht="20.100000000000001" customHeight="1">
      <c r="A21" s="530"/>
      <c r="B21" s="115" t="s">
        <v>492</v>
      </c>
      <c r="C21" s="159"/>
      <c r="D21" s="159">
        <v>11</v>
      </c>
      <c r="E21" s="117">
        <v>9</v>
      </c>
      <c r="F21" s="117">
        <v>12</v>
      </c>
      <c r="G21" s="117">
        <v>14</v>
      </c>
      <c r="H21" s="117">
        <v>11</v>
      </c>
      <c r="I21" s="117">
        <v>17</v>
      </c>
      <c r="J21" s="117">
        <v>11</v>
      </c>
      <c r="K21" s="117"/>
      <c r="L21" s="117">
        <v>8</v>
      </c>
      <c r="M21" s="117">
        <v>12</v>
      </c>
      <c r="N21" s="117">
        <v>12</v>
      </c>
      <c r="O21" s="117">
        <v>12</v>
      </c>
      <c r="P21" s="117">
        <v>14</v>
      </c>
      <c r="Q21" s="117">
        <v>11</v>
      </c>
      <c r="R21" s="117"/>
      <c r="S21" s="117">
        <v>8</v>
      </c>
      <c r="T21" s="117">
        <v>12</v>
      </c>
      <c r="U21" s="117">
        <v>14</v>
      </c>
      <c r="V21" s="117">
        <v>12</v>
      </c>
      <c r="W21" s="117">
        <v>14</v>
      </c>
      <c r="X21" s="117">
        <v>11</v>
      </c>
      <c r="Y21" s="117"/>
      <c r="Z21" s="117">
        <v>9</v>
      </c>
      <c r="AA21" s="117">
        <v>10</v>
      </c>
      <c r="AB21" s="117">
        <v>13</v>
      </c>
      <c r="AC21" s="117">
        <v>13</v>
      </c>
      <c r="AD21" s="117">
        <v>14</v>
      </c>
      <c r="AE21" s="117">
        <v>11</v>
      </c>
      <c r="AF21" s="117"/>
      <c r="AG21" s="117">
        <v>7</v>
      </c>
      <c r="AH21" s="117"/>
      <c r="AI21" s="117"/>
      <c r="AJ21" s="119">
        <f t="shared" si="5"/>
        <v>291</v>
      </c>
      <c r="AK21" s="120">
        <f t="shared" si="4"/>
        <v>11.64</v>
      </c>
      <c r="AL21" s="547"/>
      <c r="AM21" s="540"/>
      <c r="AN21" s="525"/>
      <c r="AO21" s="162">
        <f>AK21/D21</f>
        <v>1.0581818181818183</v>
      </c>
      <c r="AP21" s="524"/>
    </row>
    <row r="22" spans="1:42" ht="20.100000000000001" customHeight="1">
      <c r="A22" s="536"/>
      <c r="B22" s="151" t="s">
        <v>493</v>
      </c>
      <c r="C22" s="163"/>
      <c r="D22" s="163"/>
      <c r="E22" s="186">
        <v>3</v>
      </c>
      <c r="F22" s="186">
        <v>3</v>
      </c>
      <c r="G22" s="186">
        <v>3</v>
      </c>
      <c r="H22" s="186">
        <v>1</v>
      </c>
      <c r="I22" s="186">
        <v>5</v>
      </c>
      <c r="J22" s="186">
        <v>1</v>
      </c>
      <c r="K22" s="186"/>
      <c r="L22" s="186">
        <v>3</v>
      </c>
      <c r="M22" s="186">
        <v>2</v>
      </c>
      <c r="N22" s="186">
        <v>1</v>
      </c>
      <c r="O22" s="186">
        <v>2</v>
      </c>
      <c r="P22" s="186">
        <v>3</v>
      </c>
      <c r="Q22" s="186">
        <v>1</v>
      </c>
      <c r="R22" s="186"/>
      <c r="S22" s="186">
        <v>2</v>
      </c>
      <c r="T22" s="186">
        <v>1</v>
      </c>
      <c r="U22" s="186">
        <v>2</v>
      </c>
      <c r="V22" s="186">
        <v>4</v>
      </c>
      <c r="W22" s="186">
        <v>1</v>
      </c>
      <c r="X22" s="186">
        <v>2</v>
      </c>
      <c r="Y22" s="186"/>
      <c r="Z22" s="186">
        <v>4</v>
      </c>
      <c r="AA22" s="186">
        <v>1</v>
      </c>
      <c r="AB22" s="186">
        <v>1</v>
      </c>
      <c r="AC22" s="186">
        <v>2</v>
      </c>
      <c r="AD22" s="186">
        <v>4</v>
      </c>
      <c r="AE22" s="186">
        <v>1</v>
      </c>
      <c r="AF22" s="186"/>
      <c r="AG22" s="186">
        <v>3</v>
      </c>
      <c r="AH22" s="186"/>
      <c r="AI22" s="186"/>
      <c r="AJ22" s="187">
        <f t="shared" si="5"/>
        <v>56</v>
      </c>
      <c r="AK22" s="188">
        <f t="shared" si="4"/>
        <v>2.2400000000000002</v>
      </c>
      <c r="AL22" s="526"/>
      <c r="AM22" s="528"/>
      <c r="AN22" s="526"/>
      <c r="AO22" s="156"/>
      <c r="AP22" s="526"/>
    </row>
    <row r="23" spans="1:42" ht="20.100000000000001" customHeight="1">
      <c r="A23" s="529" t="s">
        <v>501</v>
      </c>
      <c r="B23" s="104" t="s">
        <v>491</v>
      </c>
      <c r="C23" s="157">
        <v>35</v>
      </c>
      <c r="D23" s="105">
        <v>24</v>
      </c>
      <c r="E23" s="107">
        <v>28</v>
      </c>
      <c r="F23" s="107">
        <v>25</v>
      </c>
      <c r="G23" s="107">
        <v>23</v>
      </c>
      <c r="H23" s="107">
        <v>31</v>
      </c>
      <c r="I23" s="107">
        <v>24</v>
      </c>
      <c r="J23" s="107">
        <v>28</v>
      </c>
      <c r="K23" s="107"/>
      <c r="L23" s="107">
        <v>23</v>
      </c>
      <c r="M23" s="107">
        <v>27</v>
      </c>
      <c r="N23" s="107">
        <v>23</v>
      </c>
      <c r="O23" s="107">
        <v>29</v>
      </c>
      <c r="P23" s="107">
        <v>23</v>
      </c>
      <c r="Q23" s="107">
        <v>27</v>
      </c>
      <c r="R23" s="107"/>
      <c r="S23" s="107">
        <v>27</v>
      </c>
      <c r="T23" s="107">
        <v>26</v>
      </c>
      <c r="U23" s="107">
        <v>27</v>
      </c>
      <c r="V23" s="107">
        <v>23</v>
      </c>
      <c r="W23" s="107">
        <v>24</v>
      </c>
      <c r="X23" s="107">
        <v>27</v>
      </c>
      <c r="Y23" s="107"/>
      <c r="Z23" s="107">
        <v>27</v>
      </c>
      <c r="AA23" s="107">
        <v>26</v>
      </c>
      <c r="AB23" s="107">
        <v>29</v>
      </c>
      <c r="AC23" s="107">
        <v>26</v>
      </c>
      <c r="AD23" s="107">
        <v>22</v>
      </c>
      <c r="AE23" s="107">
        <v>27</v>
      </c>
      <c r="AF23" s="107"/>
      <c r="AG23" s="107">
        <v>28</v>
      </c>
      <c r="AH23" s="107"/>
      <c r="AI23" s="107"/>
      <c r="AJ23" s="109">
        <f t="shared" si="5"/>
        <v>650</v>
      </c>
      <c r="AK23" s="110">
        <f t="shared" si="4"/>
        <v>26</v>
      </c>
      <c r="AL23" s="531">
        <f>SUM(AK23:AK24)</f>
        <v>28.12</v>
      </c>
      <c r="AM23" s="111">
        <f>AK23/C23</f>
        <v>0.74285714285714288</v>
      </c>
      <c r="AN23" s="532">
        <f>AL23/(C23+C24)</f>
        <v>0.80342857142857149</v>
      </c>
      <c r="AO23" s="112">
        <f>AK23/D23</f>
        <v>1.0833333333333333</v>
      </c>
      <c r="AP23" s="532">
        <f>AL23/(D23+D24)</f>
        <v>0.96965517241379318</v>
      </c>
    </row>
    <row r="24" spans="1:42" ht="20.100000000000001" customHeight="1">
      <c r="A24" s="530"/>
      <c r="B24" s="115" t="s">
        <v>492</v>
      </c>
      <c r="C24" s="159"/>
      <c r="D24" s="189">
        <v>5</v>
      </c>
      <c r="E24" s="117">
        <v>2</v>
      </c>
      <c r="F24" s="117">
        <v>4</v>
      </c>
      <c r="G24" s="117">
        <v>2</v>
      </c>
      <c r="H24" s="117">
        <v>1</v>
      </c>
      <c r="I24" s="117">
        <v>4</v>
      </c>
      <c r="J24" s="117">
        <v>1</v>
      </c>
      <c r="K24" s="117"/>
      <c r="L24" s="117">
        <v>2</v>
      </c>
      <c r="M24" s="117">
        <v>3</v>
      </c>
      <c r="N24" s="117">
        <v>3</v>
      </c>
      <c r="O24" s="117">
        <v>0</v>
      </c>
      <c r="P24" s="117">
        <v>3</v>
      </c>
      <c r="Q24" s="117">
        <v>1</v>
      </c>
      <c r="R24" s="117"/>
      <c r="S24" s="117">
        <v>2</v>
      </c>
      <c r="T24" s="117">
        <v>4</v>
      </c>
      <c r="U24" s="117">
        <v>2</v>
      </c>
      <c r="V24" s="117">
        <v>0</v>
      </c>
      <c r="W24" s="117">
        <v>4</v>
      </c>
      <c r="X24" s="117">
        <v>0</v>
      </c>
      <c r="Y24" s="117"/>
      <c r="Z24" s="117">
        <v>2</v>
      </c>
      <c r="AA24" s="117">
        <v>4</v>
      </c>
      <c r="AB24" s="117">
        <v>2</v>
      </c>
      <c r="AC24" s="117">
        <v>1</v>
      </c>
      <c r="AD24" s="117">
        <v>3</v>
      </c>
      <c r="AE24" s="117">
        <v>0</v>
      </c>
      <c r="AF24" s="117"/>
      <c r="AG24" s="117">
        <v>3</v>
      </c>
      <c r="AH24" s="117"/>
      <c r="AI24" s="117"/>
      <c r="AJ24" s="119">
        <f t="shared" si="5"/>
        <v>53</v>
      </c>
      <c r="AK24" s="120">
        <f t="shared" si="4"/>
        <v>2.12</v>
      </c>
      <c r="AL24" s="547"/>
      <c r="AM24" s="551"/>
      <c r="AN24" s="525"/>
      <c r="AO24" s="162">
        <f>AK24/D24</f>
        <v>0.42400000000000004</v>
      </c>
      <c r="AP24" s="524"/>
    </row>
    <row r="25" spans="1:42" ht="20.100000000000001" customHeight="1">
      <c r="A25" s="536"/>
      <c r="B25" s="190" t="s">
        <v>493</v>
      </c>
      <c r="C25" s="163"/>
      <c r="D25" s="163"/>
      <c r="E25" s="206">
        <v>2</v>
      </c>
      <c r="F25" s="206">
        <v>4</v>
      </c>
      <c r="G25" s="165">
        <v>2</v>
      </c>
      <c r="H25" s="165">
        <v>0</v>
      </c>
      <c r="I25" s="165">
        <v>1</v>
      </c>
      <c r="J25" s="165">
        <v>1</v>
      </c>
      <c r="K25" s="165"/>
      <c r="L25" s="165">
        <v>4</v>
      </c>
      <c r="M25" s="165">
        <v>1</v>
      </c>
      <c r="N25" s="165">
        <v>1</v>
      </c>
      <c r="O25" s="165">
        <v>1</v>
      </c>
      <c r="P25" s="165">
        <v>2</v>
      </c>
      <c r="Q25" s="165">
        <v>0</v>
      </c>
      <c r="R25" s="165"/>
      <c r="S25" s="165">
        <v>1</v>
      </c>
      <c r="T25" s="165">
        <v>0</v>
      </c>
      <c r="U25" s="165">
        <v>0</v>
      </c>
      <c r="V25" s="165">
        <v>0</v>
      </c>
      <c r="W25" s="165">
        <v>0</v>
      </c>
      <c r="X25" s="165">
        <v>2</v>
      </c>
      <c r="Y25" s="165"/>
      <c r="Z25" s="165">
        <v>2</v>
      </c>
      <c r="AA25" s="165">
        <v>2</v>
      </c>
      <c r="AB25" s="165">
        <v>2</v>
      </c>
      <c r="AC25" s="165">
        <v>2</v>
      </c>
      <c r="AD25" s="165">
        <v>3</v>
      </c>
      <c r="AE25" s="165">
        <v>2</v>
      </c>
      <c r="AF25" s="165"/>
      <c r="AG25" s="165">
        <v>1</v>
      </c>
      <c r="AH25" s="165"/>
      <c r="AI25" s="165"/>
      <c r="AJ25" s="187">
        <f t="shared" si="5"/>
        <v>36</v>
      </c>
      <c r="AK25" s="188">
        <f t="shared" si="4"/>
        <v>1.44</v>
      </c>
      <c r="AL25" s="526"/>
      <c r="AM25" s="552"/>
      <c r="AN25" s="526"/>
      <c r="AO25" s="156"/>
      <c r="AP25" s="550"/>
    </row>
    <row r="26" spans="1:42" ht="20.100000000000001" customHeight="1">
      <c r="A26" s="529" t="s">
        <v>502</v>
      </c>
      <c r="B26" s="104" t="s">
        <v>497</v>
      </c>
      <c r="C26" s="168">
        <v>189</v>
      </c>
      <c r="D26" s="168">
        <v>210</v>
      </c>
      <c r="E26" s="192">
        <v>205</v>
      </c>
      <c r="F26" s="192">
        <v>205</v>
      </c>
      <c r="G26" s="192">
        <v>205</v>
      </c>
      <c r="H26" s="192">
        <v>205</v>
      </c>
      <c r="I26" s="192">
        <v>205</v>
      </c>
      <c r="J26" s="192">
        <v>205</v>
      </c>
      <c r="K26" s="192">
        <v>205</v>
      </c>
      <c r="L26" s="192">
        <v>205</v>
      </c>
      <c r="M26" s="192">
        <v>205</v>
      </c>
      <c r="N26" s="192">
        <v>205</v>
      </c>
      <c r="O26" s="192">
        <v>205</v>
      </c>
      <c r="P26" s="192">
        <v>205</v>
      </c>
      <c r="Q26" s="192">
        <v>205</v>
      </c>
      <c r="R26" s="192">
        <v>205</v>
      </c>
      <c r="S26" s="192">
        <v>205</v>
      </c>
      <c r="T26" s="192">
        <v>205</v>
      </c>
      <c r="U26" s="192">
        <v>205</v>
      </c>
      <c r="V26" s="192">
        <v>205</v>
      </c>
      <c r="W26" s="192">
        <v>205</v>
      </c>
      <c r="X26" s="192">
        <v>205</v>
      </c>
      <c r="Y26" s="192">
        <v>205</v>
      </c>
      <c r="Z26" s="192">
        <v>208</v>
      </c>
      <c r="AA26" s="192">
        <v>209</v>
      </c>
      <c r="AB26" s="192">
        <v>209</v>
      </c>
      <c r="AC26" s="192">
        <v>209</v>
      </c>
      <c r="AD26" s="192">
        <v>209</v>
      </c>
      <c r="AE26" s="192">
        <v>209</v>
      </c>
      <c r="AF26" s="192">
        <v>209</v>
      </c>
      <c r="AG26" s="192">
        <v>209</v>
      </c>
      <c r="AH26" s="192">
        <v>210</v>
      </c>
      <c r="AI26" s="192">
        <v>210</v>
      </c>
      <c r="AJ26" s="109">
        <f t="shared" si="5"/>
        <v>6396</v>
      </c>
      <c r="AK26" s="110">
        <f t="shared" si="4"/>
        <v>206.32258064516128</v>
      </c>
      <c r="AL26" s="543"/>
      <c r="AM26" s="545"/>
      <c r="AN26" s="532"/>
      <c r="AO26" s="112"/>
      <c r="AP26" s="532"/>
    </row>
    <row r="27" spans="1:42" ht="20.100000000000001" customHeight="1">
      <c r="A27" s="536"/>
      <c r="B27" s="124" t="s">
        <v>498</v>
      </c>
      <c r="C27" s="170">
        <v>100</v>
      </c>
      <c r="D27" s="170">
        <v>130</v>
      </c>
      <c r="E27" s="193">
        <v>123</v>
      </c>
      <c r="F27" s="193">
        <v>123</v>
      </c>
      <c r="G27" s="193">
        <v>123</v>
      </c>
      <c r="H27" s="193">
        <v>123</v>
      </c>
      <c r="I27" s="193">
        <v>123</v>
      </c>
      <c r="J27" s="193">
        <v>123</v>
      </c>
      <c r="K27" s="193">
        <v>123</v>
      </c>
      <c r="L27" s="193">
        <v>123</v>
      </c>
      <c r="M27" s="193">
        <v>123</v>
      </c>
      <c r="N27" s="193">
        <v>123</v>
      </c>
      <c r="O27" s="193">
        <v>123</v>
      </c>
      <c r="P27" s="193">
        <v>123</v>
      </c>
      <c r="Q27" s="193">
        <v>123</v>
      </c>
      <c r="R27" s="193">
        <v>123</v>
      </c>
      <c r="S27" s="193">
        <v>123</v>
      </c>
      <c r="T27" s="193">
        <v>123</v>
      </c>
      <c r="U27" s="193">
        <v>123</v>
      </c>
      <c r="V27" s="193">
        <v>123</v>
      </c>
      <c r="W27" s="193">
        <v>123</v>
      </c>
      <c r="X27" s="193">
        <v>123</v>
      </c>
      <c r="Y27" s="193">
        <v>123</v>
      </c>
      <c r="Z27" s="193">
        <v>123</v>
      </c>
      <c r="AA27" s="193">
        <v>123</v>
      </c>
      <c r="AB27" s="193">
        <v>123</v>
      </c>
      <c r="AC27" s="193">
        <v>123</v>
      </c>
      <c r="AD27" s="193">
        <v>123</v>
      </c>
      <c r="AE27" s="193">
        <v>123</v>
      </c>
      <c r="AF27" s="193">
        <v>123</v>
      </c>
      <c r="AG27" s="193">
        <v>123</v>
      </c>
      <c r="AH27" s="193">
        <v>123</v>
      </c>
      <c r="AI27" s="193">
        <v>123</v>
      </c>
      <c r="AJ27" s="130">
        <f>SUM(F27:AI27)</f>
        <v>3690</v>
      </c>
      <c r="AK27" s="173">
        <f t="shared" si="4"/>
        <v>119.03225806451613</v>
      </c>
      <c r="AL27" s="544"/>
      <c r="AM27" s="546"/>
      <c r="AN27" s="526"/>
      <c r="AO27" s="174"/>
      <c r="AP27" s="526"/>
    </row>
    <row r="28" spans="1:42" ht="20.100000000000001" customHeight="1">
      <c r="A28" s="529" t="s">
        <v>503</v>
      </c>
      <c r="B28" s="104" t="s">
        <v>491</v>
      </c>
      <c r="C28" s="157">
        <v>50</v>
      </c>
      <c r="D28" s="194">
        <v>9</v>
      </c>
      <c r="E28" s="194">
        <v>9</v>
      </c>
      <c r="F28" s="194">
        <v>9</v>
      </c>
      <c r="G28" s="194">
        <v>9</v>
      </c>
      <c r="H28" s="194">
        <v>9</v>
      </c>
      <c r="I28" s="194">
        <v>9</v>
      </c>
      <c r="J28" s="194">
        <v>9</v>
      </c>
      <c r="K28" s="194">
        <v>8</v>
      </c>
      <c r="L28" s="194">
        <v>8</v>
      </c>
      <c r="M28" s="194">
        <v>8</v>
      </c>
      <c r="N28" s="194">
        <v>8</v>
      </c>
      <c r="O28" s="194">
        <v>8</v>
      </c>
      <c r="P28" s="194">
        <v>8</v>
      </c>
      <c r="Q28" s="194">
        <v>8</v>
      </c>
      <c r="R28" s="194">
        <v>8</v>
      </c>
      <c r="S28" s="194">
        <v>8</v>
      </c>
      <c r="T28" s="194">
        <v>8</v>
      </c>
      <c r="U28" s="194">
        <v>8</v>
      </c>
      <c r="V28" s="194">
        <v>8</v>
      </c>
      <c r="W28" s="194">
        <v>8</v>
      </c>
      <c r="X28" s="194">
        <v>8</v>
      </c>
      <c r="Y28" s="194">
        <v>8</v>
      </c>
      <c r="Z28" s="194">
        <v>8</v>
      </c>
      <c r="AA28" s="194">
        <v>8</v>
      </c>
      <c r="AB28" s="194">
        <v>7</v>
      </c>
      <c r="AC28" s="194">
        <v>7</v>
      </c>
      <c r="AD28" s="194">
        <v>7</v>
      </c>
      <c r="AE28" s="194">
        <v>7</v>
      </c>
      <c r="AF28" s="194">
        <v>7</v>
      </c>
      <c r="AG28" s="194">
        <v>7</v>
      </c>
      <c r="AH28" s="194">
        <v>7</v>
      </c>
      <c r="AI28" s="194">
        <v>7</v>
      </c>
      <c r="AJ28" s="109">
        <f t="shared" ref="AJ28:AJ60" si="6">SUM(E28:AI28)</f>
        <v>246</v>
      </c>
      <c r="AK28" s="110">
        <f t="shared" si="4"/>
        <v>7.935483870967742</v>
      </c>
      <c r="AL28" s="531">
        <f>SUM(AK28:AK29)</f>
        <v>46.70967741935484</v>
      </c>
      <c r="AM28" s="195">
        <f>AK28/C28</f>
        <v>0.15870967741935485</v>
      </c>
      <c r="AN28" s="532">
        <f>AL28/(C28+C29)</f>
        <v>0.93419354838709678</v>
      </c>
      <c r="AO28" s="196">
        <f>AK28/D28</f>
        <v>0.88172043010752688</v>
      </c>
      <c r="AP28" s="524">
        <f>AL28/(D28+D29)</f>
        <v>0.9833616298811545</v>
      </c>
    </row>
    <row r="29" spans="1:42" ht="20.100000000000001" customHeight="1">
      <c r="A29" s="530"/>
      <c r="B29" s="115" t="s">
        <v>504</v>
      </c>
      <c r="C29" s="159"/>
      <c r="D29" s="197">
        <v>38.5</v>
      </c>
      <c r="E29" s="197">
        <v>38</v>
      </c>
      <c r="F29" s="197">
        <v>37</v>
      </c>
      <c r="G29" s="197">
        <v>37</v>
      </c>
      <c r="H29" s="197">
        <v>37</v>
      </c>
      <c r="I29" s="197">
        <v>38</v>
      </c>
      <c r="J29" s="197">
        <v>38</v>
      </c>
      <c r="K29" s="197">
        <v>38</v>
      </c>
      <c r="L29" s="197">
        <v>38</v>
      </c>
      <c r="M29" s="197">
        <v>38</v>
      </c>
      <c r="N29" s="197">
        <v>38</v>
      </c>
      <c r="O29" s="197">
        <v>38</v>
      </c>
      <c r="P29" s="197">
        <v>38</v>
      </c>
      <c r="Q29" s="197">
        <v>38</v>
      </c>
      <c r="R29" s="197">
        <v>38</v>
      </c>
      <c r="S29" s="197">
        <v>39</v>
      </c>
      <c r="T29" s="197">
        <v>39</v>
      </c>
      <c r="U29" s="197">
        <v>39</v>
      </c>
      <c r="V29" s="197">
        <v>39</v>
      </c>
      <c r="W29" s="197">
        <v>39</v>
      </c>
      <c r="X29" s="197">
        <v>39</v>
      </c>
      <c r="Y29" s="197">
        <v>39</v>
      </c>
      <c r="Z29" s="197">
        <v>40</v>
      </c>
      <c r="AA29" s="197">
        <v>40</v>
      </c>
      <c r="AB29" s="197">
        <v>40</v>
      </c>
      <c r="AC29" s="197">
        <v>40</v>
      </c>
      <c r="AD29" s="197">
        <v>40</v>
      </c>
      <c r="AE29" s="197">
        <v>40</v>
      </c>
      <c r="AF29" s="197">
        <v>40</v>
      </c>
      <c r="AG29" s="197">
        <v>40</v>
      </c>
      <c r="AH29" s="197">
        <v>40</v>
      </c>
      <c r="AI29" s="197">
        <v>40</v>
      </c>
      <c r="AJ29" s="177">
        <f t="shared" si="6"/>
        <v>1202</v>
      </c>
      <c r="AK29" s="178">
        <f t="shared" si="4"/>
        <v>38.774193548387096</v>
      </c>
      <c r="AL29" s="548"/>
      <c r="AM29" s="181"/>
      <c r="AN29" s="555"/>
      <c r="AO29" s="182">
        <f>AK29/D29</f>
        <v>1.0071219103477167</v>
      </c>
      <c r="AP29" s="549"/>
    </row>
    <row r="30" spans="1:42" ht="20.100000000000001" customHeight="1">
      <c r="A30" s="536"/>
      <c r="B30" s="124" t="s">
        <v>490</v>
      </c>
      <c r="C30" s="135"/>
      <c r="D30" s="198"/>
      <c r="E30" s="199">
        <v>4</v>
      </c>
      <c r="F30" s="199">
        <v>4</v>
      </c>
      <c r="G30" s="199">
        <v>4</v>
      </c>
      <c r="H30" s="199">
        <v>4</v>
      </c>
      <c r="I30" s="199">
        <v>4</v>
      </c>
      <c r="J30" s="199">
        <v>3</v>
      </c>
      <c r="K30" s="199">
        <v>3</v>
      </c>
      <c r="L30" s="199">
        <v>3</v>
      </c>
      <c r="M30" s="199">
        <v>3</v>
      </c>
      <c r="N30" s="199">
        <v>3</v>
      </c>
      <c r="O30" s="199">
        <v>3</v>
      </c>
      <c r="P30" s="199">
        <v>3</v>
      </c>
      <c r="Q30" s="199">
        <v>3</v>
      </c>
      <c r="R30" s="199">
        <v>3</v>
      </c>
      <c r="S30" s="199">
        <v>3</v>
      </c>
      <c r="T30" s="199">
        <v>2</v>
      </c>
      <c r="U30" s="199">
        <v>2</v>
      </c>
      <c r="V30" s="199">
        <v>2</v>
      </c>
      <c r="W30" s="199">
        <v>2</v>
      </c>
      <c r="X30" s="199">
        <v>2</v>
      </c>
      <c r="Y30" s="199">
        <v>2</v>
      </c>
      <c r="Z30" s="199">
        <v>2</v>
      </c>
      <c r="AA30" s="199">
        <v>2</v>
      </c>
      <c r="AB30" s="199">
        <v>2</v>
      </c>
      <c r="AC30" s="199">
        <v>2</v>
      </c>
      <c r="AD30" s="199">
        <v>2</v>
      </c>
      <c r="AE30" s="199">
        <v>3</v>
      </c>
      <c r="AF30" s="199">
        <v>3</v>
      </c>
      <c r="AG30" s="199">
        <v>3</v>
      </c>
      <c r="AH30" s="199">
        <v>3</v>
      </c>
      <c r="AI30" s="199">
        <v>3</v>
      </c>
      <c r="AJ30" s="153">
        <f t="shared" si="6"/>
        <v>87</v>
      </c>
      <c r="AK30" s="140">
        <f t="shared" si="4"/>
        <v>2.806451612903226</v>
      </c>
      <c r="AL30" s="121"/>
      <c r="AM30" s="200"/>
      <c r="AN30" s="297"/>
      <c r="AO30" s="156"/>
      <c r="AP30" s="201"/>
    </row>
    <row r="31" spans="1:42" ht="20.100000000000001" customHeight="1">
      <c r="A31" s="529" t="s">
        <v>505</v>
      </c>
      <c r="B31" s="104" t="s">
        <v>497</v>
      </c>
      <c r="C31" s="157"/>
      <c r="D31" s="194">
        <v>28</v>
      </c>
      <c r="E31" s="106">
        <v>38</v>
      </c>
      <c r="F31" s="107">
        <v>30</v>
      </c>
      <c r="G31" s="107">
        <v>34</v>
      </c>
      <c r="H31" s="108">
        <v>27</v>
      </c>
      <c r="I31" s="107">
        <v>33</v>
      </c>
      <c r="J31" s="107">
        <v>14</v>
      </c>
      <c r="K31" s="107">
        <v>20</v>
      </c>
      <c r="L31" s="107">
        <v>36</v>
      </c>
      <c r="M31" s="107">
        <v>26</v>
      </c>
      <c r="N31" s="107">
        <v>34</v>
      </c>
      <c r="O31" s="108">
        <v>29</v>
      </c>
      <c r="P31" s="107">
        <v>34</v>
      </c>
      <c r="Q31" s="107">
        <v>16</v>
      </c>
      <c r="R31" s="107">
        <v>21</v>
      </c>
      <c r="S31" s="107">
        <v>38</v>
      </c>
      <c r="T31" s="107">
        <v>27</v>
      </c>
      <c r="U31" s="107">
        <v>34</v>
      </c>
      <c r="V31" s="107">
        <v>29</v>
      </c>
      <c r="W31" s="107">
        <v>33</v>
      </c>
      <c r="X31" s="108">
        <v>19</v>
      </c>
      <c r="Y31" s="107">
        <v>22</v>
      </c>
      <c r="Z31" s="107">
        <v>39</v>
      </c>
      <c r="AA31" s="107">
        <v>25</v>
      </c>
      <c r="AB31" s="107">
        <v>36</v>
      </c>
      <c r="AC31" s="107">
        <v>31</v>
      </c>
      <c r="AD31" s="107">
        <v>34</v>
      </c>
      <c r="AE31" s="107">
        <v>17</v>
      </c>
      <c r="AF31" s="107">
        <v>22</v>
      </c>
      <c r="AG31" s="107">
        <v>29</v>
      </c>
      <c r="AH31" s="107">
        <v>26</v>
      </c>
      <c r="AI31" s="107">
        <v>23</v>
      </c>
      <c r="AJ31" s="109">
        <f t="shared" si="6"/>
        <v>876</v>
      </c>
      <c r="AK31" s="110">
        <f t="shared" si="4"/>
        <v>28.258064516129032</v>
      </c>
      <c r="AL31" s="531">
        <f>SUM(AK31:AK33)</f>
        <v>40.387096774193544</v>
      </c>
      <c r="AM31" s="557"/>
      <c r="AN31" s="560"/>
      <c r="AO31" s="202">
        <f t="shared" ref="AO31:AO37" si="7">AK31/D31</f>
        <v>1.0092165898617511</v>
      </c>
      <c r="AP31" s="563">
        <f>AL31/(D31+D32+D33)</f>
        <v>1.0096774193548386</v>
      </c>
    </row>
    <row r="32" spans="1:42" ht="20.100000000000001" customHeight="1">
      <c r="A32" s="530"/>
      <c r="B32" s="115" t="s">
        <v>492</v>
      </c>
      <c r="C32" s="159"/>
      <c r="D32" s="197">
        <v>8</v>
      </c>
      <c r="E32" s="160">
        <v>7</v>
      </c>
      <c r="F32" s="117">
        <v>10</v>
      </c>
      <c r="G32" s="117">
        <v>7</v>
      </c>
      <c r="H32" s="118">
        <v>10</v>
      </c>
      <c r="I32" s="117">
        <v>9</v>
      </c>
      <c r="J32" s="117">
        <v>3</v>
      </c>
      <c r="K32" s="117">
        <v>0</v>
      </c>
      <c r="L32" s="117">
        <v>8</v>
      </c>
      <c r="M32" s="117">
        <v>10</v>
      </c>
      <c r="N32" s="117">
        <v>7</v>
      </c>
      <c r="O32" s="118">
        <v>8</v>
      </c>
      <c r="P32" s="117">
        <v>7</v>
      </c>
      <c r="Q32" s="117">
        <v>3</v>
      </c>
      <c r="R32" s="117">
        <v>0</v>
      </c>
      <c r="S32" s="117">
        <v>9</v>
      </c>
      <c r="T32" s="117">
        <v>7</v>
      </c>
      <c r="U32" s="117">
        <v>7</v>
      </c>
      <c r="V32" s="117">
        <v>10</v>
      </c>
      <c r="W32" s="117">
        <v>9</v>
      </c>
      <c r="X32" s="118">
        <v>3</v>
      </c>
      <c r="Y32" s="117">
        <v>0</v>
      </c>
      <c r="Z32" s="117">
        <v>9</v>
      </c>
      <c r="AA32" s="117">
        <v>10</v>
      </c>
      <c r="AB32" s="117">
        <v>7</v>
      </c>
      <c r="AC32" s="117">
        <v>10</v>
      </c>
      <c r="AD32" s="117">
        <v>9</v>
      </c>
      <c r="AE32" s="117">
        <v>3</v>
      </c>
      <c r="AF32" s="117">
        <v>0</v>
      </c>
      <c r="AG32" s="117">
        <v>4</v>
      </c>
      <c r="AH32" s="117">
        <v>2</v>
      </c>
      <c r="AI32" s="117">
        <v>0</v>
      </c>
      <c r="AJ32" s="119">
        <f t="shared" si="6"/>
        <v>188</v>
      </c>
      <c r="AK32" s="120">
        <f t="shared" si="4"/>
        <v>6.064516129032258</v>
      </c>
      <c r="AL32" s="525"/>
      <c r="AM32" s="558"/>
      <c r="AN32" s="561"/>
      <c r="AO32" s="203">
        <f t="shared" si="7"/>
        <v>0.75806451612903225</v>
      </c>
      <c r="AP32" s="564"/>
    </row>
    <row r="33" spans="1:42" ht="20.100000000000001" customHeight="1">
      <c r="A33" s="536"/>
      <c r="B33" s="124" t="s">
        <v>506</v>
      </c>
      <c r="C33" s="204"/>
      <c r="D33" s="205">
        <v>4</v>
      </c>
      <c r="E33" s="193">
        <v>7</v>
      </c>
      <c r="F33" s="206">
        <v>8</v>
      </c>
      <c r="G33" s="206">
        <v>5</v>
      </c>
      <c r="H33" s="207">
        <v>9</v>
      </c>
      <c r="I33" s="206">
        <v>9</v>
      </c>
      <c r="J33" s="206">
        <v>4</v>
      </c>
      <c r="K33" s="206">
        <v>2</v>
      </c>
      <c r="L33" s="206">
        <v>7</v>
      </c>
      <c r="M33" s="206">
        <v>8</v>
      </c>
      <c r="N33" s="206">
        <v>6</v>
      </c>
      <c r="O33" s="207">
        <v>9</v>
      </c>
      <c r="P33" s="206">
        <v>8</v>
      </c>
      <c r="Q33" s="206">
        <v>4</v>
      </c>
      <c r="R33" s="206">
        <v>2</v>
      </c>
      <c r="S33" s="206">
        <v>6</v>
      </c>
      <c r="T33" s="206">
        <v>8</v>
      </c>
      <c r="U33" s="206">
        <v>6</v>
      </c>
      <c r="V33" s="206">
        <v>9</v>
      </c>
      <c r="W33" s="206">
        <v>9</v>
      </c>
      <c r="X33" s="207">
        <v>1</v>
      </c>
      <c r="Y33" s="206">
        <v>2</v>
      </c>
      <c r="Z33" s="206">
        <v>7</v>
      </c>
      <c r="AA33" s="206">
        <v>8</v>
      </c>
      <c r="AB33" s="206">
        <v>6</v>
      </c>
      <c r="AC33" s="206">
        <v>10</v>
      </c>
      <c r="AD33" s="206">
        <v>7</v>
      </c>
      <c r="AE33" s="206">
        <v>4</v>
      </c>
      <c r="AF33" s="206">
        <v>2</v>
      </c>
      <c r="AG33" s="206">
        <v>6</v>
      </c>
      <c r="AH33" s="206">
        <v>6</v>
      </c>
      <c r="AI33" s="206">
        <v>3</v>
      </c>
      <c r="AJ33" s="130">
        <f t="shared" si="6"/>
        <v>188</v>
      </c>
      <c r="AK33" s="173">
        <f t="shared" si="4"/>
        <v>6.064516129032258</v>
      </c>
      <c r="AL33" s="526"/>
      <c r="AM33" s="559"/>
      <c r="AN33" s="562"/>
      <c r="AO33" s="208">
        <f t="shared" si="7"/>
        <v>1.5161290322580645</v>
      </c>
      <c r="AP33" s="565"/>
    </row>
    <row r="34" spans="1:42" ht="20.100000000000001" customHeight="1">
      <c r="A34" s="553" t="s">
        <v>507</v>
      </c>
      <c r="B34" s="554"/>
      <c r="C34" s="163"/>
      <c r="D34" s="204"/>
      <c r="E34" s="193">
        <v>3</v>
      </c>
      <c r="F34" s="206">
        <v>7</v>
      </c>
      <c r="G34" s="206">
        <v>2</v>
      </c>
      <c r="H34" s="207">
        <v>8</v>
      </c>
      <c r="I34" s="206">
        <v>7</v>
      </c>
      <c r="J34" s="206">
        <v>0</v>
      </c>
      <c r="K34" s="206">
        <v>0</v>
      </c>
      <c r="L34" s="206">
        <v>1</v>
      </c>
      <c r="M34" s="206">
        <v>9</v>
      </c>
      <c r="N34" s="206">
        <v>4</v>
      </c>
      <c r="O34" s="207">
        <v>10</v>
      </c>
      <c r="P34" s="206">
        <v>2</v>
      </c>
      <c r="Q34" s="206">
        <v>1</v>
      </c>
      <c r="R34" s="206">
        <v>0</v>
      </c>
      <c r="S34" s="206">
        <v>10</v>
      </c>
      <c r="T34" s="206">
        <v>1</v>
      </c>
      <c r="U34" s="206">
        <v>2</v>
      </c>
      <c r="V34" s="206">
        <v>2</v>
      </c>
      <c r="W34" s="206">
        <v>1</v>
      </c>
      <c r="X34" s="207">
        <v>1</v>
      </c>
      <c r="Y34" s="206">
        <v>0</v>
      </c>
      <c r="Z34" s="206">
        <v>5</v>
      </c>
      <c r="AA34" s="206">
        <v>9</v>
      </c>
      <c r="AB34" s="206">
        <v>6</v>
      </c>
      <c r="AC34" s="206">
        <v>4</v>
      </c>
      <c r="AD34" s="206">
        <v>5</v>
      </c>
      <c r="AE34" s="206">
        <v>1</v>
      </c>
      <c r="AF34" s="206">
        <v>0</v>
      </c>
      <c r="AG34" s="206">
        <v>1</v>
      </c>
      <c r="AH34" s="206">
        <v>0</v>
      </c>
      <c r="AI34" s="206">
        <v>0</v>
      </c>
      <c r="AJ34" s="209">
        <f t="shared" si="6"/>
        <v>102</v>
      </c>
      <c r="AK34" s="210">
        <f t="shared" si="4"/>
        <v>3.2903225806451615</v>
      </c>
      <c r="AL34" s="211"/>
      <c r="AM34" s="212"/>
      <c r="AN34" s="298"/>
      <c r="AO34" s="212" t="e">
        <f t="shared" si="7"/>
        <v>#DIV/0!</v>
      </c>
      <c r="AP34" s="211"/>
    </row>
    <row r="35" spans="1:42" ht="20.100000000000001" customHeight="1">
      <c r="A35" s="529" t="s">
        <v>508</v>
      </c>
      <c r="B35" s="104" t="s">
        <v>491</v>
      </c>
      <c r="C35" s="157">
        <v>80</v>
      </c>
      <c r="D35" s="157">
        <v>42</v>
      </c>
      <c r="E35" s="106">
        <v>45</v>
      </c>
      <c r="F35" s="194">
        <v>46</v>
      </c>
      <c r="G35" s="194">
        <v>46</v>
      </c>
      <c r="H35" s="194">
        <v>46</v>
      </c>
      <c r="I35" s="194">
        <v>46</v>
      </c>
      <c r="J35" s="194">
        <v>46</v>
      </c>
      <c r="K35" s="194">
        <v>46</v>
      </c>
      <c r="L35" s="194">
        <v>46</v>
      </c>
      <c r="M35" s="107">
        <v>46</v>
      </c>
      <c r="N35" s="107">
        <v>46</v>
      </c>
      <c r="O35" s="107">
        <v>46</v>
      </c>
      <c r="P35" s="107">
        <v>45</v>
      </c>
      <c r="Q35" s="107">
        <v>45</v>
      </c>
      <c r="R35" s="107">
        <v>45</v>
      </c>
      <c r="S35" s="107">
        <v>44</v>
      </c>
      <c r="T35" s="107">
        <v>44</v>
      </c>
      <c r="U35" s="107">
        <v>44</v>
      </c>
      <c r="V35" s="107">
        <v>44</v>
      </c>
      <c r="W35" s="107">
        <v>43</v>
      </c>
      <c r="X35" s="108">
        <v>43</v>
      </c>
      <c r="Y35" s="107">
        <v>43</v>
      </c>
      <c r="Z35" s="107">
        <v>43</v>
      </c>
      <c r="AA35" s="107">
        <v>43</v>
      </c>
      <c r="AB35" s="107">
        <v>43</v>
      </c>
      <c r="AC35" s="107">
        <v>43</v>
      </c>
      <c r="AD35" s="107">
        <v>43</v>
      </c>
      <c r="AE35" s="107">
        <v>43</v>
      </c>
      <c r="AF35" s="107">
        <v>43</v>
      </c>
      <c r="AG35" s="107">
        <v>45</v>
      </c>
      <c r="AH35" s="107">
        <v>45</v>
      </c>
      <c r="AI35" s="107">
        <v>45</v>
      </c>
      <c r="AJ35" s="109">
        <f t="shared" si="6"/>
        <v>1381</v>
      </c>
      <c r="AK35" s="110">
        <f t="shared" si="4"/>
        <v>44.548387096774192</v>
      </c>
      <c r="AL35" s="531">
        <f>SUM(AK35:AK37)</f>
        <v>78.064516129032256</v>
      </c>
      <c r="AM35" s="111">
        <f>AK35/C35</f>
        <v>0.55685483870967745</v>
      </c>
      <c r="AN35" s="532">
        <f>AL35/(C35+C36+C37)</f>
        <v>0.97580645161290325</v>
      </c>
      <c r="AO35" s="112">
        <f t="shared" si="7"/>
        <v>1.0606758832565284</v>
      </c>
      <c r="AP35" s="532">
        <f>AL35/(D35+D36+D37)</f>
        <v>1.0138248847926268</v>
      </c>
    </row>
    <row r="36" spans="1:42" ht="20.100000000000001" customHeight="1">
      <c r="A36" s="530"/>
      <c r="B36" s="115" t="s">
        <v>504</v>
      </c>
      <c r="C36" s="159"/>
      <c r="D36" s="159">
        <v>35</v>
      </c>
      <c r="E36" s="160">
        <v>33</v>
      </c>
      <c r="F36" s="197">
        <v>32</v>
      </c>
      <c r="G36" s="197">
        <v>32</v>
      </c>
      <c r="H36" s="197">
        <v>32</v>
      </c>
      <c r="I36" s="197">
        <v>32</v>
      </c>
      <c r="J36" s="197">
        <v>32</v>
      </c>
      <c r="K36" s="197">
        <v>32</v>
      </c>
      <c r="L36" s="197">
        <v>32</v>
      </c>
      <c r="M36" s="117">
        <v>32</v>
      </c>
      <c r="N36" s="117">
        <v>32</v>
      </c>
      <c r="O36" s="117">
        <v>32</v>
      </c>
      <c r="P36" s="117">
        <v>33</v>
      </c>
      <c r="Q36" s="117">
        <v>33</v>
      </c>
      <c r="R36" s="117">
        <v>33</v>
      </c>
      <c r="S36" s="117">
        <v>34</v>
      </c>
      <c r="T36" s="117">
        <v>34</v>
      </c>
      <c r="U36" s="117">
        <v>34</v>
      </c>
      <c r="V36" s="117">
        <v>34</v>
      </c>
      <c r="W36" s="117">
        <v>35</v>
      </c>
      <c r="X36" s="118">
        <v>35</v>
      </c>
      <c r="Y36" s="117">
        <v>35</v>
      </c>
      <c r="Z36" s="117">
        <v>35</v>
      </c>
      <c r="AA36" s="117">
        <v>35</v>
      </c>
      <c r="AB36" s="117">
        <v>35</v>
      </c>
      <c r="AC36" s="117">
        <v>35</v>
      </c>
      <c r="AD36" s="117">
        <v>35</v>
      </c>
      <c r="AE36" s="117">
        <v>35</v>
      </c>
      <c r="AF36" s="117">
        <v>35</v>
      </c>
      <c r="AG36" s="117">
        <v>33</v>
      </c>
      <c r="AH36" s="117">
        <v>33</v>
      </c>
      <c r="AI36" s="117">
        <v>33</v>
      </c>
      <c r="AJ36" s="119">
        <f t="shared" si="6"/>
        <v>1037</v>
      </c>
      <c r="AK36" s="120">
        <f t="shared" si="4"/>
        <v>33.451612903225808</v>
      </c>
      <c r="AL36" s="547"/>
      <c r="AM36" s="540"/>
      <c r="AN36" s="525"/>
      <c r="AO36" s="182">
        <f t="shared" si="7"/>
        <v>0.95576036866359448</v>
      </c>
      <c r="AP36" s="524"/>
    </row>
    <row r="37" spans="1:42" ht="20.100000000000001" customHeight="1">
      <c r="A37" s="530"/>
      <c r="B37" s="115" t="s">
        <v>509</v>
      </c>
      <c r="C37" s="135"/>
      <c r="D37" s="159"/>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1</v>
      </c>
      <c r="X37" s="118">
        <v>1</v>
      </c>
      <c r="Y37" s="117">
        <v>0</v>
      </c>
      <c r="Z37" s="117">
        <v>0</v>
      </c>
      <c r="AA37" s="117">
        <v>0</v>
      </c>
      <c r="AB37" s="117">
        <v>0</v>
      </c>
      <c r="AC37" s="176">
        <v>0</v>
      </c>
      <c r="AD37" s="176">
        <v>0</v>
      </c>
      <c r="AE37" s="176">
        <v>0</v>
      </c>
      <c r="AF37" s="176">
        <v>0</v>
      </c>
      <c r="AG37" s="176">
        <v>0</v>
      </c>
      <c r="AH37" s="176">
        <v>0</v>
      </c>
      <c r="AI37" s="176">
        <v>0</v>
      </c>
      <c r="AJ37" s="177">
        <f t="shared" si="6"/>
        <v>2</v>
      </c>
      <c r="AK37" s="178">
        <f t="shared" si="4"/>
        <v>6.4516129032258063E-2</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4</v>
      </c>
      <c r="J38" s="213">
        <v>4</v>
      </c>
      <c r="K38" s="213">
        <v>4</v>
      </c>
      <c r="L38" s="213">
        <v>4</v>
      </c>
      <c r="M38" s="213">
        <v>4</v>
      </c>
      <c r="N38" s="213">
        <v>4</v>
      </c>
      <c r="O38" s="213">
        <v>4</v>
      </c>
      <c r="P38" s="213">
        <v>3</v>
      </c>
      <c r="Q38" s="213">
        <v>3</v>
      </c>
      <c r="R38" s="213">
        <v>3</v>
      </c>
      <c r="S38" s="213">
        <v>2</v>
      </c>
      <c r="T38" s="213">
        <v>2</v>
      </c>
      <c r="U38" s="213">
        <v>2</v>
      </c>
      <c r="V38" s="213">
        <v>3</v>
      </c>
      <c r="W38" s="206">
        <v>3</v>
      </c>
      <c r="X38" s="207">
        <v>3</v>
      </c>
      <c r="Y38" s="206">
        <v>3</v>
      </c>
      <c r="Z38" s="206">
        <v>2</v>
      </c>
      <c r="AA38" s="206">
        <v>2</v>
      </c>
      <c r="AB38" s="206">
        <v>2</v>
      </c>
      <c r="AC38" s="206">
        <v>2</v>
      </c>
      <c r="AD38" s="206">
        <v>2</v>
      </c>
      <c r="AE38" s="206">
        <v>2</v>
      </c>
      <c r="AF38" s="206">
        <v>4</v>
      </c>
      <c r="AG38" s="206">
        <v>4</v>
      </c>
      <c r="AH38" s="206">
        <v>5</v>
      </c>
      <c r="AI38" s="206">
        <v>5</v>
      </c>
      <c r="AJ38" s="214">
        <f t="shared" si="6"/>
        <v>101</v>
      </c>
      <c r="AK38" s="173">
        <f t="shared" si="4"/>
        <v>3.2580645161290325</v>
      </c>
      <c r="AL38" s="132"/>
      <c r="AM38" s="215"/>
      <c r="AN38" s="154"/>
      <c r="AO38" s="156"/>
      <c r="AP38" s="191"/>
    </row>
    <row r="39" spans="1:42" ht="20.100000000000001" customHeight="1">
      <c r="A39" s="530" t="s">
        <v>510</v>
      </c>
      <c r="B39" s="115" t="s">
        <v>491</v>
      </c>
      <c r="C39" s="135">
        <v>15</v>
      </c>
      <c r="D39" s="135">
        <v>10.5</v>
      </c>
      <c r="E39" s="127">
        <v>10</v>
      </c>
      <c r="F39" s="199">
        <v>6</v>
      </c>
      <c r="G39" s="199">
        <v>8</v>
      </c>
      <c r="H39" s="199">
        <v>6</v>
      </c>
      <c r="I39" s="199">
        <v>9</v>
      </c>
      <c r="J39" s="199">
        <v>8</v>
      </c>
      <c r="K39" s="199"/>
      <c r="L39" s="199">
        <v>10</v>
      </c>
      <c r="M39" s="199">
        <v>6</v>
      </c>
      <c r="N39" s="199">
        <v>7</v>
      </c>
      <c r="O39" s="199">
        <v>6</v>
      </c>
      <c r="P39" s="199">
        <v>8</v>
      </c>
      <c r="Q39" s="199">
        <v>9</v>
      </c>
      <c r="R39" s="199"/>
      <c r="S39" s="199">
        <v>10</v>
      </c>
      <c r="T39" s="199">
        <v>6</v>
      </c>
      <c r="U39" s="128">
        <v>7</v>
      </c>
      <c r="V39" s="128">
        <v>6</v>
      </c>
      <c r="W39" s="128">
        <v>9</v>
      </c>
      <c r="X39" s="129">
        <v>8</v>
      </c>
      <c r="Y39" s="128"/>
      <c r="Z39" s="128">
        <v>10</v>
      </c>
      <c r="AA39" s="128">
        <v>7</v>
      </c>
      <c r="AB39" s="128">
        <v>9</v>
      </c>
      <c r="AC39" s="128">
        <v>7</v>
      </c>
      <c r="AD39" s="128">
        <v>7</v>
      </c>
      <c r="AE39" s="128">
        <v>8</v>
      </c>
      <c r="AF39" s="128"/>
      <c r="AG39" s="128">
        <v>10</v>
      </c>
      <c r="AH39" s="128">
        <v>7</v>
      </c>
      <c r="AI39" s="128"/>
      <c r="AJ39" s="216">
        <f t="shared" si="6"/>
        <v>204</v>
      </c>
      <c r="AK39" s="217">
        <f t="shared" si="4"/>
        <v>7.8461538461538458</v>
      </c>
      <c r="AL39" s="566">
        <f>SUM(AK39:AK40)</f>
        <v>8.9615384615384617</v>
      </c>
      <c r="AM39" s="218">
        <f>AK39/C39</f>
        <v>0.52307692307692311</v>
      </c>
      <c r="AN39" s="569">
        <f>AL39/(C39+C40)</f>
        <v>0.59743589743589742</v>
      </c>
      <c r="AO39" s="218">
        <f>AK39/D39</f>
        <v>0.74725274725274726</v>
      </c>
      <c r="AP39" s="524">
        <f>AL39/(D39+D40)</f>
        <v>0.77926421404682278</v>
      </c>
    </row>
    <row r="40" spans="1:42" ht="20.100000000000001" customHeight="1">
      <c r="A40" s="530"/>
      <c r="B40" s="115" t="s">
        <v>492</v>
      </c>
      <c r="C40" s="159"/>
      <c r="D40" s="159">
        <v>1</v>
      </c>
      <c r="E40" s="160">
        <v>1</v>
      </c>
      <c r="F40" s="197">
        <v>2</v>
      </c>
      <c r="G40" s="197">
        <v>0</v>
      </c>
      <c r="H40" s="197">
        <v>0</v>
      </c>
      <c r="I40" s="197">
        <v>3</v>
      </c>
      <c r="J40" s="197">
        <v>0</v>
      </c>
      <c r="K40" s="197"/>
      <c r="L40" s="197">
        <v>1</v>
      </c>
      <c r="M40" s="197">
        <v>2</v>
      </c>
      <c r="N40" s="197">
        <v>2</v>
      </c>
      <c r="O40" s="197">
        <v>0</v>
      </c>
      <c r="P40" s="197">
        <v>3</v>
      </c>
      <c r="Q40" s="197">
        <v>1</v>
      </c>
      <c r="R40" s="197"/>
      <c r="S40" s="197">
        <v>0</v>
      </c>
      <c r="T40" s="197">
        <v>2</v>
      </c>
      <c r="U40" s="117">
        <v>1</v>
      </c>
      <c r="V40" s="117">
        <v>0</v>
      </c>
      <c r="W40" s="117">
        <v>2</v>
      </c>
      <c r="X40" s="118">
        <v>1</v>
      </c>
      <c r="Y40" s="117"/>
      <c r="Z40" s="117">
        <v>0</v>
      </c>
      <c r="AA40" s="117">
        <v>2</v>
      </c>
      <c r="AB40" s="117">
        <v>2</v>
      </c>
      <c r="AC40" s="117">
        <v>0</v>
      </c>
      <c r="AD40" s="117">
        <v>2</v>
      </c>
      <c r="AE40" s="117">
        <v>1</v>
      </c>
      <c r="AF40" s="117"/>
      <c r="AG40" s="117">
        <v>0</v>
      </c>
      <c r="AH40" s="117">
        <v>1</v>
      </c>
      <c r="AI40" s="117"/>
      <c r="AJ40" s="219">
        <f t="shared" si="6"/>
        <v>29</v>
      </c>
      <c r="AK40" s="220">
        <f t="shared" si="4"/>
        <v>1.1153846153846154</v>
      </c>
      <c r="AL40" s="567"/>
      <c r="AM40" s="572"/>
      <c r="AN40" s="570"/>
      <c r="AO40" s="218">
        <f>AK40/D40</f>
        <v>1.1153846153846154</v>
      </c>
      <c r="AP40" s="525"/>
    </row>
    <row r="41" spans="1:42" ht="20.100000000000001" customHeight="1">
      <c r="A41" s="536"/>
      <c r="B41" s="158" t="s">
        <v>493</v>
      </c>
      <c r="C41" s="135"/>
      <c r="D41" s="135"/>
      <c r="E41" s="127">
        <v>0</v>
      </c>
      <c r="F41" s="199">
        <v>0</v>
      </c>
      <c r="G41" s="199">
        <v>1</v>
      </c>
      <c r="H41" s="199">
        <v>0</v>
      </c>
      <c r="I41" s="199">
        <v>0</v>
      </c>
      <c r="J41" s="199">
        <v>0</v>
      </c>
      <c r="K41" s="199"/>
      <c r="L41" s="199">
        <v>0</v>
      </c>
      <c r="M41" s="199">
        <v>0</v>
      </c>
      <c r="N41" s="199">
        <v>0</v>
      </c>
      <c r="O41" s="199">
        <v>0</v>
      </c>
      <c r="P41" s="199">
        <v>0</v>
      </c>
      <c r="Q41" s="199">
        <v>0</v>
      </c>
      <c r="R41" s="199"/>
      <c r="S41" s="199">
        <v>1</v>
      </c>
      <c r="T41" s="199">
        <v>0</v>
      </c>
      <c r="U41" s="199">
        <v>0</v>
      </c>
      <c r="V41" s="199">
        <v>0</v>
      </c>
      <c r="W41" s="199">
        <v>0</v>
      </c>
      <c r="X41" s="128">
        <v>0</v>
      </c>
      <c r="Y41" s="199"/>
      <c r="Z41" s="199">
        <v>0</v>
      </c>
      <c r="AA41" s="199">
        <v>0</v>
      </c>
      <c r="AB41" s="199">
        <v>0</v>
      </c>
      <c r="AC41" s="128">
        <v>0</v>
      </c>
      <c r="AD41" s="128">
        <v>0</v>
      </c>
      <c r="AE41" s="128">
        <v>0</v>
      </c>
      <c r="AF41" s="128"/>
      <c r="AG41" s="128">
        <v>0</v>
      </c>
      <c r="AH41" s="128">
        <v>0</v>
      </c>
      <c r="AI41" s="128"/>
      <c r="AJ41" s="214">
        <f t="shared" si="6"/>
        <v>2</v>
      </c>
      <c r="AK41" s="221">
        <f t="shared" si="4"/>
        <v>7.6923076923076927E-2</v>
      </c>
      <c r="AL41" s="568"/>
      <c r="AM41" s="573"/>
      <c r="AN41" s="571"/>
      <c r="AO41" s="222"/>
      <c r="AP41" s="526"/>
    </row>
    <row r="42" spans="1:42" ht="20.100000000000001" customHeight="1">
      <c r="A42" s="529" t="s">
        <v>511</v>
      </c>
      <c r="B42" s="104" t="s">
        <v>491</v>
      </c>
      <c r="C42" s="223">
        <v>29</v>
      </c>
      <c r="D42" s="157">
        <v>28</v>
      </c>
      <c r="E42" s="106">
        <v>25</v>
      </c>
      <c r="F42" s="194">
        <v>26</v>
      </c>
      <c r="G42" s="194">
        <v>26</v>
      </c>
      <c r="H42" s="194">
        <v>26</v>
      </c>
      <c r="I42" s="194">
        <v>25</v>
      </c>
      <c r="J42" s="194">
        <v>25</v>
      </c>
      <c r="K42" s="194">
        <v>25</v>
      </c>
      <c r="L42" s="194">
        <v>25</v>
      </c>
      <c r="M42" s="194">
        <v>25</v>
      </c>
      <c r="N42" s="194">
        <v>25</v>
      </c>
      <c r="O42" s="194">
        <v>25</v>
      </c>
      <c r="P42" s="194">
        <v>25</v>
      </c>
      <c r="Q42" s="194">
        <v>25</v>
      </c>
      <c r="R42" s="194">
        <v>25</v>
      </c>
      <c r="S42" s="194">
        <v>25</v>
      </c>
      <c r="T42" s="194">
        <v>25</v>
      </c>
      <c r="U42" s="194">
        <v>24</v>
      </c>
      <c r="V42" s="194">
        <v>23</v>
      </c>
      <c r="W42" s="194">
        <v>23</v>
      </c>
      <c r="X42" s="194">
        <v>23</v>
      </c>
      <c r="Y42" s="194">
        <v>23</v>
      </c>
      <c r="Z42" s="107">
        <v>23</v>
      </c>
      <c r="AA42" s="194">
        <v>23</v>
      </c>
      <c r="AB42" s="194">
        <v>24</v>
      </c>
      <c r="AC42" s="107">
        <v>23</v>
      </c>
      <c r="AD42" s="107">
        <v>24</v>
      </c>
      <c r="AE42" s="107">
        <v>24</v>
      </c>
      <c r="AF42" s="107">
        <v>24</v>
      </c>
      <c r="AG42" s="107">
        <v>25</v>
      </c>
      <c r="AH42" s="107">
        <v>25</v>
      </c>
      <c r="AI42" s="107">
        <v>25</v>
      </c>
      <c r="AJ42" s="109">
        <f t="shared" si="6"/>
        <v>759</v>
      </c>
      <c r="AK42" s="110">
        <f t="shared" si="4"/>
        <v>24.483870967741936</v>
      </c>
      <c r="AL42" s="531">
        <f>SUM(AK42:AK43)</f>
        <v>32.645161290322584</v>
      </c>
      <c r="AM42" s="111">
        <f>AK42/C42</f>
        <v>0.84427141268075645</v>
      </c>
      <c r="AN42" s="532">
        <f>AL42/(C42+C43)</f>
        <v>0.83705541770057912</v>
      </c>
      <c r="AO42" s="112">
        <f>AK42/D42</f>
        <v>0.87442396313364057</v>
      </c>
      <c r="AP42" s="532">
        <f>AL42/(D42+D43)</f>
        <v>0.87755809920221994</v>
      </c>
    </row>
    <row r="43" spans="1:42" ht="20.100000000000001" customHeight="1">
      <c r="A43" s="530"/>
      <c r="B43" s="115" t="s">
        <v>509</v>
      </c>
      <c r="C43" s="159">
        <v>10</v>
      </c>
      <c r="D43" s="224">
        <v>9.1999999999999993</v>
      </c>
      <c r="E43" s="225">
        <v>7</v>
      </c>
      <c r="F43" s="226">
        <v>6</v>
      </c>
      <c r="G43" s="226">
        <v>6</v>
      </c>
      <c r="H43" s="226">
        <v>6</v>
      </c>
      <c r="I43" s="197">
        <v>7</v>
      </c>
      <c r="J43" s="117">
        <v>8</v>
      </c>
      <c r="K43" s="117">
        <v>8</v>
      </c>
      <c r="L43" s="117">
        <v>8</v>
      </c>
      <c r="M43" s="117">
        <v>8</v>
      </c>
      <c r="N43" s="117">
        <v>8</v>
      </c>
      <c r="O43" s="117">
        <v>6</v>
      </c>
      <c r="P43" s="117">
        <v>8</v>
      </c>
      <c r="Q43" s="117">
        <v>9</v>
      </c>
      <c r="R43" s="117">
        <v>8</v>
      </c>
      <c r="S43" s="118">
        <v>9</v>
      </c>
      <c r="T43" s="118">
        <v>5</v>
      </c>
      <c r="U43" s="118">
        <v>6</v>
      </c>
      <c r="V43" s="118">
        <v>7</v>
      </c>
      <c r="W43" s="117">
        <v>10</v>
      </c>
      <c r="X43" s="117">
        <v>9</v>
      </c>
      <c r="Y43" s="117">
        <v>10</v>
      </c>
      <c r="Z43" s="128">
        <v>10</v>
      </c>
      <c r="AA43" s="117">
        <v>7</v>
      </c>
      <c r="AB43" s="117">
        <v>7</v>
      </c>
      <c r="AC43" s="117">
        <v>9</v>
      </c>
      <c r="AD43" s="117">
        <v>9</v>
      </c>
      <c r="AE43" s="117">
        <v>10</v>
      </c>
      <c r="AF43" s="117">
        <v>9</v>
      </c>
      <c r="AG43" s="117">
        <v>11</v>
      </c>
      <c r="AH43" s="117">
        <v>12</v>
      </c>
      <c r="AI43" s="117">
        <v>10</v>
      </c>
      <c r="AJ43" s="177">
        <f t="shared" si="6"/>
        <v>253</v>
      </c>
      <c r="AK43" s="178">
        <f t="shared" si="4"/>
        <v>8.1612903225806459</v>
      </c>
      <c r="AL43" s="548"/>
      <c r="AM43" s="179">
        <f>AK43/C43</f>
        <v>0.81612903225806455</v>
      </c>
      <c r="AN43" s="555"/>
      <c r="AO43" s="182">
        <f>AK43/D43</f>
        <v>0.88709677419354849</v>
      </c>
      <c r="AP43" s="549"/>
    </row>
    <row r="44" spans="1:42" ht="20.100000000000001" customHeight="1">
      <c r="A44" s="536"/>
      <c r="B44" s="124" t="s">
        <v>490</v>
      </c>
      <c r="C44" s="227"/>
      <c r="D44" s="228">
        <v>1</v>
      </c>
      <c r="E44" s="229">
        <v>2</v>
      </c>
      <c r="F44" s="230">
        <v>2</v>
      </c>
      <c r="G44" s="230">
        <v>2</v>
      </c>
      <c r="H44" s="230">
        <v>2</v>
      </c>
      <c r="I44" s="230">
        <v>3</v>
      </c>
      <c r="J44" s="231">
        <v>3</v>
      </c>
      <c r="K44" s="231">
        <v>3</v>
      </c>
      <c r="L44" s="231">
        <v>3</v>
      </c>
      <c r="M44" s="231">
        <v>3</v>
      </c>
      <c r="N44" s="231">
        <v>3</v>
      </c>
      <c r="O44" s="231">
        <v>3</v>
      </c>
      <c r="P44" s="231">
        <v>3</v>
      </c>
      <c r="Q44" s="231">
        <v>3</v>
      </c>
      <c r="R44" s="231">
        <v>3</v>
      </c>
      <c r="S44" s="231">
        <v>3</v>
      </c>
      <c r="T44" s="231">
        <v>3</v>
      </c>
      <c r="U44" s="231">
        <v>4</v>
      </c>
      <c r="V44" s="231">
        <v>5</v>
      </c>
      <c r="W44" s="231">
        <v>5</v>
      </c>
      <c r="X44" s="231">
        <v>5</v>
      </c>
      <c r="Y44" s="231">
        <v>5</v>
      </c>
      <c r="Z44" s="231">
        <v>4</v>
      </c>
      <c r="AA44" s="231">
        <v>4</v>
      </c>
      <c r="AB44" s="231">
        <v>3</v>
      </c>
      <c r="AC44" s="350">
        <v>4</v>
      </c>
      <c r="AD44" s="350">
        <v>3</v>
      </c>
      <c r="AE44" s="350">
        <v>3</v>
      </c>
      <c r="AF44" s="350">
        <v>3</v>
      </c>
      <c r="AG44" s="350">
        <v>3</v>
      </c>
      <c r="AH44" s="350">
        <v>3</v>
      </c>
      <c r="AI44" s="381">
        <v>3</v>
      </c>
      <c r="AJ44" s="130">
        <f t="shared" si="6"/>
        <v>101</v>
      </c>
      <c r="AK44" s="178">
        <f t="shared" si="4"/>
        <v>3.2580645161290325</v>
      </c>
      <c r="AL44" s="121"/>
      <c r="AM44" s="232"/>
      <c r="AN44" s="149"/>
      <c r="AO44" s="185">
        <f>AK44/D44</f>
        <v>3.2580645161290325</v>
      </c>
      <c r="AP44" s="113"/>
    </row>
    <row r="45" spans="1:42" ht="20.100000000000001" customHeight="1">
      <c r="A45" s="529" t="s">
        <v>512</v>
      </c>
      <c r="B45" s="104" t="s">
        <v>497</v>
      </c>
      <c r="C45" s="157">
        <v>29</v>
      </c>
      <c r="D45" s="175">
        <v>28</v>
      </c>
      <c r="E45" s="233">
        <v>21</v>
      </c>
      <c r="F45" s="234">
        <v>21</v>
      </c>
      <c r="G45" s="234">
        <v>21</v>
      </c>
      <c r="H45" s="234">
        <v>21</v>
      </c>
      <c r="I45" s="234">
        <v>21</v>
      </c>
      <c r="J45" s="234">
        <v>21</v>
      </c>
      <c r="K45" s="234">
        <v>21</v>
      </c>
      <c r="L45" s="234">
        <v>21</v>
      </c>
      <c r="M45" s="234">
        <v>21</v>
      </c>
      <c r="N45" s="234">
        <v>21</v>
      </c>
      <c r="O45" s="234">
        <v>20</v>
      </c>
      <c r="P45" s="234">
        <v>20</v>
      </c>
      <c r="Q45" s="234">
        <v>20</v>
      </c>
      <c r="R45" s="234">
        <v>20</v>
      </c>
      <c r="S45" s="234">
        <v>20</v>
      </c>
      <c r="T45" s="234">
        <v>20</v>
      </c>
      <c r="U45" s="234">
        <v>20</v>
      </c>
      <c r="V45" s="234">
        <v>20</v>
      </c>
      <c r="W45" s="234">
        <v>20</v>
      </c>
      <c r="X45" s="234">
        <v>20</v>
      </c>
      <c r="Y45" s="234">
        <v>20</v>
      </c>
      <c r="Z45" s="234">
        <v>20</v>
      </c>
      <c r="AA45" s="234">
        <v>19</v>
      </c>
      <c r="AB45" s="234">
        <v>19</v>
      </c>
      <c r="AC45" s="234">
        <v>19</v>
      </c>
      <c r="AD45" s="234">
        <v>19</v>
      </c>
      <c r="AE45" s="234">
        <v>20</v>
      </c>
      <c r="AF45" s="234">
        <v>20</v>
      </c>
      <c r="AG45" s="234">
        <v>20</v>
      </c>
      <c r="AH45" s="234">
        <v>20</v>
      </c>
      <c r="AI45" s="234">
        <v>20</v>
      </c>
      <c r="AJ45" s="109">
        <f t="shared" si="6"/>
        <v>626</v>
      </c>
      <c r="AK45" s="110">
        <f t="shared" si="4"/>
        <v>20.193548387096776</v>
      </c>
      <c r="AL45" s="531">
        <f>SUM(AK45:AK46)</f>
        <v>23.193548387096776</v>
      </c>
      <c r="AM45" s="111">
        <f>AK45/C45</f>
        <v>0.69632925472747498</v>
      </c>
      <c r="AN45" s="532">
        <f>AL45/SUM(C45:C46)</f>
        <v>0.79977753058954404</v>
      </c>
      <c r="AO45" s="112">
        <f t="shared" ref="AO45:AO51" si="8">AK45/D45</f>
        <v>0.72119815668202769</v>
      </c>
      <c r="AP45" s="532">
        <f>AL45/SUM(D45:D46)</f>
        <v>0.77311827956989254</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0"/>
      <c r="B47" s="450" t="s">
        <v>513</v>
      </c>
      <c r="C47" s="451">
        <v>8</v>
      </c>
      <c r="D47" s="451">
        <v>8</v>
      </c>
      <c r="E47" s="452">
        <v>7</v>
      </c>
      <c r="F47" s="453">
        <v>7</v>
      </c>
      <c r="G47" s="453">
        <v>7</v>
      </c>
      <c r="H47" s="453">
        <v>7</v>
      </c>
      <c r="I47" s="453">
        <v>7</v>
      </c>
      <c r="J47" s="453">
        <v>6</v>
      </c>
      <c r="K47" s="453">
        <v>6</v>
      </c>
      <c r="L47" s="453">
        <v>6</v>
      </c>
      <c r="M47" s="453">
        <v>6</v>
      </c>
      <c r="N47" s="453">
        <v>6</v>
      </c>
      <c r="O47" s="453">
        <v>7</v>
      </c>
      <c r="P47" s="453">
        <v>6</v>
      </c>
      <c r="Q47" s="453">
        <v>7</v>
      </c>
      <c r="R47" s="453">
        <v>7</v>
      </c>
      <c r="S47" s="453">
        <v>7</v>
      </c>
      <c r="T47" s="453">
        <v>6</v>
      </c>
      <c r="U47" s="453">
        <v>6</v>
      </c>
      <c r="V47" s="453">
        <v>6</v>
      </c>
      <c r="W47" s="453">
        <v>4</v>
      </c>
      <c r="X47" s="453">
        <v>6</v>
      </c>
      <c r="Y47" s="453">
        <v>6</v>
      </c>
      <c r="Z47" s="453">
        <v>6</v>
      </c>
      <c r="AA47" s="453">
        <v>6</v>
      </c>
      <c r="AB47" s="453">
        <v>6</v>
      </c>
      <c r="AC47" s="453">
        <v>6</v>
      </c>
      <c r="AD47" s="453">
        <v>5</v>
      </c>
      <c r="AE47" s="453">
        <v>6</v>
      </c>
      <c r="AF47" s="453">
        <v>6</v>
      </c>
      <c r="AG47" s="453">
        <v>6</v>
      </c>
      <c r="AH47" s="453">
        <v>6</v>
      </c>
      <c r="AI47" s="453">
        <v>7</v>
      </c>
      <c r="AJ47" s="454">
        <f t="shared" si="6"/>
        <v>193</v>
      </c>
      <c r="AK47" s="455">
        <f t="shared" si="4"/>
        <v>6.225806451612903</v>
      </c>
      <c r="AL47" s="456"/>
      <c r="AM47" s="457">
        <f>AK47/C47</f>
        <v>0.77822580645161288</v>
      </c>
      <c r="AN47" s="458"/>
      <c r="AO47" s="459">
        <f t="shared" si="8"/>
        <v>0.77822580645161288</v>
      </c>
      <c r="AP47" s="460"/>
    </row>
    <row r="48" spans="1:42" ht="20.100000000000001" customHeight="1">
      <c r="A48" s="114"/>
      <c r="B48" s="115" t="s">
        <v>490</v>
      </c>
      <c r="C48" s="135"/>
      <c r="D48" s="135"/>
      <c r="E48" s="354">
        <v>1</v>
      </c>
      <c r="F48" s="128">
        <v>1</v>
      </c>
      <c r="G48" s="128">
        <v>1</v>
      </c>
      <c r="H48" s="128">
        <v>1</v>
      </c>
      <c r="I48" s="128">
        <v>1</v>
      </c>
      <c r="J48" s="128">
        <v>1</v>
      </c>
      <c r="K48" s="128">
        <v>1</v>
      </c>
      <c r="L48" s="128">
        <v>1</v>
      </c>
      <c r="M48" s="128">
        <v>1</v>
      </c>
      <c r="N48" s="128">
        <v>1</v>
      </c>
      <c r="O48" s="128">
        <v>0</v>
      </c>
      <c r="P48" s="128">
        <v>0</v>
      </c>
      <c r="Q48" s="128">
        <v>0</v>
      </c>
      <c r="R48" s="128">
        <v>0</v>
      </c>
      <c r="S48" s="128">
        <v>0</v>
      </c>
      <c r="T48" s="128">
        <v>0</v>
      </c>
      <c r="U48" s="128">
        <v>0</v>
      </c>
      <c r="V48" s="128">
        <v>0</v>
      </c>
      <c r="W48" s="128">
        <v>0</v>
      </c>
      <c r="X48" s="128">
        <v>0</v>
      </c>
      <c r="Y48" s="128">
        <v>0</v>
      </c>
      <c r="Z48" s="128">
        <v>0</v>
      </c>
      <c r="AA48" s="128">
        <v>0</v>
      </c>
      <c r="AB48" s="128">
        <v>0</v>
      </c>
      <c r="AC48" s="128">
        <v>0</v>
      </c>
      <c r="AD48" s="128">
        <v>0</v>
      </c>
      <c r="AE48" s="128">
        <v>0</v>
      </c>
      <c r="AF48" s="128">
        <v>0</v>
      </c>
      <c r="AG48" s="128">
        <v>0</v>
      </c>
      <c r="AH48" s="128">
        <v>0</v>
      </c>
      <c r="AI48" s="128">
        <v>1</v>
      </c>
      <c r="AJ48" s="153">
        <f t="shared" si="6"/>
        <v>11</v>
      </c>
      <c r="AK48" s="140">
        <f t="shared" si="4"/>
        <v>0.35483870967741937</v>
      </c>
      <c r="AL48" s="355"/>
      <c r="AM48" s="232"/>
      <c r="AN48" s="149"/>
      <c r="AO48" s="185"/>
      <c r="AP48" s="356"/>
    </row>
    <row r="49" spans="1:42" ht="20.100000000000001" customHeight="1">
      <c r="A49" s="529" t="s">
        <v>515</v>
      </c>
      <c r="B49" s="104" t="s">
        <v>497</v>
      </c>
      <c r="C49" s="168">
        <v>139</v>
      </c>
      <c r="D49" s="168">
        <v>125</v>
      </c>
      <c r="E49" s="240">
        <v>125</v>
      </c>
      <c r="F49" s="240">
        <v>124</v>
      </c>
      <c r="G49" s="240">
        <v>124</v>
      </c>
      <c r="H49" s="240">
        <v>123</v>
      </c>
      <c r="I49" s="240">
        <v>122</v>
      </c>
      <c r="J49" s="240">
        <v>121</v>
      </c>
      <c r="K49" s="240">
        <v>121</v>
      </c>
      <c r="L49" s="240">
        <v>121</v>
      </c>
      <c r="M49" s="240">
        <v>121</v>
      </c>
      <c r="N49" s="240">
        <v>121</v>
      </c>
      <c r="O49" s="240">
        <v>121</v>
      </c>
      <c r="P49" s="240">
        <v>121</v>
      </c>
      <c r="Q49" s="240">
        <v>121</v>
      </c>
      <c r="R49" s="240">
        <v>120</v>
      </c>
      <c r="S49" s="240">
        <v>120</v>
      </c>
      <c r="T49" s="240">
        <v>118</v>
      </c>
      <c r="U49" s="240">
        <v>120</v>
      </c>
      <c r="V49" s="240">
        <v>119</v>
      </c>
      <c r="W49" s="240">
        <v>119</v>
      </c>
      <c r="X49" s="240">
        <v>120</v>
      </c>
      <c r="Y49" s="240">
        <v>121</v>
      </c>
      <c r="Z49" s="240">
        <v>124</v>
      </c>
      <c r="AA49" s="258">
        <v>124</v>
      </c>
      <c r="AB49" s="258">
        <v>124</v>
      </c>
      <c r="AC49" s="258">
        <v>124</v>
      </c>
      <c r="AD49" s="258">
        <v>123</v>
      </c>
      <c r="AE49" s="258">
        <v>124</v>
      </c>
      <c r="AF49" s="258">
        <v>124</v>
      </c>
      <c r="AG49" s="258">
        <v>126</v>
      </c>
      <c r="AH49" s="258">
        <v>126</v>
      </c>
      <c r="AI49" s="258">
        <v>126</v>
      </c>
      <c r="AJ49" s="109">
        <f t="shared" si="6"/>
        <v>3788</v>
      </c>
      <c r="AK49" s="110">
        <f t="shared" si="4"/>
        <v>122.19354838709677</v>
      </c>
      <c r="AL49" s="543"/>
      <c r="AM49" s="545"/>
      <c r="AN49" s="532"/>
      <c r="AO49" s="112">
        <f t="shared" si="8"/>
        <v>0.97754838709677416</v>
      </c>
      <c r="AP49" s="532"/>
    </row>
    <row r="50" spans="1:42" ht="20.100000000000001" customHeight="1">
      <c r="A50" s="536"/>
      <c r="B50" s="124" t="s">
        <v>498</v>
      </c>
      <c r="C50" s="170">
        <v>40</v>
      </c>
      <c r="D50" s="170">
        <v>72</v>
      </c>
      <c r="E50" s="241">
        <v>63</v>
      </c>
      <c r="F50" s="241">
        <v>64</v>
      </c>
      <c r="G50" s="241">
        <v>64</v>
      </c>
      <c r="H50" s="241">
        <v>64</v>
      </c>
      <c r="I50" s="241">
        <v>64</v>
      </c>
      <c r="J50" s="241">
        <v>65</v>
      </c>
      <c r="K50" s="241">
        <v>65</v>
      </c>
      <c r="L50" s="241">
        <v>65</v>
      </c>
      <c r="M50" s="241">
        <v>65</v>
      </c>
      <c r="N50" s="241">
        <v>65</v>
      </c>
      <c r="O50" s="241">
        <v>65</v>
      </c>
      <c r="P50" s="241">
        <v>66</v>
      </c>
      <c r="Q50" s="241">
        <v>66</v>
      </c>
      <c r="R50" s="241">
        <v>66</v>
      </c>
      <c r="S50" s="241">
        <v>66</v>
      </c>
      <c r="T50" s="241">
        <v>66</v>
      </c>
      <c r="U50" s="241">
        <v>66</v>
      </c>
      <c r="V50" s="241">
        <v>66</v>
      </c>
      <c r="W50" s="241">
        <v>66</v>
      </c>
      <c r="X50" s="241">
        <v>66</v>
      </c>
      <c r="Y50" s="241">
        <v>66</v>
      </c>
      <c r="Z50" s="241">
        <v>66</v>
      </c>
      <c r="AA50" s="461">
        <v>65</v>
      </c>
      <c r="AB50" s="461">
        <v>65</v>
      </c>
      <c r="AC50" s="461">
        <v>65</v>
      </c>
      <c r="AD50" s="461">
        <v>65</v>
      </c>
      <c r="AE50" s="461">
        <v>65</v>
      </c>
      <c r="AF50" s="461">
        <v>65</v>
      </c>
      <c r="AG50" s="461">
        <v>65</v>
      </c>
      <c r="AH50" s="461">
        <v>65</v>
      </c>
      <c r="AI50" s="461">
        <v>65</v>
      </c>
      <c r="AJ50" s="130">
        <f t="shared" si="6"/>
        <v>2020</v>
      </c>
      <c r="AK50" s="173">
        <f t="shared" si="4"/>
        <v>65.161290322580641</v>
      </c>
      <c r="AL50" s="544"/>
      <c r="AM50" s="546"/>
      <c r="AN50" s="526"/>
      <c r="AO50" s="174">
        <f t="shared" si="8"/>
        <v>0.90501792114695334</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462">
        <v>9</v>
      </c>
      <c r="T51" s="240">
        <v>9</v>
      </c>
      <c r="U51" s="240">
        <v>9</v>
      </c>
      <c r="V51" s="240">
        <v>9</v>
      </c>
      <c r="W51" s="240">
        <v>9</v>
      </c>
      <c r="X51" s="240">
        <v>9</v>
      </c>
      <c r="Y51" s="240">
        <v>9</v>
      </c>
      <c r="Z51" s="240">
        <v>9</v>
      </c>
      <c r="AA51" s="357">
        <v>9</v>
      </c>
      <c r="AB51" s="240">
        <v>9</v>
      </c>
      <c r="AC51" s="240">
        <v>9</v>
      </c>
      <c r="AD51" s="240">
        <v>9</v>
      </c>
      <c r="AE51" s="240">
        <v>9</v>
      </c>
      <c r="AF51" s="240">
        <v>9</v>
      </c>
      <c r="AG51" s="240">
        <v>9</v>
      </c>
      <c r="AH51" s="240">
        <v>9</v>
      </c>
      <c r="AI51" s="240">
        <v>9</v>
      </c>
      <c r="AJ51" s="109">
        <f t="shared" si="6"/>
        <v>279</v>
      </c>
      <c r="AK51" s="110">
        <f t="shared" si="4"/>
        <v>9</v>
      </c>
      <c r="AL51" s="543">
        <f>SUM(AK51:AK52)</f>
        <v>9</v>
      </c>
      <c r="AM51" s="111">
        <f>AK51/C51</f>
        <v>1</v>
      </c>
      <c r="AN51" s="532">
        <f>AL51/SUM(C51:C52)</f>
        <v>1</v>
      </c>
      <c r="AO51" s="112">
        <f t="shared" si="8"/>
        <v>1</v>
      </c>
      <c r="AP51" s="532">
        <f>AL51/SUM(D51:D52)</f>
        <v>1</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6"/>
        <v>0</v>
      </c>
      <c r="AK52" s="173">
        <f t="shared" si="4"/>
        <v>0</v>
      </c>
      <c r="AL52" s="544"/>
      <c r="AM52" s="156"/>
      <c r="AN52" s="526"/>
      <c r="AO52" s="156"/>
      <c r="AP52" s="526"/>
    </row>
    <row r="53" spans="1:42" ht="20.100000000000001" customHeight="1">
      <c r="A53" s="530" t="s">
        <v>518</v>
      </c>
      <c r="B53" s="104" t="s">
        <v>491</v>
      </c>
      <c r="C53" s="247">
        <v>15</v>
      </c>
      <c r="D53" s="576">
        <v>10</v>
      </c>
      <c r="E53" s="248">
        <v>8</v>
      </c>
      <c r="F53" s="248">
        <v>8</v>
      </c>
      <c r="G53" s="248">
        <v>6</v>
      </c>
      <c r="H53" s="248">
        <v>7</v>
      </c>
      <c r="I53" s="248">
        <v>8</v>
      </c>
      <c r="J53" s="248">
        <v>9</v>
      </c>
      <c r="K53" s="248"/>
      <c r="L53" s="248">
        <v>8</v>
      </c>
      <c r="M53" s="248">
        <v>6</v>
      </c>
      <c r="N53" s="248">
        <v>6</v>
      </c>
      <c r="O53" s="248">
        <v>6</v>
      </c>
      <c r="P53" s="248">
        <v>4</v>
      </c>
      <c r="Q53" s="248">
        <v>6</v>
      </c>
      <c r="R53" s="248"/>
      <c r="S53" s="248">
        <v>6</v>
      </c>
      <c r="T53" s="248">
        <v>7</v>
      </c>
      <c r="U53" s="248">
        <v>5</v>
      </c>
      <c r="V53" s="248">
        <v>4</v>
      </c>
      <c r="W53" s="248">
        <v>8</v>
      </c>
      <c r="X53" s="248">
        <v>6</v>
      </c>
      <c r="Y53" s="248"/>
      <c r="Z53" s="248">
        <v>7</v>
      </c>
      <c r="AA53" s="248">
        <v>7</v>
      </c>
      <c r="AB53" s="248">
        <v>7</v>
      </c>
      <c r="AC53" s="248">
        <v>6</v>
      </c>
      <c r="AD53" s="248">
        <v>8</v>
      </c>
      <c r="AE53" s="248">
        <v>7</v>
      </c>
      <c r="AF53" s="248"/>
      <c r="AG53" s="248">
        <v>7</v>
      </c>
      <c r="AH53" s="248">
        <v>8</v>
      </c>
      <c r="AI53" s="248"/>
      <c r="AJ53" s="177">
        <f t="shared" si="6"/>
        <v>175</v>
      </c>
      <c r="AK53" s="178">
        <f t="shared" si="4"/>
        <v>6.7307692307692308</v>
      </c>
      <c r="AL53" s="578">
        <f>SUM(AK53:AK54)</f>
        <v>7.1923076923076925</v>
      </c>
      <c r="AM53" s="179">
        <f>AK53/C53</f>
        <v>0.44871794871794873</v>
      </c>
      <c r="AN53" s="532">
        <f>AL53/SUM(C53:C54)</f>
        <v>0.4794871794871795</v>
      </c>
      <c r="AO53" s="182">
        <f>AK53/D53</f>
        <v>0.67307692307692313</v>
      </c>
      <c r="AP53" s="532">
        <f>AL53/SUM(D53:D54)</f>
        <v>0.71923076923076923</v>
      </c>
    </row>
    <row r="54" spans="1:42" ht="20.100000000000001" customHeight="1">
      <c r="A54" s="530"/>
      <c r="B54" s="115" t="s">
        <v>492</v>
      </c>
      <c r="C54" s="247"/>
      <c r="D54" s="577"/>
      <c r="E54" s="248">
        <v>1</v>
      </c>
      <c r="F54" s="248">
        <v>1</v>
      </c>
      <c r="G54" s="248">
        <v>0</v>
      </c>
      <c r="H54" s="248">
        <v>0</v>
      </c>
      <c r="I54" s="248">
        <v>1</v>
      </c>
      <c r="J54" s="248">
        <v>0</v>
      </c>
      <c r="K54" s="248"/>
      <c r="L54" s="248">
        <v>1</v>
      </c>
      <c r="M54" s="248">
        <v>1</v>
      </c>
      <c r="N54" s="248">
        <v>0</v>
      </c>
      <c r="O54" s="248">
        <v>0</v>
      </c>
      <c r="P54" s="248">
        <v>1</v>
      </c>
      <c r="Q54" s="248">
        <v>0</v>
      </c>
      <c r="R54" s="248"/>
      <c r="S54" s="248">
        <v>1</v>
      </c>
      <c r="T54" s="248">
        <v>1</v>
      </c>
      <c r="U54" s="248">
        <v>0</v>
      </c>
      <c r="V54" s="248">
        <v>0</v>
      </c>
      <c r="W54" s="248">
        <v>1</v>
      </c>
      <c r="X54" s="248">
        <v>0</v>
      </c>
      <c r="Y54" s="248"/>
      <c r="Z54" s="248">
        <v>1</v>
      </c>
      <c r="AA54" s="248">
        <v>1</v>
      </c>
      <c r="AB54" s="248">
        <v>0</v>
      </c>
      <c r="AC54" s="248">
        <v>0</v>
      </c>
      <c r="AD54" s="248">
        <v>1</v>
      </c>
      <c r="AE54" s="248">
        <v>0</v>
      </c>
      <c r="AF54" s="248"/>
      <c r="AG54" s="248">
        <v>0</v>
      </c>
      <c r="AH54" s="248">
        <v>0</v>
      </c>
      <c r="AI54" s="248"/>
      <c r="AJ54" s="177">
        <f t="shared" si="6"/>
        <v>12</v>
      </c>
      <c r="AK54" s="178">
        <f t="shared" si="4"/>
        <v>0.46153846153846156</v>
      </c>
      <c r="AL54" s="579"/>
      <c r="AM54" s="581"/>
      <c r="AN54" s="580"/>
      <c r="AO54" s="581"/>
      <c r="AP54" s="575"/>
    </row>
    <row r="55" spans="1:42" ht="20.100000000000001" customHeight="1">
      <c r="A55" s="536"/>
      <c r="B55" s="249" t="s">
        <v>493</v>
      </c>
      <c r="C55" s="250"/>
      <c r="D55" s="250"/>
      <c r="E55" s="251">
        <v>0</v>
      </c>
      <c r="F55" s="251">
        <v>0</v>
      </c>
      <c r="G55" s="251">
        <v>0</v>
      </c>
      <c r="H55" s="251">
        <v>1</v>
      </c>
      <c r="I55" s="251">
        <v>0</v>
      </c>
      <c r="J55" s="251">
        <v>0</v>
      </c>
      <c r="K55" s="251"/>
      <c r="L55" s="251">
        <v>0</v>
      </c>
      <c r="M55" s="251">
        <v>2</v>
      </c>
      <c r="N55" s="251">
        <v>0</v>
      </c>
      <c r="O55" s="251">
        <v>1</v>
      </c>
      <c r="P55" s="251">
        <v>1</v>
      </c>
      <c r="Q55" s="251">
        <v>2</v>
      </c>
      <c r="R55" s="251"/>
      <c r="S55" s="251">
        <v>0</v>
      </c>
      <c r="T55" s="251">
        <v>1</v>
      </c>
      <c r="U55" s="251">
        <v>0</v>
      </c>
      <c r="V55" s="251">
        <v>2</v>
      </c>
      <c r="W55" s="251">
        <v>0</v>
      </c>
      <c r="X55" s="252">
        <v>0</v>
      </c>
      <c r="Y55" s="251"/>
      <c r="Z55" s="251">
        <v>0</v>
      </c>
      <c r="AA55" s="251">
        <v>0</v>
      </c>
      <c r="AB55" s="251">
        <v>0</v>
      </c>
      <c r="AC55" s="251">
        <v>0</v>
      </c>
      <c r="AD55" s="251">
        <v>0</v>
      </c>
      <c r="AE55" s="251">
        <v>1</v>
      </c>
      <c r="AF55" s="251"/>
      <c r="AG55" s="251">
        <v>1</v>
      </c>
      <c r="AH55" s="251">
        <v>0</v>
      </c>
      <c r="AI55" s="251"/>
      <c r="AJ55" s="187">
        <f t="shared" si="6"/>
        <v>12</v>
      </c>
      <c r="AK55" s="188">
        <f t="shared" si="4"/>
        <v>0.46153846153846156</v>
      </c>
      <c r="AL55" s="253"/>
      <c r="AM55" s="582"/>
      <c r="AN55" s="299"/>
      <c r="AO55" s="582"/>
      <c r="AP55" s="254"/>
    </row>
    <row r="56" spans="1:42" ht="20.100000000000001" customHeight="1">
      <c r="A56" s="529" t="s">
        <v>519</v>
      </c>
      <c r="B56" s="104" t="s">
        <v>491</v>
      </c>
      <c r="C56" s="255">
        <v>18</v>
      </c>
      <c r="D56" s="256">
        <v>13.5</v>
      </c>
      <c r="E56" s="257">
        <v>17</v>
      </c>
      <c r="F56" s="258">
        <v>12</v>
      </c>
      <c r="G56" s="258">
        <v>13</v>
      </c>
      <c r="H56" s="259">
        <v>12</v>
      </c>
      <c r="I56" s="258">
        <v>11</v>
      </c>
      <c r="J56" s="258">
        <v>15</v>
      </c>
      <c r="K56" s="258"/>
      <c r="L56" s="258">
        <v>17</v>
      </c>
      <c r="M56" s="258">
        <v>13</v>
      </c>
      <c r="N56" s="258">
        <v>13</v>
      </c>
      <c r="O56" s="259">
        <v>11</v>
      </c>
      <c r="P56" s="258">
        <v>12</v>
      </c>
      <c r="Q56" s="258">
        <v>14</v>
      </c>
      <c r="R56" s="258"/>
      <c r="S56" s="258">
        <v>17</v>
      </c>
      <c r="T56" s="258">
        <v>12</v>
      </c>
      <c r="U56" s="258">
        <v>15</v>
      </c>
      <c r="V56" s="258">
        <v>12</v>
      </c>
      <c r="W56" s="258">
        <v>12</v>
      </c>
      <c r="X56" s="259">
        <v>14</v>
      </c>
      <c r="Y56" s="258"/>
      <c r="Z56" s="258">
        <v>17</v>
      </c>
      <c r="AA56" s="258">
        <v>13</v>
      </c>
      <c r="AB56" s="258">
        <v>15</v>
      </c>
      <c r="AC56" s="258">
        <v>18</v>
      </c>
      <c r="AD56" s="258">
        <v>13</v>
      </c>
      <c r="AE56" s="258">
        <v>14</v>
      </c>
      <c r="AF56" s="258"/>
      <c r="AG56" s="258">
        <v>18</v>
      </c>
      <c r="AH56" s="258">
        <v>17</v>
      </c>
      <c r="AI56" s="258"/>
      <c r="AJ56" s="260">
        <f t="shared" si="6"/>
        <v>367</v>
      </c>
      <c r="AK56" s="110">
        <f t="shared" si="4"/>
        <v>14.115384615384615</v>
      </c>
      <c r="AL56" s="531">
        <f>SUM(AK56:AK57)</f>
        <v>14.769230769230768</v>
      </c>
      <c r="AM56" s="111">
        <f>AK56/C56</f>
        <v>0.78418803418803418</v>
      </c>
      <c r="AN56" s="532">
        <f>AL56/(C56+C57)</f>
        <v>0.82051282051282048</v>
      </c>
      <c r="AO56" s="112">
        <f>AK56/D56</f>
        <v>1.0455840455840455</v>
      </c>
      <c r="AP56" s="532">
        <f>AL56/SUM(D56:D57)</f>
        <v>1.0185676392572944</v>
      </c>
    </row>
    <row r="57" spans="1:42" ht="20.100000000000001" customHeight="1">
      <c r="A57" s="530"/>
      <c r="B57" s="115" t="s">
        <v>492</v>
      </c>
      <c r="C57" s="261"/>
      <c r="D57" s="262">
        <v>1</v>
      </c>
      <c r="E57" s="263">
        <v>0</v>
      </c>
      <c r="F57" s="264">
        <v>0</v>
      </c>
      <c r="G57" s="264">
        <v>1</v>
      </c>
      <c r="H57" s="265">
        <v>0</v>
      </c>
      <c r="I57" s="264">
        <v>2</v>
      </c>
      <c r="J57" s="266">
        <v>1</v>
      </c>
      <c r="K57" s="267"/>
      <c r="L57" s="264">
        <v>0</v>
      </c>
      <c r="M57" s="264">
        <v>0</v>
      </c>
      <c r="N57" s="264">
        <v>1</v>
      </c>
      <c r="O57" s="265">
        <v>0</v>
      </c>
      <c r="P57" s="264">
        <v>2</v>
      </c>
      <c r="Q57" s="264">
        <v>1</v>
      </c>
      <c r="R57" s="264"/>
      <c r="S57" s="264">
        <v>0</v>
      </c>
      <c r="T57" s="264">
        <v>0</v>
      </c>
      <c r="U57" s="264">
        <v>1</v>
      </c>
      <c r="V57" s="264">
        <v>0</v>
      </c>
      <c r="W57" s="264">
        <v>2</v>
      </c>
      <c r="X57" s="265">
        <v>1</v>
      </c>
      <c r="Y57" s="264"/>
      <c r="Z57" s="357">
        <v>0</v>
      </c>
      <c r="AA57" s="264">
        <v>0</v>
      </c>
      <c r="AB57" s="264">
        <v>1</v>
      </c>
      <c r="AC57" s="264">
        <v>0</v>
      </c>
      <c r="AD57" s="264">
        <v>2</v>
      </c>
      <c r="AE57" s="264">
        <v>1</v>
      </c>
      <c r="AF57" s="264"/>
      <c r="AG57" s="357">
        <v>0</v>
      </c>
      <c r="AH57" s="264">
        <v>1</v>
      </c>
      <c r="AI57" s="264"/>
      <c r="AJ57" s="268">
        <f t="shared" si="6"/>
        <v>17</v>
      </c>
      <c r="AK57" s="269">
        <f t="shared" si="4"/>
        <v>0.65384615384615385</v>
      </c>
      <c r="AL57" s="547"/>
      <c r="AM57" s="581"/>
      <c r="AN57" s="525"/>
      <c r="AO57" s="581"/>
      <c r="AP57" s="524"/>
    </row>
    <row r="58" spans="1:42" ht="20.100000000000001" customHeight="1">
      <c r="A58" s="536"/>
      <c r="B58" s="151" t="s">
        <v>493</v>
      </c>
      <c r="C58" s="270"/>
      <c r="D58" s="271"/>
      <c r="E58" s="272">
        <v>0</v>
      </c>
      <c r="F58" s="273">
        <v>0</v>
      </c>
      <c r="G58" s="273">
        <v>1</v>
      </c>
      <c r="H58" s="274">
        <v>0</v>
      </c>
      <c r="I58" s="273">
        <v>0</v>
      </c>
      <c r="J58" s="273">
        <v>0</v>
      </c>
      <c r="K58" s="273"/>
      <c r="L58" s="273">
        <v>0</v>
      </c>
      <c r="M58" s="273">
        <v>0</v>
      </c>
      <c r="N58" s="273">
        <v>0</v>
      </c>
      <c r="O58" s="274">
        <v>1</v>
      </c>
      <c r="P58" s="273">
        <v>0</v>
      </c>
      <c r="Q58" s="273">
        <v>0</v>
      </c>
      <c r="R58" s="273"/>
      <c r="S58" s="273">
        <v>1</v>
      </c>
      <c r="T58" s="273">
        <v>0</v>
      </c>
      <c r="U58" s="273">
        <v>0</v>
      </c>
      <c r="V58" s="273">
        <v>0</v>
      </c>
      <c r="W58" s="273">
        <v>0</v>
      </c>
      <c r="X58" s="274">
        <v>0</v>
      </c>
      <c r="Y58" s="273"/>
      <c r="Z58" s="264">
        <v>0</v>
      </c>
      <c r="AA58" s="273">
        <v>0</v>
      </c>
      <c r="AB58" s="273">
        <v>1</v>
      </c>
      <c r="AC58" s="273">
        <v>0</v>
      </c>
      <c r="AD58" s="273">
        <v>0</v>
      </c>
      <c r="AE58" s="273">
        <v>0</v>
      </c>
      <c r="AF58" s="273"/>
      <c r="AG58" s="264">
        <v>0</v>
      </c>
      <c r="AH58" s="273">
        <v>0</v>
      </c>
      <c r="AI58" s="273"/>
      <c r="AJ58" s="166">
        <f t="shared" si="6"/>
        <v>4</v>
      </c>
      <c r="AK58" s="167">
        <f t="shared" si="4"/>
        <v>0.15384615384615385</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v>46</v>
      </c>
      <c r="AJ59" s="109">
        <f t="shared" si="6"/>
        <v>1426</v>
      </c>
      <c r="AK59" s="110">
        <f t="shared" si="4"/>
        <v>46</v>
      </c>
      <c r="AL59" s="583"/>
      <c r="AM59" s="111">
        <f>AK59/C59</f>
        <v>1</v>
      </c>
      <c r="AN59" s="586"/>
      <c r="AO59" s="112">
        <f>AK59/D59</f>
        <v>1</v>
      </c>
      <c r="AP59" s="583"/>
    </row>
    <row r="60" spans="1:42" ht="20.100000000000001" customHeight="1">
      <c r="A60" s="530"/>
      <c r="B60" s="115" t="s">
        <v>490</v>
      </c>
      <c r="C60" s="276"/>
      <c r="D60" s="276"/>
      <c r="E60" s="277">
        <v>1</v>
      </c>
      <c r="F60" s="278">
        <v>1</v>
      </c>
      <c r="G60" s="278">
        <v>1</v>
      </c>
      <c r="H60" s="278">
        <v>1</v>
      </c>
      <c r="I60" s="278">
        <v>1</v>
      </c>
      <c r="J60" s="278">
        <v>1</v>
      </c>
      <c r="K60" s="278">
        <v>1</v>
      </c>
      <c r="L60" s="278">
        <v>1</v>
      </c>
      <c r="M60" s="278">
        <v>1</v>
      </c>
      <c r="N60" s="278">
        <v>1</v>
      </c>
      <c r="O60" s="278">
        <v>1</v>
      </c>
      <c r="P60" s="278">
        <v>2</v>
      </c>
      <c r="Q60" s="278">
        <v>3</v>
      </c>
      <c r="R60" s="278">
        <v>3</v>
      </c>
      <c r="S60" s="278">
        <v>3</v>
      </c>
      <c r="T60" s="278">
        <v>3</v>
      </c>
      <c r="U60" s="278">
        <v>3</v>
      </c>
      <c r="V60" s="278">
        <v>3</v>
      </c>
      <c r="W60" s="278">
        <v>3</v>
      </c>
      <c r="X60" s="278">
        <v>3</v>
      </c>
      <c r="Y60" s="278">
        <v>3</v>
      </c>
      <c r="Z60" s="278">
        <v>2</v>
      </c>
      <c r="AA60" s="278">
        <v>2</v>
      </c>
      <c r="AB60" s="278">
        <v>2</v>
      </c>
      <c r="AC60" s="278">
        <v>2</v>
      </c>
      <c r="AD60" s="278">
        <v>2</v>
      </c>
      <c r="AE60" s="278">
        <v>2</v>
      </c>
      <c r="AF60" s="278">
        <v>2</v>
      </c>
      <c r="AG60" s="278">
        <v>3</v>
      </c>
      <c r="AH60" s="278">
        <v>3</v>
      </c>
      <c r="AI60" s="278">
        <v>3</v>
      </c>
      <c r="AJ60" s="279">
        <f t="shared" si="6"/>
        <v>63</v>
      </c>
      <c r="AK60" s="280">
        <f t="shared" si="4"/>
        <v>2.032258064516129</v>
      </c>
      <c r="AL60" s="584"/>
      <c r="AM60" s="540"/>
      <c r="AN60" s="587"/>
      <c r="AO60" s="540"/>
      <c r="AP60" s="584"/>
    </row>
    <row r="61" spans="1:42" ht="20.100000000000001" customHeight="1">
      <c r="A61" s="536"/>
      <c r="B61" s="124" t="s">
        <v>522</v>
      </c>
      <c r="C61" s="281"/>
      <c r="D61" s="281"/>
      <c r="E61" s="282">
        <v>9</v>
      </c>
      <c r="F61" s="283">
        <v>0</v>
      </c>
      <c r="G61" s="246">
        <v>7</v>
      </c>
      <c r="H61" s="283">
        <v>0</v>
      </c>
      <c r="I61" s="283">
        <v>0</v>
      </c>
      <c r="J61" s="282">
        <v>0</v>
      </c>
      <c r="K61" s="283">
        <v>14</v>
      </c>
      <c r="L61" s="246">
        <v>4</v>
      </c>
      <c r="M61" s="283">
        <v>0</v>
      </c>
      <c r="N61" s="283">
        <v>1</v>
      </c>
      <c r="O61" s="283">
        <v>0</v>
      </c>
      <c r="P61" s="283">
        <v>0</v>
      </c>
      <c r="Q61" s="246">
        <v>6</v>
      </c>
      <c r="R61" s="246">
        <v>15</v>
      </c>
      <c r="S61" s="246">
        <v>0</v>
      </c>
      <c r="T61" s="246">
        <v>0</v>
      </c>
      <c r="U61" s="246">
        <v>0</v>
      </c>
      <c r="V61" s="246">
        <v>0</v>
      </c>
      <c r="W61" s="246">
        <v>0</v>
      </c>
      <c r="X61" s="284">
        <v>9</v>
      </c>
      <c r="Y61" s="283">
        <v>13</v>
      </c>
      <c r="Z61" s="283">
        <v>7</v>
      </c>
      <c r="AA61" s="283">
        <v>0</v>
      </c>
      <c r="AB61" s="283">
        <v>8</v>
      </c>
      <c r="AC61" s="283">
        <v>12</v>
      </c>
      <c r="AD61" s="283">
        <v>0</v>
      </c>
      <c r="AE61" s="283">
        <v>9</v>
      </c>
      <c r="AF61" s="283">
        <v>15</v>
      </c>
      <c r="AG61" s="283">
        <v>1</v>
      </c>
      <c r="AH61" s="283">
        <v>0</v>
      </c>
      <c r="AI61" s="283">
        <v>0</v>
      </c>
      <c r="AJ61" s="153">
        <f>SUM(E61:AI61)</f>
        <v>130</v>
      </c>
      <c r="AK61" s="140">
        <f t="shared" si="4"/>
        <v>4.193548387096774</v>
      </c>
      <c r="AL61" s="585"/>
      <c r="AM61" s="528"/>
      <c r="AN61" s="588"/>
      <c r="AO61" s="528"/>
      <c r="AP61" s="585"/>
    </row>
    <row r="62" spans="1:42" ht="20.100000000000001" customHeight="1">
      <c r="A62" s="285" t="s">
        <v>855</v>
      </c>
      <c r="B62" s="286" t="s">
        <v>523</v>
      </c>
      <c r="C62" s="287">
        <f>SUM(C5:C61)-SUM(C15:C16,C26:C27,C49:C50)</f>
        <v>679</v>
      </c>
      <c r="D62" s="287">
        <f>SUM(D5:D61)-SUM(D15:D16,D26:D27,D49:D50)</f>
        <v>659.90000000000009</v>
      </c>
      <c r="E62" s="288">
        <f>SUM(E5:E6,E17:E18,E23:E24,E28:E29,E56:E57,E59:E59,E35:E37,E51:E54,E11:E13,E8:E9,E20:E21,E31:E33,E39:E40,E42:E43,E45:E47)</f>
        <v>665</v>
      </c>
      <c r="F62" s="288">
        <f t="shared" ref="F62:AI62" si="9">SUM(F5:F6,F17:F18,F23:F24,F28:F29,F56:F57,F59:F59,F35:F37,F51:F54,F11:F13,F8:F9,F20:F21,F31:F33,F39:F40,F42:F43,F45:F47)</f>
        <v>637</v>
      </c>
      <c r="G62" s="288">
        <f t="shared" si="9"/>
        <v>633</v>
      </c>
      <c r="H62" s="288">
        <f t="shared" si="9"/>
        <v>640</v>
      </c>
      <c r="I62" s="288">
        <f t="shared" si="9"/>
        <v>646</v>
      </c>
      <c r="J62" s="288">
        <f t="shared" si="9"/>
        <v>618</v>
      </c>
      <c r="K62" s="288">
        <f t="shared" si="9"/>
        <v>447</v>
      </c>
      <c r="L62" s="288">
        <f t="shared" si="9"/>
        <v>652</v>
      </c>
      <c r="M62" s="288">
        <f t="shared" si="9"/>
        <v>633</v>
      </c>
      <c r="N62" s="288">
        <f t="shared" si="9"/>
        <v>636</v>
      </c>
      <c r="O62" s="288">
        <f t="shared" si="9"/>
        <v>630</v>
      </c>
      <c r="P62" s="288">
        <f t="shared" si="9"/>
        <v>639</v>
      </c>
      <c r="Q62" s="288">
        <f t="shared" si="9"/>
        <v>615</v>
      </c>
      <c r="R62" s="288">
        <f t="shared" si="9"/>
        <v>451</v>
      </c>
      <c r="S62" s="288">
        <f t="shared" si="9"/>
        <v>658</v>
      </c>
      <c r="T62" s="288">
        <f t="shared" si="9"/>
        <v>635</v>
      </c>
      <c r="U62" s="288">
        <f t="shared" si="9"/>
        <v>634</v>
      </c>
      <c r="V62" s="288">
        <f t="shared" si="9"/>
        <v>623</v>
      </c>
      <c r="W62" s="288">
        <f t="shared" si="9"/>
        <v>653</v>
      </c>
      <c r="X62" s="288">
        <f t="shared" si="9"/>
        <v>616</v>
      </c>
      <c r="Y62" s="288">
        <f t="shared" si="9"/>
        <v>457</v>
      </c>
      <c r="Z62" s="288">
        <f t="shared" si="9"/>
        <v>667</v>
      </c>
      <c r="AA62" s="288">
        <f>SUM(AA5:AA6,AA17:AA18,AA23:AA24,AA28:AA29,AA56:AA57,AA59:AA59,AA35:AA37,AA50:AA54,AA11:AA13,AA8:AA9,AA20:AA21,AA31:AA33,AA39:AA40,AA42:AA43,AA45:AA47)</f>
        <v>698</v>
      </c>
      <c r="AB62" s="288">
        <f t="shared" si="9"/>
        <v>652</v>
      </c>
      <c r="AC62" s="288">
        <f t="shared" si="9"/>
        <v>647</v>
      </c>
      <c r="AD62" s="288">
        <f t="shared" si="9"/>
        <v>640</v>
      </c>
      <c r="AE62" s="288">
        <f t="shared" si="9"/>
        <v>607</v>
      </c>
      <c r="AF62" s="288">
        <f t="shared" si="9"/>
        <v>457</v>
      </c>
      <c r="AG62" s="288">
        <f>SUM(AG5:AG6,AG17:AG18,AG23:AG24,AG28:AG29,AG56:AG58,AG59:AG59,AG35:AG37,AG51:AG54,AG11:AG13,AG8:AG9,AG20:AG21,AG31:AG33,AG39:AG40,AG42:AG43,AG45:AG47)</f>
        <v>646</v>
      </c>
      <c r="AH62" s="288">
        <f t="shared" si="9"/>
        <v>546</v>
      </c>
      <c r="AI62" s="288">
        <f t="shared" si="9"/>
        <v>461</v>
      </c>
      <c r="AJ62" s="290">
        <f>SUM(AJ5:AJ6,AJ8:AJ9,AJ17:AJ18,AJ20:AJ21,AJ23:AJ24,AJ28:AJ29,AJ31:AJ33,AJ56:AJ57,AJ59:AJ59,AJ35:AJ37,AJ39:AJ40,AJ42:AJ43,AJ45:AJ47,AJ51:AJ54,AJ11:AJ13)</f>
        <v>18774</v>
      </c>
      <c r="AK62" s="291">
        <f>SUM(AK5:AK6,AK8:AK9,AK11:AK13,AK17:AK18,AK20:AK21,AK23:AK24,AK28:AK29,AK31:AK33,AK35:AK37,AK39:AK40,AK42:AK43,AK45:AK47,AK51:AK54,AK56:AK57,AK59)</f>
        <v>634.99111662531038</v>
      </c>
      <c r="AL62" s="292"/>
      <c r="AM62" s="293">
        <f>(AK62-SUM(AK31:AK33))/C62</f>
        <v>0.87570547842579805</v>
      </c>
      <c r="AN62" s="298"/>
      <c r="AO62" s="294">
        <f>AK62/D62</f>
        <v>0.9622535484547815</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72D-6FD8-4114-B6F3-E0332A1CF408}">
  <sheetPr codeName="Sheet50">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4" width="5.125" style="95" customWidth="1"/>
    <col min="35" max="35" width="6.5" style="95" hidden="1" customWidth="1"/>
    <col min="36" max="36" width="7.375" style="95" bestFit="1" customWidth="1"/>
    <col min="37" max="37" width="10.375" style="95" customWidth="1"/>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2025</v>
      </c>
      <c r="F1" s="93" t="s">
        <v>479</v>
      </c>
      <c r="G1" s="93">
        <v>11</v>
      </c>
      <c r="H1" s="94" t="s">
        <v>480</v>
      </c>
    </row>
    <row r="2" spans="1:42" ht="18" customHeight="1">
      <c r="A2" s="96"/>
      <c r="B2" s="95" t="s">
        <v>1133</v>
      </c>
    </row>
    <row r="3" spans="1:42" ht="18.75" customHeight="1">
      <c r="A3" s="516" t="s">
        <v>481</v>
      </c>
      <c r="B3" s="97"/>
      <c r="C3" s="518" t="s">
        <v>482</v>
      </c>
      <c r="D3" s="518" t="s">
        <v>483</v>
      </c>
      <c r="E3" s="98">
        <f>DATE(E1,G1,1)</f>
        <v>45962</v>
      </c>
      <c r="F3" s="378">
        <f t="shared" ref="F3:AG3" si="0">E3+1</f>
        <v>45963</v>
      </c>
      <c r="G3" s="378">
        <f t="shared" si="0"/>
        <v>45964</v>
      </c>
      <c r="H3" s="100">
        <f t="shared" si="0"/>
        <v>45965</v>
      </c>
      <c r="I3" s="99">
        <f t="shared" si="0"/>
        <v>45966</v>
      </c>
      <c r="J3" s="99">
        <f t="shared" si="0"/>
        <v>45967</v>
      </c>
      <c r="K3" s="99">
        <f t="shared" si="0"/>
        <v>45968</v>
      </c>
      <c r="L3" s="99">
        <f t="shared" si="0"/>
        <v>45969</v>
      </c>
      <c r="M3" s="378">
        <f t="shared" si="0"/>
        <v>45970</v>
      </c>
      <c r="N3" s="99">
        <f t="shared" si="0"/>
        <v>45971</v>
      </c>
      <c r="O3" s="99">
        <f t="shared" si="0"/>
        <v>45972</v>
      </c>
      <c r="P3" s="99">
        <f t="shared" si="0"/>
        <v>45973</v>
      </c>
      <c r="Q3" s="99">
        <f t="shared" si="0"/>
        <v>45974</v>
      </c>
      <c r="R3" s="99">
        <f t="shared" si="0"/>
        <v>45975</v>
      </c>
      <c r="S3" s="99">
        <f t="shared" si="0"/>
        <v>45976</v>
      </c>
      <c r="T3" s="378">
        <f t="shared" si="0"/>
        <v>45977</v>
      </c>
      <c r="U3" s="99">
        <f t="shared" si="0"/>
        <v>45978</v>
      </c>
      <c r="V3" s="99">
        <f t="shared" si="0"/>
        <v>45979</v>
      </c>
      <c r="W3" s="99">
        <f t="shared" si="0"/>
        <v>45980</v>
      </c>
      <c r="X3" s="100">
        <f t="shared" si="0"/>
        <v>45981</v>
      </c>
      <c r="Y3" s="99">
        <f t="shared" si="0"/>
        <v>45982</v>
      </c>
      <c r="Z3" s="99">
        <f t="shared" si="0"/>
        <v>45983</v>
      </c>
      <c r="AA3" s="378">
        <f t="shared" si="0"/>
        <v>45984</v>
      </c>
      <c r="AB3" s="378">
        <f t="shared" si="0"/>
        <v>45985</v>
      </c>
      <c r="AC3" s="99">
        <f t="shared" si="0"/>
        <v>45986</v>
      </c>
      <c r="AD3" s="99">
        <f t="shared" si="0"/>
        <v>45987</v>
      </c>
      <c r="AE3" s="99">
        <f t="shared" si="0"/>
        <v>45988</v>
      </c>
      <c r="AF3" s="99">
        <f t="shared" si="0"/>
        <v>45989</v>
      </c>
      <c r="AG3" s="99">
        <f t="shared" si="0"/>
        <v>45990</v>
      </c>
      <c r="AH3" s="378">
        <f>AG3+1</f>
        <v>45991</v>
      </c>
      <c r="AI3" s="99">
        <f>AH3+1</f>
        <v>45992</v>
      </c>
      <c r="AJ3" s="518" t="s">
        <v>484</v>
      </c>
      <c r="AK3" s="520" t="s">
        <v>485</v>
      </c>
      <c r="AL3" s="521"/>
      <c r="AM3" s="520" t="s">
        <v>486</v>
      </c>
      <c r="AN3" s="521"/>
      <c r="AO3" s="534" t="s">
        <v>487</v>
      </c>
      <c r="AP3" s="521"/>
    </row>
    <row r="4" spans="1:42" ht="18.75" customHeight="1">
      <c r="A4" s="517"/>
      <c r="B4" s="101"/>
      <c r="C4" s="519"/>
      <c r="D4" s="519"/>
      <c r="E4" s="102">
        <f>E3</f>
        <v>45962</v>
      </c>
      <c r="F4" s="379">
        <f>F3</f>
        <v>45963</v>
      </c>
      <c r="G4" s="379">
        <f t="shared" ref="G4:AI4" si="1">G3</f>
        <v>45964</v>
      </c>
      <c r="H4" s="103">
        <f t="shared" si="1"/>
        <v>45965</v>
      </c>
      <c r="I4" s="103">
        <f t="shared" si="1"/>
        <v>45966</v>
      </c>
      <c r="J4" s="103">
        <f t="shared" si="1"/>
        <v>45967</v>
      </c>
      <c r="K4" s="103">
        <f t="shared" si="1"/>
        <v>45968</v>
      </c>
      <c r="L4" s="103">
        <f t="shared" si="1"/>
        <v>45969</v>
      </c>
      <c r="M4" s="379">
        <f t="shared" si="1"/>
        <v>45970</v>
      </c>
      <c r="N4" s="103">
        <f t="shared" si="1"/>
        <v>45971</v>
      </c>
      <c r="O4" s="103">
        <f t="shared" si="1"/>
        <v>45972</v>
      </c>
      <c r="P4" s="103">
        <f t="shared" si="1"/>
        <v>45973</v>
      </c>
      <c r="Q4" s="103">
        <f t="shared" si="1"/>
        <v>45974</v>
      </c>
      <c r="R4" s="103">
        <f t="shared" si="1"/>
        <v>45975</v>
      </c>
      <c r="S4" s="103">
        <f t="shared" si="1"/>
        <v>45976</v>
      </c>
      <c r="T4" s="379">
        <f t="shared" si="1"/>
        <v>45977</v>
      </c>
      <c r="U4" s="103">
        <f t="shared" si="1"/>
        <v>45978</v>
      </c>
      <c r="V4" s="103">
        <f t="shared" si="1"/>
        <v>45979</v>
      </c>
      <c r="W4" s="103">
        <f t="shared" si="1"/>
        <v>45980</v>
      </c>
      <c r="X4" s="103">
        <f t="shared" si="1"/>
        <v>45981</v>
      </c>
      <c r="Y4" s="103">
        <f t="shared" si="1"/>
        <v>45982</v>
      </c>
      <c r="Z4" s="103">
        <f t="shared" si="1"/>
        <v>45983</v>
      </c>
      <c r="AA4" s="379">
        <f t="shared" si="1"/>
        <v>45984</v>
      </c>
      <c r="AB4" s="379">
        <f t="shared" si="1"/>
        <v>45985</v>
      </c>
      <c r="AC4" s="103">
        <f t="shared" si="1"/>
        <v>45986</v>
      </c>
      <c r="AD4" s="103">
        <f t="shared" si="1"/>
        <v>45987</v>
      </c>
      <c r="AE4" s="103">
        <f t="shared" si="1"/>
        <v>45988</v>
      </c>
      <c r="AF4" s="103">
        <f t="shared" si="1"/>
        <v>45989</v>
      </c>
      <c r="AG4" s="103">
        <f t="shared" si="1"/>
        <v>45990</v>
      </c>
      <c r="AH4" s="379">
        <f>AH3</f>
        <v>45991</v>
      </c>
      <c r="AI4" s="103">
        <f t="shared" si="1"/>
        <v>45992</v>
      </c>
      <c r="AJ4" s="519"/>
      <c r="AK4" s="522"/>
      <c r="AL4" s="523"/>
      <c r="AM4" s="522"/>
      <c r="AN4" s="523"/>
      <c r="AO4" s="535"/>
      <c r="AP4" s="523"/>
    </row>
    <row r="5" spans="1:42" ht="20.100000000000001" customHeight="1">
      <c r="A5" s="529" t="s">
        <v>557</v>
      </c>
      <c r="B5" s="104" t="s">
        <v>488</v>
      </c>
      <c r="C5" s="105">
        <v>110</v>
      </c>
      <c r="D5" s="105">
        <v>105</v>
      </c>
      <c r="E5" s="106">
        <v>108</v>
      </c>
      <c r="F5" s="107">
        <v>108</v>
      </c>
      <c r="G5" s="107">
        <v>108</v>
      </c>
      <c r="H5" s="108">
        <v>108</v>
      </c>
      <c r="I5" s="107">
        <v>108</v>
      </c>
      <c r="J5" s="107">
        <v>106</v>
      </c>
      <c r="K5" s="107">
        <v>107</v>
      </c>
      <c r="L5" s="107">
        <v>106</v>
      </c>
      <c r="M5" s="107">
        <v>104</v>
      </c>
      <c r="N5" s="107">
        <v>105</v>
      </c>
      <c r="O5" s="108">
        <v>105</v>
      </c>
      <c r="P5" s="107">
        <v>104</v>
      </c>
      <c r="Q5" s="107">
        <v>103</v>
      </c>
      <c r="R5" s="107">
        <v>103</v>
      </c>
      <c r="S5" s="107">
        <v>103</v>
      </c>
      <c r="T5" s="107">
        <v>103</v>
      </c>
      <c r="U5" s="107">
        <v>103</v>
      </c>
      <c r="V5" s="107">
        <v>104</v>
      </c>
      <c r="W5" s="107">
        <v>105</v>
      </c>
      <c r="X5" s="107">
        <v>105</v>
      </c>
      <c r="Y5" s="107">
        <v>105</v>
      </c>
      <c r="Z5" s="107">
        <v>104</v>
      </c>
      <c r="AA5" s="107">
        <v>104</v>
      </c>
      <c r="AB5" s="107">
        <v>104</v>
      </c>
      <c r="AC5" s="107">
        <v>106</v>
      </c>
      <c r="AD5" s="107">
        <v>107</v>
      </c>
      <c r="AE5" s="107">
        <v>105</v>
      </c>
      <c r="AF5" s="107">
        <v>105</v>
      </c>
      <c r="AG5" s="107">
        <v>105</v>
      </c>
      <c r="AH5" s="107">
        <v>104</v>
      </c>
      <c r="AI5" s="107"/>
      <c r="AJ5" s="109">
        <f t="shared" ref="AJ5:AJ14" si="2">SUM(E5:AI5)</f>
        <v>3155</v>
      </c>
      <c r="AK5" s="110">
        <f t="shared" ref="AK5:AK12" si="3">AJ5/COUNTA(E5:AI5)</f>
        <v>105.16666666666667</v>
      </c>
      <c r="AL5" s="537">
        <f>SUM(AK5:AK6)</f>
        <v>115.16666666666667</v>
      </c>
      <c r="AM5" s="111">
        <f>AK5/C5</f>
        <v>0.95606060606060606</v>
      </c>
      <c r="AN5" s="532">
        <f>AL5/(C5+C6)</f>
        <v>0.95972222222222225</v>
      </c>
      <c r="AO5" s="112">
        <f>AK5/D5</f>
        <v>1.0015873015873016</v>
      </c>
      <c r="AP5" s="524">
        <f>AL5/(D5+D6)</f>
        <v>0.99281609195402298</v>
      </c>
    </row>
    <row r="6" spans="1:42" ht="20.100000000000001" customHeight="1">
      <c r="A6" s="530"/>
      <c r="B6" s="115" t="s">
        <v>489</v>
      </c>
      <c r="C6" s="116">
        <v>10</v>
      </c>
      <c r="D6" s="116">
        <v>11</v>
      </c>
      <c r="E6" s="349">
        <v>10</v>
      </c>
      <c r="F6" s="117">
        <v>10</v>
      </c>
      <c r="G6" s="117">
        <v>12</v>
      </c>
      <c r="H6" s="118">
        <v>11</v>
      </c>
      <c r="I6" s="117">
        <v>8</v>
      </c>
      <c r="J6" s="117">
        <v>9</v>
      </c>
      <c r="K6" s="117">
        <v>12</v>
      </c>
      <c r="L6" s="117">
        <v>10</v>
      </c>
      <c r="M6" s="117">
        <v>10</v>
      </c>
      <c r="N6" s="117">
        <v>10</v>
      </c>
      <c r="O6" s="118">
        <v>8</v>
      </c>
      <c r="P6" s="117">
        <v>10</v>
      </c>
      <c r="Q6" s="117">
        <v>9</v>
      </c>
      <c r="R6" s="117">
        <v>10</v>
      </c>
      <c r="S6" s="117">
        <v>8</v>
      </c>
      <c r="T6" s="117">
        <v>8</v>
      </c>
      <c r="U6" s="117">
        <v>8</v>
      </c>
      <c r="V6" s="117">
        <v>10</v>
      </c>
      <c r="W6" s="117">
        <v>10</v>
      </c>
      <c r="X6" s="117">
        <v>9</v>
      </c>
      <c r="Y6" s="117">
        <v>11</v>
      </c>
      <c r="Z6" s="117">
        <v>11</v>
      </c>
      <c r="AA6" s="117">
        <v>11</v>
      </c>
      <c r="AB6" s="117">
        <v>11</v>
      </c>
      <c r="AC6" s="117">
        <v>11</v>
      </c>
      <c r="AD6" s="117">
        <v>9</v>
      </c>
      <c r="AE6" s="117">
        <v>10</v>
      </c>
      <c r="AF6" s="117">
        <v>10</v>
      </c>
      <c r="AG6" s="117">
        <v>12</v>
      </c>
      <c r="AH6" s="117">
        <v>12</v>
      </c>
      <c r="AI6" s="117"/>
      <c r="AJ6" s="119">
        <f t="shared" si="2"/>
        <v>300</v>
      </c>
      <c r="AK6" s="120">
        <f t="shared" si="3"/>
        <v>10</v>
      </c>
      <c r="AL6" s="538"/>
      <c r="AM6" s="122">
        <f>AK6/C6</f>
        <v>1</v>
      </c>
      <c r="AN6" s="525"/>
      <c r="AO6" s="123">
        <f>AK6/D6</f>
        <v>0.90909090909090906</v>
      </c>
      <c r="AP6" s="524"/>
    </row>
    <row r="7" spans="1:42" ht="20.100000000000001" customHeight="1">
      <c r="A7" s="536"/>
      <c r="B7" s="124" t="s">
        <v>490</v>
      </c>
      <c r="C7" s="125"/>
      <c r="D7" s="126"/>
      <c r="E7" s="127">
        <v>2</v>
      </c>
      <c r="F7" s="128">
        <v>2</v>
      </c>
      <c r="G7" s="128">
        <v>2</v>
      </c>
      <c r="H7" s="129">
        <v>2</v>
      </c>
      <c r="I7" s="128">
        <v>2</v>
      </c>
      <c r="J7" s="128">
        <v>3</v>
      </c>
      <c r="K7" s="128">
        <v>3</v>
      </c>
      <c r="L7" s="128">
        <v>4</v>
      </c>
      <c r="M7" s="128">
        <v>5</v>
      </c>
      <c r="N7" s="128">
        <v>5</v>
      </c>
      <c r="O7" s="129">
        <v>5</v>
      </c>
      <c r="P7" s="128">
        <v>6</v>
      </c>
      <c r="Q7" s="128">
        <v>7</v>
      </c>
      <c r="R7" s="128">
        <v>7</v>
      </c>
      <c r="S7" s="128">
        <v>6</v>
      </c>
      <c r="T7" s="128">
        <v>6</v>
      </c>
      <c r="U7" s="128">
        <v>6</v>
      </c>
      <c r="V7" s="128">
        <v>5</v>
      </c>
      <c r="W7" s="128">
        <v>5</v>
      </c>
      <c r="X7" s="129">
        <v>4</v>
      </c>
      <c r="Y7" s="128">
        <v>4</v>
      </c>
      <c r="Z7" s="128">
        <v>5</v>
      </c>
      <c r="AA7" s="128">
        <v>5</v>
      </c>
      <c r="AB7" s="128">
        <v>5</v>
      </c>
      <c r="AC7" s="128">
        <v>4</v>
      </c>
      <c r="AD7" s="128">
        <v>3</v>
      </c>
      <c r="AE7" s="128">
        <v>5</v>
      </c>
      <c r="AF7" s="128">
        <v>5</v>
      </c>
      <c r="AG7" s="128">
        <v>5</v>
      </c>
      <c r="AH7" s="128">
        <v>6</v>
      </c>
      <c r="AI7" s="128"/>
      <c r="AJ7" s="130">
        <f t="shared" si="2"/>
        <v>134</v>
      </c>
      <c r="AK7" s="131">
        <f t="shared" si="3"/>
        <v>4.4666666666666668</v>
      </c>
      <c r="AL7" s="539"/>
      <c r="AM7" s="133"/>
      <c r="AN7" s="296"/>
      <c r="AO7" s="133"/>
      <c r="AP7" s="134"/>
    </row>
    <row r="8" spans="1:42" ht="20.100000000000001" customHeight="1">
      <c r="A8" s="530" t="s">
        <v>558</v>
      </c>
      <c r="B8" s="115" t="s">
        <v>491</v>
      </c>
      <c r="C8" s="135">
        <v>15</v>
      </c>
      <c r="D8" s="157">
        <v>10.7</v>
      </c>
      <c r="E8" s="136">
        <v>14</v>
      </c>
      <c r="F8" s="137"/>
      <c r="G8" s="137">
        <v>12</v>
      </c>
      <c r="H8" s="138">
        <v>12</v>
      </c>
      <c r="I8" s="137">
        <v>12</v>
      </c>
      <c r="J8" s="107">
        <v>10</v>
      </c>
      <c r="K8" s="107">
        <v>9</v>
      </c>
      <c r="L8" s="107">
        <v>14</v>
      </c>
      <c r="M8" s="107"/>
      <c r="N8" s="107">
        <v>12</v>
      </c>
      <c r="O8" s="108">
        <v>11</v>
      </c>
      <c r="P8" s="107">
        <v>10</v>
      </c>
      <c r="Q8" s="107">
        <v>10</v>
      </c>
      <c r="R8" s="107">
        <v>7</v>
      </c>
      <c r="S8" s="107">
        <v>13</v>
      </c>
      <c r="T8" s="107"/>
      <c r="U8" s="107">
        <v>12</v>
      </c>
      <c r="V8" s="107">
        <v>10</v>
      </c>
      <c r="W8" s="107">
        <v>11</v>
      </c>
      <c r="X8" s="108">
        <v>10</v>
      </c>
      <c r="Y8" s="107">
        <v>9</v>
      </c>
      <c r="Z8" s="137">
        <v>12</v>
      </c>
      <c r="AA8" s="137"/>
      <c r="AB8" s="137">
        <v>13</v>
      </c>
      <c r="AC8" s="137">
        <v>10</v>
      </c>
      <c r="AD8" s="137">
        <v>11</v>
      </c>
      <c r="AE8" s="137">
        <v>11</v>
      </c>
      <c r="AF8" s="137">
        <v>9</v>
      </c>
      <c r="AG8" s="137">
        <v>14</v>
      </c>
      <c r="AH8" s="137"/>
      <c r="AI8" s="137"/>
      <c r="AJ8" s="139">
        <f t="shared" si="2"/>
        <v>278</v>
      </c>
      <c r="AK8" s="140">
        <f t="shared" si="3"/>
        <v>11.12</v>
      </c>
      <c r="AL8" s="547">
        <f>SUM(AK8:AK9)</f>
        <v>12.76</v>
      </c>
      <c r="AM8" s="141">
        <f>AK8/C8</f>
        <v>0.74133333333333329</v>
      </c>
      <c r="AN8" s="524">
        <f>AL8/(C8+C9)</f>
        <v>0.85066666666666668</v>
      </c>
      <c r="AO8" s="142">
        <f>AK8/D8</f>
        <v>1.0392523364485982</v>
      </c>
      <c r="AP8" s="524">
        <f>AL8/(D8+D9)</f>
        <v>1.0459016393442624</v>
      </c>
    </row>
    <row r="9" spans="1:42" ht="20.100000000000001" customHeight="1">
      <c r="A9" s="530"/>
      <c r="B9" s="115" t="s">
        <v>492</v>
      </c>
      <c r="C9" s="143"/>
      <c r="D9" s="159">
        <v>1.5</v>
      </c>
      <c r="E9" s="144">
        <v>0</v>
      </c>
      <c r="F9" s="145"/>
      <c r="G9" s="145">
        <v>2</v>
      </c>
      <c r="H9" s="146">
        <v>1</v>
      </c>
      <c r="I9" s="145">
        <v>1</v>
      </c>
      <c r="J9" s="117">
        <v>1</v>
      </c>
      <c r="K9" s="117">
        <v>4</v>
      </c>
      <c r="L9" s="117">
        <v>1</v>
      </c>
      <c r="M9" s="117"/>
      <c r="N9" s="117">
        <v>2</v>
      </c>
      <c r="O9" s="118">
        <v>1</v>
      </c>
      <c r="P9" s="117">
        <v>1</v>
      </c>
      <c r="Q9" s="117">
        <v>2</v>
      </c>
      <c r="R9" s="117">
        <v>5</v>
      </c>
      <c r="S9" s="117">
        <v>0</v>
      </c>
      <c r="T9" s="117"/>
      <c r="U9" s="117">
        <v>2</v>
      </c>
      <c r="V9" s="117">
        <v>1</v>
      </c>
      <c r="W9" s="117">
        <v>1</v>
      </c>
      <c r="X9" s="118">
        <v>1</v>
      </c>
      <c r="Y9" s="117">
        <v>4</v>
      </c>
      <c r="Z9" s="145">
        <v>0</v>
      </c>
      <c r="AA9" s="145"/>
      <c r="AB9" s="145">
        <v>2</v>
      </c>
      <c r="AC9" s="145">
        <v>1</v>
      </c>
      <c r="AD9" s="145">
        <v>1</v>
      </c>
      <c r="AE9" s="145">
        <v>2</v>
      </c>
      <c r="AF9" s="145">
        <v>5</v>
      </c>
      <c r="AG9" s="145">
        <v>0</v>
      </c>
      <c r="AH9" s="145"/>
      <c r="AI9" s="145"/>
      <c r="AJ9" s="147">
        <f t="shared" si="2"/>
        <v>41</v>
      </c>
      <c r="AK9" s="148">
        <f t="shared" si="3"/>
        <v>1.64</v>
      </c>
      <c r="AL9" s="525"/>
      <c r="AM9" s="527"/>
      <c r="AN9" s="525"/>
      <c r="AO9" s="150">
        <f>AK9/D9</f>
        <v>1.0933333333333333</v>
      </c>
      <c r="AP9" s="525"/>
    </row>
    <row r="10" spans="1:42" ht="20.100000000000001" customHeight="1">
      <c r="A10" s="536"/>
      <c r="B10" s="151" t="s">
        <v>493</v>
      </c>
      <c r="C10" s="152"/>
      <c r="D10" s="152"/>
      <c r="E10" s="127">
        <v>0</v>
      </c>
      <c r="F10" s="128"/>
      <c r="G10" s="128">
        <v>1</v>
      </c>
      <c r="H10" s="129">
        <v>0</v>
      </c>
      <c r="I10" s="128">
        <v>1</v>
      </c>
      <c r="J10" s="128">
        <v>0</v>
      </c>
      <c r="K10" s="128">
        <v>0</v>
      </c>
      <c r="L10" s="128">
        <v>0</v>
      </c>
      <c r="M10" s="128"/>
      <c r="N10" s="128">
        <v>0</v>
      </c>
      <c r="O10" s="129">
        <v>0</v>
      </c>
      <c r="P10" s="128">
        <v>0</v>
      </c>
      <c r="Q10" s="128">
        <v>0</v>
      </c>
      <c r="R10" s="128">
        <v>0</v>
      </c>
      <c r="S10" s="128">
        <v>0</v>
      </c>
      <c r="T10" s="128"/>
      <c r="U10" s="128">
        <v>0</v>
      </c>
      <c r="V10" s="128">
        <v>1</v>
      </c>
      <c r="W10" s="128">
        <v>0</v>
      </c>
      <c r="X10" s="129">
        <v>0</v>
      </c>
      <c r="Y10" s="128">
        <v>0</v>
      </c>
      <c r="Z10" s="128">
        <v>1</v>
      </c>
      <c r="AA10" s="128"/>
      <c r="AB10" s="128">
        <v>0</v>
      </c>
      <c r="AC10" s="128">
        <v>0</v>
      </c>
      <c r="AD10" s="128">
        <v>0</v>
      </c>
      <c r="AE10" s="128">
        <v>0</v>
      </c>
      <c r="AF10" s="128">
        <v>0</v>
      </c>
      <c r="AG10" s="128">
        <v>0</v>
      </c>
      <c r="AH10" s="128"/>
      <c r="AI10" s="128"/>
      <c r="AJ10" s="153">
        <f t="shared" si="2"/>
        <v>4</v>
      </c>
      <c r="AK10" s="140">
        <f t="shared" si="3"/>
        <v>0.16</v>
      </c>
      <c r="AL10" s="526"/>
      <c r="AM10" s="528"/>
      <c r="AN10" s="526"/>
      <c r="AO10" s="156"/>
      <c r="AP10" s="526"/>
    </row>
    <row r="11" spans="1:42" ht="20.100000000000001" customHeight="1">
      <c r="A11" s="529" t="s">
        <v>494</v>
      </c>
      <c r="B11" s="104" t="s">
        <v>491</v>
      </c>
      <c r="C11" s="157">
        <v>45</v>
      </c>
      <c r="D11" s="157">
        <v>28</v>
      </c>
      <c r="E11" s="106">
        <v>27</v>
      </c>
      <c r="F11" s="106"/>
      <c r="G11" s="107">
        <v>32</v>
      </c>
      <c r="H11" s="108">
        <v>28</v>
      </c>
      <c r="I11" s="107">
        <v>26</v>
      </c>
      <c r="J11" s="107">
        <v>31</v>
      </c>
      <c r="K11" s="107">
        <v>21</v>
      </c>
      <c r="L11" s="107">
        <v>27</v>
      </c>
      <c r="M11" s="107"/>
      <c r="N11" s="107">
        <v>30</v>
      </c>
      <c r="O11" s="108">
        <v>25</v>
      </c>
      <c r="P11" s="107">
        <v>25</v>
      </c>
      <c r="Q11" s="107">
        <v>26</v>
      </c>
      <c r="R11" s="107">
        <v>24</v>
      </c>
      <c r="S11" s="107">
        <v>26</v>
      </c>
      <c r="T11" s="107"/>
      <c r="U11" s="107">
        <v>29</v>
      </c>
      <c r="V11" s="107">
        <v>24</v>
      </c>
      <c r="W11" s="107">
        <v>23</v>
      </c>
      <c r="X11" s="108">
        <v>30</v>
      </c>
      <c r="Y11" s="107">
        <v>20</v>
      </c>
      <c r="Z11" s="107">
        <v>26</v>
      </c>
      <c r="AA11" s="107"/>
      <c r="AB11" s="107">
        <v>33</v>
      </c>
      <c r="AC11" s="107">
        <v>27</v>
      </c>
      <c r="AD11" s="107">
        <v>26</v>
      </c>
      <c r="AE11" s="107">
        <v>28</v>
      </c>
      <c r="AF11" s="107">
        <v>23</v>
      </c>
      <c r="AG11" s="107">
        <v>27</v>
      </c>
      <c r="AH11" s="107"/>
      <c r="AI11" s="107"/>
      <c r="AJ11" s="109">
        <f t="shared" si="2"/>
        <v>664</v>
      </c>
      <c r="AK11" s="110">
        <f t="shared" si="3"/>
        <v>26.56</v>
      </c>
      <c r="AL11" s="531">
        <f>SUM(AK11:AK13)</f>
        <v>32</v>
      </c>
      <c r="AM11" s="111">
        <f>AK11/C11</f>
        <v>0.5902222222222222</v>
      </c>
      <c r="AN11" s="532">
        <f>AL11/(C11+C12)</f>
        <v>0.71111111111111114</v>
      </c>
      <c r="AO11" s="112">
        <f>AK11/D11</f>
        <v>0.94857142857142851</v>
      </c>
      <c r="AP11" s="532">
        <f>AL11/(D11+D12)</f>
        <v>0.91428571428571426</v>
      </c>
    </row>
    <row r="12" spans="1:42" ht="20.100000000000001" customHeight="1">
      <c r="A12" s="530"/>
      <c r="B12" s="158" t="s">
        <v>492</v>
      </c>
      <c r="C12" s="159"/>
      <c r="D12" s="159">
        <v>7</v>
      </c>
      <c r="E12" s="160">
        <v>5</v>
      </c>
      <c r="F12" s="160"/>
      <c r="G12" s="117">
        <v>3</v>
      </c>
      <c r="H12" s="118">
        <v>7</v>
      </c>
      <c r="I12" s="117">
        <v>8</v>
      </c>
      <c r="J12" s="117">
        <v>3</v>
      </c>
      <c r="K12" s="117">
        <v>7</v>
      </c>
      <c r="L12" s="117">
        <v>6</v>
      </c>
      <c r="M12" s="117"/>
      <c r="N12" s="117">
        <v>3</v>
      </c>
      <c r="O12" s="118">
        <v>7</v>
      </c>
      <c r="P12" s="117">
        <v>8</v>
      </c>
      <c r="Q12" s="117">
        <v>2</v>
      </c>
      <c r="R12" s="117">
        <v>7</v>
      </c>
      <c r="S12" s="117">
        <v>5</v>
      </c>
      <c r="T12" s="117"/>
      <c r="U12" s="117">
        <v>3</v>
      </c>
      <c r="V12" s="117">
        <v>8</v>
      </c>
      <c r="W12" s="117">
        <v>8</v>
      </c>
      <c r="X12" s="118">
        <v>2</v>
      </c>
      <c r="Y12" s="117">
        <v>7</v>
      </c>
      <c r="Z12" s="117">
        <v>6</v>
      </c>
      <c r="AA12" s="161"/>
      <c r="AB12" s="161">
        <v>3</v>
      </c>
      <c r="AC12" s="117">
        <v>7</v>
      </c>
      <c r="AD12" s="117">
        <v>7</v>
      </c>
      <c r="AE12" s="117">
        <v>2</v>
      </c>
      <c r="AF12" s="117">
        <v>7</v>
      </c>
      <c r="AG12" s="117">
        <v>5</v>
      </c>
      <c r="AH12" s="117"/>
      <c r="AI12" s="117"/>
      <c r="AJ12" s="119">
        <f t="shared" si="2"/>
        <v>136</v>
      </c>
      <c r="AK12" s="120">
        <f t="shared" si="3"/>
        <v>5.44</v>
      </c>
      <c r="AL12" s="525"/>
      <c r="AM12" s="533"/>
      <c r="AN12" s="525"/>
      <c r="AO12" s="162">
        <f>AK12/D12</f>
        <v>0.77714285714285725</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c r="G14" s="165">
        <v>3</v>
      </c>
      <c r="H14" s="165">
        <v>0</v>
      </c>
      <c r="I14" s="165">
        <v>1</v>
      </c>
      <c r="J14" s="165">
        <v>1</v>
      </c>
      <c r="K14" s="165">
        <v>1</v>
      </c>
      <c r="L14" s="165">
        <v>0</v>
      </c>
      <c r="M14" s="165"/>
      <c r="N14" s="165">
        <v>2</v>
      </c>
      <c r="O14" s="165">
        <v>1</v>
      </c>
      <c r="P14" s="165">
        <v>0</v>
      </c>
      <c r="Q14" s="165">
        <v>1</v>
      </c>
      <c r="R14" s="165">
        <v>1</v>
      </c>
      <c r="S14" s="165">
        <v>1</v>
      </c>
      <c r="T14" s="165"/>
      <c r="U14" s="165">
        <v>4</v>
      </c>
      <c r="V14" s="165">
        <v>1</v>
      </c>
      <c r="W14" s="165">
        <v>1</v>
      </c>
      <c r="X14" s="165">
        <v>0</v>
      </c>
      <c r="Y14" s="165">
        <v>3</v>
      </c>
      <c r="Z14" s="165">
        <v>1</v>
      </c>
      <c r="AA14" s="165"/>
      <c r="AB14" s="165">
        <v>3</v>
      </c>
      <c r="AC14" s="165">
        <v>1</v>
      </c>
      <c r="AD14" s="165">
        <v>1</v>
      </c>
      <c r="AE14" s="165">
        <v>0</v>
      </c>
      <c r="AF14" s="165">
        <v>0</v>
      </c>
      <c r="AG14" s="165">
        <v>0</v>
      </c>
      <c r="AH14" s="165"/>
      <c r="AI14" s="165"/>
      <c r="AJ14" s="166">
        <f t="shared" si="2"/>
        <v>28</v>
      </c>
      <c r="AK14" s="167">
        <f t="shared" ref="AK14:AK61" si="4">AJ14/COUNTA(E14:AI14)</f>
        <v>1.1200000000000001</v>
      </c>
      <c r="AL14" s="526"/>
      <c r="AM14" s="528"/>
      <c r="AN14" s="526"/>
      <c r="AO14" s="528"/>
      <c r="AP14" s="526"/>
    </row>
    <row r="15" spans="1:42" ht="20.100000000000001" customHeight="1">
      <c r="A15" s="529" t="s">
        <v>496</v>
      </c>
      <c r="B15" s="104" t="s">
        <v>497</v>
      </c>
      <c r="C15" s="168">
        <v>272</v>
      </c>
      <c r="D15" s="168">
        <v>230</v>
      </c>
      <c r="E15" s="169">
        <v>244</v>
      </c>
      <c r="F15" s="169">
        <v>244</v>
      </c>
      <c r="G15" s="169">
        <v>244</v>
      </c>
      <c r="H15" s="169">
        <v>244</v>
      </c>
      <c r="I15" s="169">
        <v>244</v>
      </c>
      <c r="J15" s="169">
        <v>244</v>
      </c>
      <c r="K15" s="169">
        <v>244</v>
      </c>
      <c r="L15" s="169">
        <v>244</v>
      </c>
      <c r="M15" s="169">
        <v>244</v>
      </c>
      <c r="N15" s="169">
        <v>244</v>
      </c>
      <c r="O15" s="169">
        <v>244</v>
      </c>
      <c r="P15" s="169">
        <v>244</v>
      </c>
      <c r="Q15" s="169">
        <v>244</v>
      </c>
      <c r="R15" s="169">
        <v>244</v>
      </c>
      <c r="S15" s="169">
        <v>244</v>
      </c>
      <c r="T15" s="169">
        <v>244</v>
      </c>
      <c r="U15" s="169">
        <v>244</v>
      </c>
      <c r="V15" s="169">
        <v>244</v>
      </c>
      <c r="W15" s="169">
        <v>244</v>
      </c>
      <c r="X15" s="169">
        <v>244</v>
      </c>
      <c r="Y15" s="169">
        <v>244</v>
      </c>
      <c r="Z15" s="169">
        <v>244</v>
      </c>
      <c r="AA15" s="169">
        <v>244</v>
      </c>
      <c r="AB15" s="169">
        <v>244</v>
      </c>
      <c r="AC15" s="169">
        <v>244</v>
      </c>
      <c r="AD15" s="169">
        <v>244</v>
      </c>
      <c r="AE15" s="169">
        <v>244</v>
      </c>
      <c r="AF15" s="169">
        <v>244</v>
      </c>
      <c r="AG15" s="169">
        <v>244</v>
      </c>
      <c r="AH15" s="169">
        <v>244</v>
      </c>
      <c r="AI15" s="169"/>
      <c r="AJ15" s="109">
        <f>SUM(E15:AI15)</f>
        <v>7320</v>
      </c>
      <c r="AK15" s="110">
        <f t="shared" si="4"/>
        <v>244</v>
      </c>
      <c r="AL15" s="543"/>
      <c r="AM15" s="545"/>
      <c r="AN15" s="532"/>
      <c r="AO15" s="112">
        <f>AK15/D15</f>
        <v>1.0608695652173914</v>
      </c>
      <c r="AP15" s="532"/>
    </row>
    <row r="16" spans="1:42" ht="20.100000000000001" customHeight="1">
      <c r="A16" s="536"/>
      <c r="B16" s="124" t="s">
        <v>498</v>
      </c>
      <c r="C16" s="170">
        <v>99</v>
      </c>
      <c r="D16" s="171">
        <v>155</v>
      </c>
      <c r="E16" s="172">
        <v>147</v>
      </c>
      <c r="F16" s="172">
        <v>147</v>
      </c>
      <c r="G16" s="172">
        <v>147</v>
      </c>
      <c r="H16" s="172">
        <v>147</v>
      </c>
      <c r="I16" s="172">
        <v>147</v>
      </c>
      <c r="J16" s="172">
        <v>147</v>
      </c>
      <c r="K16" s="172">
        <v>147</v>
      </c>
      <c r="L16" s="172">
        <v>147</v>
      </c>
      <c r="M16" s="172">
        <v>147</v>
      </c>
      <c r="N16" s="172">
        <v>147</v>
      </c>
      <c r="O16" s="172">
        <v>147</v>
      </c>
      <c r="P16" s="172">
        <v>147</v>
      </c>
      <c r="Q16" s="172">
        <v>147</v>
      </c>
      <c r="R16" s="172">
        <v>147</v>
      </c>
      <c r="S16" s="172">
        <v>147</v>
      </c>
      <c r="T16" s="172">
        <v>147</v>
      </c>
      <c r="U16" s="172">
        <v>147</v>
      </c>
      <c r="V16" s="172">
        <v>147</v>
      </c>
      <c r="W16" s="172">
        <v>147</v>
      </c>
      <c r="X16" s="172">
        <v>147</v>
      </c>
      <c r="Y16" s="172">
        <v>147</v>
      </c>
      <c r="Z16" s="172">
        <v>147</v>
      </c>
      <c r="AA16" s="172">
        <v>147</v>
      </c>
      <c r="AB16" s="172">
        <v>147</v>
      </c>
      <c r="AC16" s="172">
        <v>147</v>
      </c>
      <c r="AD16" s="172">
        <v>147</v>
      </c>
      <c r="AE16" s="172">
        <v>147</v>
      </c>
      <c r="AF16" s="172">
        <v>147</v>
      </c>
      <c r="AG16" s="172">
        <v>147</v>
      </c>
      <c r="AH16" s="172">
        <v>147</v>
      </c>
      <c r="AI16" s="172"/>
      <c r="AJ16" s="130">
        <f t="shared" ref="AJ16:AJ26" si="5">SUM(E16:AI16)</f>
        <v>4410</v>
      </c>
      <c r="AK16" s="173">
        <f t="shared" si="4"/>
        <v>147</v>
      </c>
      <c r="AL16" s="544"/>
      <c r="AM16" s="546"/>
      <c r="AN16" s="526"/>
      <c r="AO16" s="174">
        <f>AK16/D16</f>
        <v>0.94838709677419353</v>
      </c>
      <c r="AP16" s="526"/>
    </row>
    <row r="17" spans="1:42" ht="20.100000000000001" customHeight="1">
      <c r="A17" s="530" t="s">
        <v>499</v>
      </c>
      <c r="B17" s="115" t="s">
        <v>488</v>
      </c>
      <c r="C17" s="175">
        <v>80</v>
      </c>
      <c r="D17" s="105">
        <v>72.5</v>
      </c>
      <c r="E17" s="176">
        <v>67</v>
      </c>
      <c r="F17" s="176">
        <v>67</v>
      </c>
      <c r="G17" s="176">
        <v>67</v>
      </c>
      <c r="H17" s="176">
        <v>66</v>
      </c>
      <c r="I17" s="176">
        <v>66</v>
      </c>
      <c r="J17" s="176">
        <v>66</v>
      </c>
      <c r="K17" s="176">
        <v>66</v>
      </c>
      <c r="L17" s="176">
        <v>66</v>
      </c>
      <c r="M17" s="176">
        <v>66</v>
      </c>
      <c r="N17" s="176">
        <v>64</v>
      </c>
      <c r="O17" s="176">
        <v>64</v>
      </c>
      <c r="P17" s="176">
        <v>65</v>
      </c>
      <c r="Q17" s="176">
        <v>66</v>
      </c>
      <c r="R17" s="176">
        <v>66</v>
      </c>
      <c r="S17" s="176">
        <v>66</v>
      </c>
      <c r="T17" s="176">
        <v>66</v>
      </c>
      <c r="U17" s="176">
        <v>66</v>
      </c>
      <c r="V17" s="176">
        <v>65</v>
      </c>
      <c r="W17" s="176">
        <v>65</v>
      </c>
      <c r="X17" s="176">
        <v>68</v>
      </c>
      <c r="Y17" s="176">
        <v>69</v>
      </c>
      <c r="Z17" s="176">
        <v>69</v>
      </c>
      <c r="AA17" s="176">
        <v>68</v>
      </c>
      <c r="AB17" s="176">
        <v>68</v>
      </c>
      <c r="AC17" s="176">
        <v>67</v>
      </c>
      <c r="AD17" s="176">
        <v>66</v>
      </c>
      <c r="AE17" s="176">
        <v>66</v>
      </c>
      <c r="AF17" s="176">
        <v>66</v>
      </c>
      <c r="AG17" s="176">
        <v>65</v>
      </c>
      <c r="AH17" s="176">
        <v>65</v>
      </c>
      <c r="AI17" s="176"/>
      <c r="AJ17" s="177">
        <f>SUM(E17:AI17)</f>
        <v>1987</v>
      </c>
      <c r="AK17" s="178">
        <f>AJ17/COUNTA(E17:AI17)</f>
        <v>66.233333333333334</v>
      </c>
      <c r="AL17" s="531">
        <f>SUM(AK17:AK18)</f>
        <v>71.2</v>
      </c>
      <c r="AM17" s="179">
        <f>AK17/C17</f>
        <v>0.82791666666666663</v>
      </c>
      <c r="AN17" s="532">
        <f>AL17/(C17+C18)</f>
        <v>0.89</v>
      </c>
      <c r="AO17" s="112">
        <f>AK17/D17</f>
        <v>0.91356321839080457</v>
      </c>
      <c r="AP17" s="532">
        <f>AL17/(D17+D18)</f>
        <v>0.93071895424836604</v>
      </c>
    </row>
    <row r="18" spans="1:42" ht="20.100000000000001" customHeight="1">
      <c r="A18" s="530"/>
      <c r="B18" s="115" t="s">
        <v>489</v>
      </c>
      <c r="C18" s="135"/>
      <c r="D18" s="116">
        <v>4</v>
      </c>
      <c r="E18" s="180">
        <v>4</v>
      </c>
      <c r="F18" s="180">
        <v>4</v>
      </c>
      <c r="G18" s="180">
        <v>4</v>
      </c>
      <c r="H18" s="180">
        <v>4</v>
      </c>
      <c r="I18" s="180">
        <v>3</v>
      </c>
      <c r="J18" s="180">
        <v>3</v>
      </c>
      <c r="K18" s="180">
        <v>2</v>
      </c>
      <c r="L18" s="180">
        <v>3</v>
      </c>
      <c r="M18" s="180">
        <v>3</v>
      </c>
      <c r="N18" s="176">
        <v>4</v>
      </c>
      <c r="O18" s="176">
        <v>3</v>
      </c>
      <c r="P18" s="176">
        <v>5</v>
      </c>
      <c r="Q18" s="176">
        <v>4</v>
      </c>
      <c r="R18" s="176">
        <v>5</v>
      </c>
      <c r="S18" s="176">
        <v>5</v>
      </c>
      <c r="T18" s="176">
        <v>5</v>
      </c>
      <c r="U18" s="176">
        <v>8</v>
      </c>
      <c r="V18" s="176">
        <v>6</v>
      </c>
      <c r="W18" s="176">
        <v>8</v>
      </c>
      <c r="X18" s="180">
        <v>9</v>
      </c>
      <c r="Y18" s="176">
        <v>8</v>
      </c>
      <c r="Z18" s="176">
        <v>8</v>
      </c>
      <c r="AA18" s="176">
        <v>8</v>
      </c>
      <c r="AB18" s="176">
        <v>6</v>
      </c>
      <c r="AC18" s="176">
        <v>6</v>
      </c>
      <c r="AD18" s="176">
        <v>4</v>
      </c>
      <c r="AE18" s="176">
        <v>4</v>
      </c>
      <c r="AF18" s="176">
        <v>6</v>
      </c>
      <c r="AG18" s="176">
        <v>4</v>
      </c>
      <c r="AH18" s="176">
        <v>3</v>
      </c>
      <c r="AI18" s="176"/>
      <c r="AJ18" s="153">
        <f t="shared" si="5"/>
        <v>149</v>
      </c>
      <c r="AK18" s="178">
        <f t="shared" si="4"/>
        <v>4.9666666666666668</v>
      </c>
      <c r="AL18" s="548"/>
      <c r="AM18" s="181"/>
      <c r="AN18" s="549"/>
      <c r="AO18" s="182">
        <f>AK18/D18</f>
        <v>1.2416666666666667</v>
      </c>
      <c r="AP18" s="549"/>
    </row>
    <row r="19" spans="1:42" ht="19.5" customHeight="1">
      <c r="A19" s="536"/>
      <c r="B19" s="124" t="s">
        <v>490</v>
      </c>
      <c r="C19" s="163"/>
      <c r="D19" s="163"/>
      <c r="E19" s="180"/>
      <c r="F19" s="180"/>
      <c r="G19" s="180"/>
      <c r="H19" s="180"/>
      <c r="I19" s="180"/>
      <c r="J19" s="180"/>
      <c r="K19" s="180"/>
      <c r="L19" s="180"/>
      <c r="M19" s="180">
        <v>2</v>
      </c>
      <c r="N19" s="128"/>
      <c r="O19" s="128"/>
      <c r="P19" s="128"/>
      <c r="Q19" s="128"/>
      <c r="R19" s="128"/>
      <c r="S19" s="128"/>
      <c r="T19" s="128"/>
      <c r="U19" s="128"/>
      <c r="V19" s="128"/>
      <c r="W19" s="128"/>
      <c r="X19" s="128"/>
      <c r="Y19" s="128"/>
      <c r="Z19" s="128"/>
      <c r="AA19" s="176"/>
      <c r="AB19" s="176">
        <v>1</v>
      </c>
      <c r="AC19" s="176"/>
      <c r="AD19" s="176"/>
      <c r="AE19" s="176"/>
      <c r="AF19" s="176"/>
      <c r="AG19" s="176"/>
      <c r="AH19" s="176"/>
      <c r="AI19" s="176"/>
      <c r="AJ19" s="183">
        <f t="shared" si="5"/>
        <v>3</v>
      </c>
      <c r="AK19" s="140">
        <f t="shared" si="4"/>
        <v>1.5</v>
      </c>
      <c r="AL19" s="121"/>
      <c r="AM19" s="184"/>
      <c r="AN19" s="149"/>
      <c r="AO19" s="185"/>
      <c r="AP19" s="113"/>
    </row>
    <row r="20" spans="1:42" ht="20.100000000000001" customHeight="1">
      <c r="A20" s="529" t="s">
        <v>500</v>
      </c>
      <c r="B20" s="104" t="s">
        <v>491</v>
      </c>
      <c r="C20" s="157">
        <v>75</v>
      </c>
      <c r="D20" s="157">
        <v>49.5</v>
      </c>
      <c r="E20" s="107">
        <v>41</v>
      </c>
      <c r="F20" s="107"/>
      <c r="G20" s="107">
        <v>59</v>
      </c>
      <c r="H20" s="107">
        <v>50</v>
      </c>
      <c r="I20" s="107">
        <v>46</v>
      </c>
      <c r="J20" s="107">
        <v>56</v>
      </c>
      <c r="K20" s="107">
        <v>53</v>
      </c>
      <c r="L20" s="107">
        <v>45</v>
      </c>
      <c r="M20" s="107"/>
      <c r="N20" s="107">
        <v>57</v>
      </c>
      <c r="O20" s="107">
        <v>50</v>
      </c>
      <c r="P20" s="107">
        <v>50</v>
      </c>
      <c r="Q20" s="107">
        <v>49</v>
      </c>
      <c r="R20" s="107">
        <v>51</v>
      </c>
      <c r="S20" s="107">
        <v>44</v>
      </c>
      <c r="T20" s="107"/>
      <c r="U20" s="107">
        <v>58</v>
      </c>
      <c r="V20" s="107">
        <v>50</v>
      </c>
      <c r="W20" s="107">
        <v>48</v>
      </c>
      <c r="X20" s="107">
        <v>50</v>
      </c>
      <c r="Y20" s="107">
        <v>49</v>
      </c>
      <c r="Z20" s="107">
        <v>49</v>
      </c>
      <c r="AA20" s="107"/>
      <c r="AB20" s="107">
        <v>53</v>
      </c>
      <c r="AC20" s="107">
        <v>49</v>
      </c>
      <c r="AD20" s="107">
        <v>48</v>
      </c>
      <c r="AE20" s="107">
        <v>52</v>
      </c>
      <c r="AF20" s="107">
        <v>48</v>
      </c>
      <c r="AG20" s="107">
        <v>45</v>
      </c>
      <c r="AH20" s="107"/>
      <c r="AI20" s="107"/>
      <c r="AJ20" s="109">
        <f>SUM(E20:AI20)</f>
        <v>1250</v>
      </c>
      <c r="AK20" s="110">
        <f t="shared" si="4"/>
        <v>50</v>
      </c>
      <c r="AL20" s="531">
        <f>SUM(AK20:AK21)</f>
        <v>61.68</v>
      </c>
      <c r="AM20" s="111">
        <f>AK20/C20</f>
        <v>0.66666666666666663</v>
      </c>
      <c r="AN20" s="532">
        <f>AL20/(C20+C21)</f>
        <v>0.82240000000000002</v>
      </c>
      <c r="AO20" s="112">
        <f>AK20/D20</f>
        <v>1.0101010101010102</v>
      </c>
      <c r="AP20" s="532">
        <f>AL20/(D20+D21)</f>
        <v>1.0195041322314049</v>
      </c>
    </row>
    <row r="21" spans="1:42" ht="20.100000000000001" customHeight="1">
      <c r="A21" s="530"/>
      <c r="B21" s="115" t="s">
        <v>492</v>
      </c>
      <c r="C21" s="159"/>
      <c r="D21" s="159">
        <v>11</v>
      </c>
      <c r="E21" s="117">
        <v>11</v>
      </c>
      <c r="F21" s="117"/>
      <c r="G21" s="117">
        <v>10</v>
      </c>
      <c r="H21" s="117">
        <v>10</v>
      </c>
      <c r="I21" s="117">
        <v>14</v>
      </c>
      <c r="J21" s="117">
        <v>13</v>
      </c>
      <c r="K21" s="117">
        <v>14</v>
      </c>
      <c r="L21" s="117">
        <v>11</v>
      </c>
      <c r="M21" s="117"/>
      <c r="N21" s="117">
        <v>9</v>
      </c>
      <c r="O21" s="117">
        <v>11</v>
      </c>
      <c r="P21" s="117">
        <v>13</v>
      </c>
      <c r="Q21" s="117">
        <v>12</v>
      </c>
      <c r="R21" s="117">
        <v>15</v>
      </c>
      <c r="S21" s="117">
        <v>10</v>
      </c>
      <c r="T21" s="117"/>
      <c r="U21" s="117">
        <v>8</v>
      </c>
      <c r="V21" s="117">
        <v>12</v>
      </c>
      <c r="W21" s="117">
        <v>13</v>
      </c>
      <c r="X21" s="117">
        <v>12</v>
      </c>
      <c r="Y21" s="117">
        <v>15</v>
      </c>
      <c r="Z21" s="117">
        <v>11</v>
      </c>
      <c r="AA21" s="117"/>
      <c r="AB21" s="117">
        <v>9</v>
      </c>
      <c r="AC21" s="117">
        <v>11</v>
      </c>
      <c r="AD21" s="117">
        <v>13</v>
      </c>
      <c r="AE21" s="117">
        <v>9</v>
      </c>
      <c r="AF21" s="117">
        <v>15</v>
      </c>
      <c r="AG21" s="117">
        <v>11</v>
      </c>
      <c r="AH21" s="117"/>
      <c r="AI21" s="117"/>
      <c r="AJ21" s="119">
        <f>SUM(E21:AI21)</f>
        <v>292</v>
      </c>
      <c r="AK21" s="120">
        <f t="shared" si="4"/>
        <v>11.68</v>
      </c>
      <c r="AL21" s="547"/>
      <c r="AM21" s="540"/>
      <c r="AN21" s="525"/>
      <c r="AO21" s="162">
        <f>AK21/D21</f>
        <v>1.0618181818181818</v>
      </c>
      <c r="AP21" s="524"/>
    </row>
    <row r="22" spans="1:42" ht="20.100000000000001" customHeight="1">
      <c r="A22" s="536"/>
      <c r="B22" s="151" t="s">
        <v>493</v>
      </c>
      <c r="C22" s="163"/>
      <c r="D22" s="163"/>
      <c r="E22" s="186">
        <v>1</v>
      </c>
      <c r="F22" s="186"/>
      <c r="G22" s="186">
        <v>1</v>
      </c>
      <c r="H22" s="186">
        <v>1</v>
      </c>
      <c r="I22" s="186">
        <v>2</v>
      </c>
      <c r="J22" s="186">
        <v>0</v>
      </c>
      <c r="K22" s="186">
        <v>0</v>
      </c>
      <c r="L22" s="186">
        <v>2</v>
      </c>
      <c r="M22" s="186"/>
      <c r="N22" s="186">
        <v>4</v>
      </c>
      <c r="O22" s="186">
        <v>1</v>
      </c>
      <c r="P22" s="186">
        <v>1</v>
      </c>
      <c r="Q22" s="186">
        <v>2</v>
      </c>
      <c r="R22" s="186">
        <v>3</v>
      </c>
      <c r="S22" s="186">
        <v>3</v>
      </c>
      <c r="T22" s="186"/>
      <c r="U22" s="186">
        <v>2</v>
      </c>
      <c r="V22" s="186">
        <v>4</v>
      </c>
      <c r="W22" s="186">
        <v>3</v>
      </c>
      <c r="X22" s="186">
        <v>1</v>
      </c>
      <c r="Y22" s="186">
        <v>3</v>
      </c>
      <c r="Z22" s="186">
        <v>4</v>
      </c>
      <c r="AA22" s="186"/>
      <c r="AB22" s="186">
        <v>4</v>
      </c>
      <c r="AC22" s="186">
        <v>4</v>
      </c>
      <c r="AD22" s="186">
        <v>2</v>
      </c>
      <c r="AE22" s="186">
        <v>2</v>
      </c>
      <c r="AF22" s="186">
        <v>2</v>
      </c>
      <c r="AG22" s="186">
        <v>3</v>
      </c>
      <c r="AH22" s="186"/>
      <c r="AI22" s="186"/>
      <c r="AJ22" s="187">
        <f t="shared" si="5"/>
        <v>55</v>
      </c>
      <c r="AK22" s="188">
        <f t="shared" si="4"/>
        <v>2.2000000000000002</v>
      </c>
      <c r="AL22" s="526"/>
      <c r="AM22" s="528"/>
      <c r="AN22" s="526"/>
      <c r="AO22" s="156"/>
      <c r="AP22" s="526"/>
    </row>
    <row r="23" spans="1:42" ht="20.100000000000001" customHeight="1">
      <c r="A23" s="529" t="s">
        <v>501</v>
      </c>
      <c r="B23" s="104" t="s">
        <v>491</v>
      </c>
      <c r="C23" s="157">
        <v>35</v>
      </c>
      <c r="D23" s="105">
        <v>24.5</v>
      </c>
      <c r="E23" s="107">
        <v>26</v>
      </c>
      <c r="F23" s="107"/>
      <c r="G23" s="107">
        <v>30</v>
      </c>
      <c r="H23" s="107">
        <v>24</v>
      </c>
      <c r="I23" s="107">
        <v>26</v>
      </c>
      <c r="J23" s="107">
        <v>26</v>
      </c>
      <c r="K23" s="107">
        <v>21</v>
      </c>
      <c r="L23" s="107">
        <v>26</v>
      </c>
      <c r="M23" s="107"/>
      <c r="N23" s="107">
        <v>27</v>
      </c>
      <c r="O23" s="107">
        <v>26</v>
      </c>
      <c r="P23" s="107">
        <v>25</v>
      </c>
      <c r="Q23" s="107">
        <v>26</v>
      </c>
      <c r="R23" s="107">
        <v>24</v>
      </c>
      <c r="S23" s="107">
        <v>27</v>
      </c>
      <c r="T23" s="107"/>
      <c r="U23" s="107">
        <v>30</v>
      </c>
      <c r="V23" s="107">
        <v>27</v>
      </c>
      <c r="W23" s="107">
        <v>24</v>
      </c>
      <c r="X23" s="107">
        <v>28</v>
      </c>
      <c r="Y23" s="107">
        <v>23</v>
      </c>
      <c r="Z23" s="107">
        <v>29</v>
      </c>
      <c r="AA23" s="107"/>
      <c r="AB23" s="107">
        <v>31</v>
      </c>
      <c r="AC23" s="107">
        <v>28</v>
      </c>
      <c r="AD23" s="107">
        <v>25</v>
      </c>
      <c r="AE23" s="107">
        <v>29</v>
      </c>
      <c r="AF23" s="107">
        <v>24</v>
      </c>
      <c r="AG23" s="107">
        <v>32</v>
      </c>
      <c r="AH23" s="107"/>
      <c r="AI23" s="107"/>
      <c r="AJ23" s="109">
        <f t="shared" si="5"/>
        <v>664</v>
      </c>
      <c r="AK23" s="110">
        <f t="shared" si="4"/>
        <v>26.56</v>
      </c>
      <c r="AL23" s="531">
        <f>SUM(AK23:AK24)</f>
        <v>28.56</v>
      </c>
      <c r="AM23" s="111">
        <f>AK23/C23</f>
        <v>0.75885714285714279</v>
      </c>
      <c r="AN23" s="532">
        <f>AL23/(C23+C24)</f>
        <v>0.81599999999999995</v>
      </c>
      <c r="AO23" s="112">
        <f>AK23/D23</f>
        <v>1.0840816326530611</v>
      </c>
      <c r="AP23" s="532">
        <f>AL23/(D23+D24)</f>
        <v>0.96813559322033893</v>
      </c>
    </row>
    <row r="24" spans="1:42" ht="20.100000000000001" customHeight="1">
      <c r="A24" s="530"/>
      <c r="B24" s="115" t="s">
        <v>492</v>
      </c>
      <c r="C24" s="159"/>
      <c r="D24" s="189">
        <v>5</v>
      </c>
      <c r="E24" s="117">
        <v>0</v>
      </c>
      <c r="F24" s="117"/>
      <c r="G24" s="117">
        <v>2</v>
      </c>
      <c r="H24" s="117">
        <v>4</v>
      </c>
      <c r="I24" s="117">
        <v>2</v>
      </c>
      <c r="J24" s="117">
        <v>0</v>
      </c>
      <c r="K24" s="117">
        <v>4</v>
      </c>
      <c r="L24" s="117">
        <v>0</v>
      </c>
      <c r="M24" s="117"/>
      <c r="N24" s="117">
        <v>2</v>
      </c>
      <c r="O24" s="117">
        <v>4</v>
      </c>
      <c r="P24" s="117">
        <v>3</v>
      </c>
      <c r="Q24" s="117">
        <v>0</v>
      </c>
      <c r="R24" s="117">
        <v>4</v>
      </c>
      <c r="S24" s="117">
        <v>1</v>
      </c>
      <c r="T24" s="117"/>
      <c r="U24" s="117">
        <v>2</v>
      </c>
      <c r="V24" s="117">
        <v>4</v>
      </c>
      <c r="W24" s="117">
        <v>3</v>
      </c>
      <c r="X24" s="117">
        <v>0</v>
      </c>
      <c r="Y24" s="117">
        <v>3</v>
      </c>
      <c r="Z24" s="117">
        <v>0</v>
      </c>
      <c r="AA24" s="117"/>
      <c r="AB24" s="117">
        <v>2</v>
      </c>
      <c r="AC24" s="117">
        <v>4</v>
      </c>
      <c r="AD24" s="117">
        <v>2</v>
      </c>
      <c r="AE24" s="117">
        <v>0</v>
      </c>
      <c r="AF24" s="117">
        <v>4</v>
      </c>
      <c r="AG24" s="117">
        <v>0</v>
      </c>
      <c r="AH24" s="117"/>
      <c r="AI24" s="117"/>
      <c r="AJ24" s="119">
        <f t="shared" si="5"/>
        <v>50</v>
      </c>
      <c r="AK24" s="120">
        <f t="shared" si="4"/>
        <v>2</v>
      </c>
      <c r="AL24" s="547"/>
      <c r="AM24" s="551"/>
      <c r="AN24" s="525"/>
      <c r="AO24" s="162">
        <f>AK24/D24</f>
        <v>0.4</v>
      </c>
      <c r="AP24" s="524"/>
    </row>
    <row r="25" spans="1:42" ht="20.100000000000001" customHeight="1">
      <c r="A25" s="536"/>
      <c r="B25" s="190" t="s">
        <v>493</v>
      </c>
      <c r="C25" s="163"/>
      <c r="D25" s="163"/>
      <c r="E25" s="165">
        <v>2</v>
      </c>
      <c r="F25" s="165"/>
      <c r="G25" s="165">
        <v>1</v>
      </c>
      <c r="H25" s="165">
        <v>2</v>
      </c>
      <c r="I25" s="165">
        <v>1</v>
      </c>
      <c r="J25" s="165">
        <v>0</v>
      </c>
      <c r="K25" s="165">
        <v>2</v>
      </c>
      <c r="L25" s="165">
        <v>2</v>
      </c>
      <c r="M25" s="165"/>
      <c r="N25" s="165">
        <v>1</v>
      </c>
      <c r="O25" s="165">
        <v>0</v>
      </c>
      <c r="P25" s="165">
        <v>1</v>
      </c>
      <c r="Q25" s="165">
        <v>0</v>
      </c>
      <c r="R25" s="165">
        <v>0</v>
      </c>
      <c r="S25" s="165">
        <v>1</v>
      </c>
      <c r="T25" s="165"/>
      <c r="U25" s="165">
        <v>0</v>
      </c>
      <c r="V25" s="165">
        <v>0</v>
      </c>
      <c r="W25" s="165">
        <v>1</v>
      </c>
      <c r="X25" s="165">
        <v>0</v>
      </c>
      <c r="Y25" s="165">
        <v>1</v>
      </c>
      <c r="Z25" s="165">
        <v>0</v>
      </c>
      <c r="AA25" s="165"/>
      <c r="AB25" s="165">
        <v>0</v>
      </c>
      <c r="AC25" s="165">
        <v>0</v>
      </c>
      <c r="AD25" s="165">
        <v>2</v>
      </c>
      <c r="AE25" s="165">
        <v>0</v>
      </c>
      <c r="AF25" s="165">
        <v>1</v>
      </c>
      <c r="AG25" s="165">
        <v>0</v>
      </c>
      <c r="AH25" s="165"/>
      <c r="AI25" s="165"/>
      <c r="AJ25" s="187">
        <f t="shared" si="5"/>
        <v>18</v>
      </c>
      <c r="AK25" s="188">
        <f t="shared" si="4"/>
        <v>0.72</v>
      </c>
      <c r="AL25" s="526"/>
      <c r="AM25" s="552"/>
      <c r="AN25" s="526"/>
      <c r="AO25" s="156"/>
      <c r="AP25" s="550"/>
    </row>
    <row r="26" spans="1:42" ht="20.100000000000001" customHeight="1">
      <c r="A26" s="529" t="s">
        <v>502</v>
      </c>
      <c r="B26" s="104" t="s">
        <v>497</v>
      </c>
      <c r="C26" s="168">
        <v>189</v>
      </c>
      <c r="D26" s="168">
        <v>210</v>
      </c>
      <c r="E26" s="192">
        <v>204</v>
      </c>
      <c r="F26" s="192">
        <v>204</v>
      </c>
      <c r="G26" s="192">
        <v>204</v>
      </c>
      <c r="H26" s="192">
        <v>204</v>
      </c>
      <c r="I26" s="192">
        <v>204</v>
      </c>
      <c r="J26" s="192">
        <v>204</v>
      </c>
      <c r="K26" s="192">
        <v>204</v>
      </c>
      <c r="L26" s="192">
        <v>204</v>
      </c>
      <c r="M26" s="192">
        <v>204</v>
      </c>
      <c r="N26" s="192">
        <v>204</v>
      </c>
      <c r="O26" s="192">
        <v>204</v>
      </c>
      <c r="P26" s="192">
        <v>204</v>
      </c>
      <c r="Q26" s="192">
        <v>204</v>
      </c>
      <c r="R26" s="192">
        <v>204</v>
      </c>
      <c r="S26" s="192">
        <v>204</v>
      </c>
      <c r="T26" s="192">
        <v>204</v>
      </c>
      <c r="U26" s="192">
        <v>204</v>
      </c>
      <c r="V26" s="192">
        <v>204</v>
      </c>
      <c r="W26" s="192">
        <v>204</v>
      </c>
      <c r="X26" s="192">
        <v>204</v>
      </c>
      <c r="Y26" s="192">
        <v>204</v>
      </c>
      <c r="Z26" s="192">
        <v>204</v>
      </c>
      <c r="AA26" s="192">
        <v>204</v>
      </c>
      <c r="AB26" s="192">
        <v>204</v>
      </c>
      <c r="AC26" s="192">
        <v>204</v>
      </c>
      <c r="AD26" s="192">
        <v>204</v>
      </c>
      <c r="AE26" s="192">
        <v>204</v>
      </c>
      <c r="AF26" s="192">
        <v>204</v>
      </c>
      <c r="AG26" s="192">
        <v>204</v>
      </c>
      <c r="AH26" s="192">
        <v>204</v>
      </c>
      <c r="AI26" s="192">
        <v>209</v>
      </c>
      <c r="AJ26" s="109">
        <f t="shared" si="5"/>
        <v>6329</v>
      </c>
      <c r="AK26" s="110">
        <f t="shared" si="4"/>
        <v>204.16129032258064</v>
      </c>
      <c r="AL26" s="543"/>
      <c r="AM26" s="545"/>
      <c r="AN26" s="532"/>
      <c r="AO26" s="112"/>
      <c r="AP26" s="532"/>
    </row>
    <row r="27" spans="1:42" ht="20.100000000000001" customHeight="1">
      <c r="A27" s="536"/>
      <c r="B27" s="124" t="s">
        <v>498</v>
      </c>
      <c r="C27" s="170">
        <v>100</v>
      </c>
      <c r="D27" s="170">
        <v>130</v>
      </c>
      <c r="E27" s="193">
        <v>124</v>
      </c>
      <c r="F27" s="193">
        <v>124</v>
      </c>
      <c r="G27" s="193">
        <v>124</v>
      </c>
      <c r="H27" s="193">
        <v>124</v>
      </c>
      <c r="I27" s="193">
        <v>124</v>
      </c>
      <c r="J27" s="193">
        <v>124</v>
      </c>
      <c r="K27" s="193">
        <v>124</v>
      </c>
      <c r="L27" s="193">
        <v>125</v>
      </c>
      <c r="M27" s="193">
        <v>125</v>
      </c>
      <c r="N27" s="193">
        <v>125</v>
      </c>
      <c r="O27" s="193">
        <v>125</v>
      </c>
      <c r="P27" s="193">
        <v>125</v>
      </c>
      <c r="Q27" s="193">
        <v>125</v>
      </c>
      <c r="R27" s="193">
        <v>125</v>
      </c>
      <c r="S27" s="193">
        <v>125</v>
      </c>
      <c r="T27" s="193">
        <v>125</v>
      </c>
      <c r="U27" s="193">
        <v>125</v>
      </c>
      <c r="V27" s="193">
        <v>125</v>
      </c>
      <c r="W27" s="193">
        <v>125</v>
      </c>
      <c r="X27" s="193">
        <v>125</v>
      </c>
      <c r="Y27" s="193">
        <v>125</v>
      </c>
      <c r="Z27" s="193">
        <v>125</v>
      </c>
      <c r="AA27" s="193">
        <v>125</v>
      </c>
      <c r="AB27" s="193">
        <v>125</v>
      </c>
      <c r="AC27" s="193">
        <v>125</v>
      </c>
      <c r="AD27" s="193">
        <v>125</v>
      </c>
      <c r="AE27" s="193">
        <v>125</v>
      </c>
      <c r="AF27" s="193">
        <v>125</v>
      </c>
      <c r="AG27" s="193">
        <v>125</v>
      </c>
      <c r="AH27" s="193">
        <v>125</v>
      </c>
      <c r="AI27" s="193"/>
      <c r="AJ27" s="130">
        <f>SUM(F27:AI27)</f>
        <v>3619</v>
      </c>
      <c r="AK27" s="173">
        <f t="shared" si="4"/>
        <v>120.63333333333334</v>
      </c>
      <c r="AL27" s="544"/>
      <c r="AM27" s="546"/>
      <c r="AN27" s="526"/>
      <c r="AO27" s="174"/>
      <c r="AP27" s="526"/>
    </row>
    <row r="28" spans="1:42"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94">
        <v>8</v>
      </c>
      <c r="AJ28" s="109">
        <f t="shared" ref="AJ28:AJ60" si="6">SUM(E28:AI28)</f>
        <v>278</v>
      </c>
      <c r="AK28" s="110">
        <f t="shared" si="4"/>
        <v>8.9677419354838701</v>
      </c>
      <c r="AL28" s="531">
        <f>SUM(AK28:AK29)</f>
        <v>47.387096774193552</v>
      </c>
      <c r="AM28" s="195">
        <f>AK28/C28</f>
        <v>0.17935483870967739</v>
      </c>
      <c r="AN28" s="532">
        <f>AL28/(C28+C29)</f>
        <v>0.94774193548387098</v>
      </c>
      <c r="AO28" s="196">
        <f>AK28/D28</f>
        <v>0.99641577060931885</v>
      </c>
      <c r="AP28" s="524">
        <f>AL28/(D28+D29)</f>
        <v>0.99762308998302218</v>
      </c>
    </row>
    <row r="29" spans="1:42" ht="20.100000000000001" customHeight="1">
      <c r="A29" s="530"/>
      <c r="B29" s="115" t="s">
        <v>504</v>
      </c>
      <c r="C29" s="159"/>
      <c r="D29" s="197">
        <v>38.5</v>
      </c>
      <c r="E29" s="197">
        <v>38</v>
      </c>
      <c r="F29" s="197">
        <v>38</v>
      </c>
      <c r="G29" s="197">
        <v>38</v>
      </c>
      <c r="H29" s="197">
        <v>38</v>
      </c>
      <c r="I29" s="197">
        <v>38</v>
      </c>
      <c r="J29" s="197">
        <v>38</v>
      </c>
      <c r="K29" s="197">
        <v>38</v>
      </c>
      <c r="L29" s="197">
        <v>38</v>
      </c>
      <c r="M29" s="197">
        <v>38</v>
      </c>
      <c r="N29" s="197">
        <v>38</v>
      </c>
      <c r="O29" s="197">
        <v>39</v>
      </c>
      <c r="P29" s="197">
        <v>39</v>
      </c>
      <c r="Q29" s="197">
        <v>39</v>
      </c>
      <c r="R29" s="197">
        <v>39</v>
      </c>
      <c r="S29" s="197">
        <v>39</v>
      </c>
      <c r="T29" s="197">
        <v>39</v>
      </c>
      <c r="U29" s="197">
        <v>39</v>
      </c>
      <c r="V29" s="197">
        <v>39</v>
      </c>
      <c r="W29" s="197">
        <v>39</v>
      </c>
      <c r="X29" s="197">
        <v>39</v>
      </c>
      <c r="Y29" s="197">
        <v>39</v>
      </c>
      <c r="Z29" s="197">
        <v>38</v>
      </c>
      <c r="AA29" s="197">
        <v>38</v>
      </c>
      <c r="AB29" s="197">
        <v>38</v>
      </c>
      <c r="AC29" s="197">
        <v>38</v>
      </c>
      <c r="AD29" s="197">
        <v>38</v>
      </c>
      <c r="AE29" s="197">
        <v>38</v>
      </c>
      <c r="AF29" s="197">
        <v>39</v>
      </c>
      <c r="AG29" s="197">
        <v>38</v>
      </c>
      <c r="AH29" s="197">
        <v>38</v>
      </c>
      <c r="AI29" s="197">
        <v>39</v>
      </c>
      <c r="AJ29" s="177">
        <f t="shared" si="6"/>
        <v>1191</v>
      </c>
      <c r="AK29" s="178">
        <f t="shared" si="4"/>
        <v>38.41935483870968</v>
      </c>
      <c r="AL29" s="548"/>
      <c r="AM29" s="181"/>
      <c r="AN29" s="555"/>
      <c r="AO29" s="182">
        <f>AK29/D29</f>
        <v>0.9979053204859657</v>
      </c>
      <c r="AP29" s="549"/>
    </row>
    <row r="30" spans="1:42" ht="20.100000000000001" customHeight="1">
      <c r="A30" s="536"/>
      <c r="B30" s="124" t="s">
        <v>490</v>
      </c>
      <c r="C30" s="135"/>
      <c r="D30" s="198"/>
      <c r="E30" s="198">
        <v>3</v>
      </c>
      <c r="F30" s="198">
        <v>3</v>
      </c>
      <c r="G30" s="198">
        <v>3</v>
      </c>
      <c r="H30" s="198">
        <v>3</v>
      </c>
      <c r="I30" s="198">
        <v>3</v>
      </c>
      <c r="J30" s="198">
        <v>3</v>
      </c>
      <c r="K30" s="198">
        <v>3</v>
      </c>
      <c r="L30" s="198">
        <v>3</v>
      </c>
      <c r="M30" s="198">
        <v>2</v>
      </c>
      <c r="N30" s="198">
        <v>2</v>
      </c>
      <c r="O30" s="198">
        <v>2</v>
      </c>
      <c r="P30" s="198">
        <v>2</v>
      </c>
      <c r="Q30" s="198">
        <v>2</v>
      </c>
      <c r="R30" s="198">
        <v>2</v>
      </c>
      <c r="S30" s="198">
        <v>2</v>
      </c>
      <c r="T30" s="198">
        <v>2</v>
      </c>
      <c r="U30" s="198">
        <v>2</v>
      </c>
      <c r="V30" s="198">
        <v>2</v>
      </c>
      <c r="W30" s="198">
        <v>2</v>
      </c>
      <c r="X30" s="198">
        <v>1</v>
      </c>
      <c r="Y30" s="198">
        <v>2</v>
      </c>
      <c r="Z30" s="198">
        <v>2</v>
      </c>
      <c r="AA30" s="198">
        <v>2</v>
      </c>
      <c r="AB30" s="198">
        <v>2</v>
      </c>
      <c r="AC30" s="198">
        <v>2</v>
      </c>
      <c r="AD30" s="198">
        <v>2</v>
      </c>
      <c r="AE30" s="198">
        <v>2</v>
      </c>
      <c r="AF30" s="198">
        <v>2</v>
      </c>
      <c r="AG30" s="198">
        <v>3</v>
      </c>
      <c r="AH30" s="198">
        <v>3</v>
      </c>
      <c r="AI30" s="198">
        <v>3</v>
      </c>
      <c r="AJ30" s="153">
        <f t="shared" si="6"/>
        <v>72</v>
      </c>
      <c r="AK30" s="140">
        <f t="shared" si="4"/>
        <v>2.3225806451612905</v>
      </c>
      <c r="AL30" s="121"/>
      <c r="AM30" s="200"/>
      <c r="AN30" s="297"/>
      <c r="AO30" s="156"/>
      <c r="AP30" s="201"/>
    </row>
    <row r="31" spans="1:42" ht="20.100000000000001" customHeight="1">
      <c r="A31" s="529" t="s">
        <v>505</v>
      </c>
      <c r="B31" s="104" t="s">
        <v>497</v>
      </c>
      <c r="C31" s="157"/>
      <c r="D31" s="194">
        <v>28</v>
      </c>
      <c r="E31" s="106">
        <v>16</v>
      </c>
      <c r="F31" s="107">
        <v>20</v>
      </c>
      <c r="G31" s="107">
        <v>34</v>
      </c>
      <c r="H31" s="108">
        <v>29</v>
      </c>
      <c r="I31" s="107">
        <v>34</v>
      </c>
      <c r="J31" s="107">
        <v>29</v>
      </c>
      <c r="K31" s="107">
        <v>33</v>
      </c>
      <c r="L31" s="107">
        <v>14</v>
      </c>
      <c r="M31" s="107">
        <v>19</v>
      </c>
      <c r="N31" s="107">
        <v>38</v>
      </c>
      <c r="O31" s="108">
        <v>25</v>
      </c>
      <c r="P31" s="107">
        <v>39</v>
      </c>
      <c r="Q31" s="107">
        <v>29</v>
      </c>
      <c r="R31" s="176">
        <v>36</v>
      </c>
      <c r="S31" s="107">
        <v>17</v>
      </c>
      <c r="T31" s="107">
        <v>19</v>
      </c>
      <c r="U31" s="107">
        <v>38</v>
      </c>
      <c r="V31" s="107">
        <v>27</v>
      </c>
      <c r="W31" s="107">
        <v>34</v>
      </c>
      <c r="X31" s="108">
        <v>28</v>
      </c>
      <c r="Y31" s="107">
        <v>37</v>
      </c>
      <c r="Z31" s="107">
        <v>15</v>
      </c>
      <c r="AA31" s="107">
        <v>20</v>
      </c>
      <c r="AB31" s="107">
        <v>36</v>
      </c>
      <c r="AC31" s="107">
        <v>30</v>
      </c>
      <c r="AD31" s="107">
        <v>44</v>
      </c>
      <c r="AE31" s="107">
        <v>36</v>
      </c>
      <c r="AF31" s="107">
        <v>32</v>
      </c>
      <c r="AG31" s="107">
        <v>15</v>
      </c>
      <c r="AH31" s="107">
        <v>20</v>
      </c>
      <c r="AI31" s="107"/>
      <c r="AJ31" s="109">
        <f t="shared" si="6"/>
        <v>843</v>
      </c>
      <c r="AK31" s="110">
        <f t="shared" si="4"/>
        <v>28.1</v>
      </c>
      <c r="AL31" s="531">
        <f>SUM(AK31:AK33)</f>
        <v>40.06666666666667</v>
      </c>
      <c r="AM31" s="557"/>
      <c r="AN31" s="560"/>
      <c r="AO31" s="202">
        <f t="shared" ref="AO31:AO37" si="7">AK31/D31</f>
        <v>1.0035714285714286</v>
      </c>
      <c r="AP31" s="563">
        <f>AL31/(D31+D32+D33)</f>
        <v>0.95396825396825402</v>
      </c>
    </row>
    <row r="32" spans="1:42" ht="20.100000000000001" customHeight="1">
      <c r="A32" s="530"/>
      <c r="B32" s="115" t="s">
        <v>492</v>
      </c>
      <c r="C32" s="159"/>
      <c r="D32" s="197">
        <v>8</v>
      </c>
      <c r="E32" s="160">
        <v>3</v>
      </c>
      <c r="F32" s="117">
        <v>0</v>
      </c>
      <c r="G32" s="117">
        <v>8</v>
      </c>
      <c r="H32" s="118">
        <v>10</v>
      </c>
      <c r="I32" s="117">
        <v>6</v>
      </c>
      <c r="J32" s="117">
        <v>10</v>
      </c>
      <c r="K32" s="117">
        <v>7</v>
      </c>
      <c r="L32" s="117">
        <v>3</v>
      </c>
      <c r="M32" s="117">
        <v>0</v>
      </c>
      <c r="N32" s="117">
        <v>8</v>
      </c>
      <c r="O32" s="118">
        <v>10</v>
      </c>
      <c r="P32" s="117">
        <v>7</v>
      </c>
      <c r="Q32" s="117">
        <v>9</v>
      </c>
      <c r="R32" s="117">
        <v>7</v>
      </c>
      <c r="S32" s="117">
        <v>3</v>
      </c>
      <c r="T32" s="117">
        <v>0</v>
      </c>
      <c r="U32" s="117">
        <v>8</v>
      </c>
      <c r="V32" s="117">
        <v>10</v>
      </c>
      <c r="W32" s="117">
        <v>6</v>
      </c>
      <c r="X32" s="118">
        <v>10</v>
      </c>
      <c r="Y32" s="117">
        <v>9</v>
      </c>
      <c r="Z32" s="117">
        <v>3</v>
      </c>
      <c r="AA32" s="117">
        <v>0</v>
      </c>
      <c r="AB32" s="117">
        <v>8</v>
      </c>
      <c r="AC32" s="117">
        <v>10</v>
      </c>
      <c r="AD32" s="117">
        <v>7</v>
      </c>
      <c r="AE32" s="117">
        <v>9</v>
      </c>
      <c r="AF32" s="117">
        <v>9</v>
      </c>
      <c r="AG32" s="117">
        <v>0</v>
      </c>
      <c r="AH32" s="117">
        <v>0</v>
      </c>
      <c r="AI32" s="117"/>
      <c r="AJ32" s="119">
        <f t="shared" si="6"/>
        <v>180</v>
      </c>
      <c r="AK32" s="120">
        <f t="shared" si="4"/>
        <v>6</v>
      </c>
      <c r="AL32" s="525"/>
      <c r="AM32" s="558"/>
      <c r="AN32" s="561"/>
      <c r="AO32" s="203">
        <f t="shared" si="7"/>
        <v>0.75</v>
      </c>
      <c r="AP32" s="564"/>
    </row>
    <row r="33" spans="1:42" ht="20.100000000000001" customHeight="1">
      <c r="A33" s="536"/>
      <c r="B33" s="124" t="s">
        <v>506</v>
      </c>
      <c r="C33" s="204"/>
      <c r="D33" s="205">
        <v>6</v>
      </c>
      <c r="E33" s="193">
        <v>3</v>
      </c>
      <c r="F33" s="206">
        <v>2</v>
      </c>
      <c r="G33" s="206">
        <v>7</v>
      </c>
      <c r="H33" s="207">
        <v>8</v>
      </c>
      <c r="I33" s="206">
        <v>6</v>
      </c>
      <c r="J33" s="206">
        <v>9</v>
      </c>
      <c r="K33" s="206">
        <v>9</v>
      </c>
      <c r="L33" s="206">
        <v>3</v>
      </c>
      <c r="M33" s="206">
        <v>2</v>
      </c>
      <c r="N33" s="206">
        <v>7</v>
      </c>
      <c r="O33" s="207">
        <v>8</v>
      </c>
      <c r="P33" s="206">
        <v>5</v>
      </c>
      <c r="Q33" s="206">
        <v>8</v>
      </c>
      <c r="R33" s="206">
        <v>7</v>
      </c>
      <c r="S33" s="206">
        <v>3</v>
      </c>
      <c r="T33" s="206">
        <v>2</v>
      </c>
      <c r="U33" s="206">
        <v>6</v>
      </c>
      <c r="V33" s="206">
        <v>8</v>
      </c>
      <c r="W33" s="206">
        <v>8</v>
      </c>
      <c r="X33" s="207">
        <v>9</v>
      </c>
      <c r="Y33" s="206">
        <v>8</v>
      </c>
      <c r="Z33" s="206">
        <v>4</v>
      </c>
      <c r="AA33" s="206">
        <v>2</v>
      </c>
      <c r="AB33" s="206">
        <v>9</v>
      </c>
      <c r="AC33" s="206">
        <v>8</v>
      </c>
      <c r="AD33" s="206">
        <v>6</v>
      </c>
      <c r="AE33" s="206">
        <v>9</v>
      </c>
      <c r="AF33" s="206">
        <v>8</v>
      </c>
      <c r="AG33" s="206">
        <v>3</v>
      </c>
      <c r="AH33" s="206">
        <v>2</v>
      </c>
      <c r="AI33" s="206"/>
      <c r="AJ33" s="130">
        <f t="shared" si="6"/>
        <v>179</v>
      </c>
      <c r="AK33" s="173">
        <f t="shared" si="4"/>
        <v>5.9666666666666668</v>
      </c>
      <c r="AL33" s="526"/>
      <c r="AM33" s="559"/>
      <c r="AN33" s="562"/>
      <c r="AO33" s="208">
        <f t="shared" si="7"/>
        <v>0.99444444444444446</v>
      </c>
      <c r="AP33" s="565"/>
    </row>
    <row r="34" spans="1:42" ht="20.100000000000001" customHeight="1">
      <c r="A34" s="553" t="s">
        <v>507</v>
      </c>
      <c r="B34" s="554"/>
      <c r="C34" s="163"/>
      <c r="D34" s="204"/>
      <c r="E34" s="193">
        <v>0</v>
      </c>
      <c r="F34" s="206">
        <v>0</v>
      </c>
      <c r="G34" s="206">
        <v>1</v>
      </c>
      <c r="H34" s="207">
        <v>8</v>
      </c>
      <c r="I34" s="206">
        <v>0</v>
      </c>
      <c r="J34" s="206">
        <v>4</v>
      </c>
      <c r="K34" s="206">
        <v>5</v>
      </c>
      <c r="L34" s="206">
        <v>2</v>
      </c>
      <c r="M34" s="206">
        <v>0</v>
      </c>
      <c r="N34" s="206">
        <v>7</v>
      </c>
      <c r="O34" s="207">
        <v>4</v>
      </c>
      <c r="P34" s="206">
        <v>8</v>
      </c>
      <c r="Q34" s="206">
        <v>9</v>
      </c>
      <c r="R34" s="206">
        <v>5</v>
      </c>
      <c r="S34" s="206">
        <v>1</v>
      </c>
      <c r="T34" s="206">
        <v>0</v>
      </c>
      <c r="U34" s="206">
        <v>8</v>
      </c>
      <c r="V34" s="206">
        <v>5</v>
      </c>
      <c r="W34" s="206">
        <v>3</v>
      </c>
      <c r="X34" s="207">
        <v>2</v>
      </c>
      <c r="Y34" s="206">
        <v>4</v>
      </c>
      <c r="Z34" s="206">
        <v>0</v>
      </c>
      <c r="AA34" s="206">
        <v>0</v>
      </c>
      <c r="AB34" s="206">
        <v>1</v>
      </c>
      <c r="AC34" s="206">
        <v>8</v>
      </c>
      <c r="AD34" s="206">
        <v>10</v>
      </c>
      <c r="AE34" s="206">
        <v>7</v>
      </c>
      <c r="AF34" s="206">
        <v>5</v>
      </c>
      <c r="AG34" s="206">
        <v>0</v>
      </c>
      <c r="AH34" s="206">
        <v>0</v>
      </c>
      <c r="AI34" s="206"/>
      <c r="AJ34" s="209">
        <f t="shared" si="6"/>
        <v>107</v>
      </c>
      <c r="AK34" s="210">
        <f t="shared" si="4"/>
        <v>3.5666666666666669</v>
      </c>
      <c r="AL34" s="211"/>
      <c r="AM34" s="212"/>
      <c r="AN34" s="298"/>
      <c r="AO34" s="212" t="e">
        <f t="shared" si="7"/>
        <v>#DIV/0!</v>
      </c>
      <c r="AP34" s="211"/>
    </row>
    <row r="35" spans="1:42" ht="20.100000000000001" customHeight="1">
      <c r="A35" s="529" t="s">
        <v>508</v>
      </c>
      <c r="B35" s="104" t="s">
        <v>491</v>
      </c>
      <c r="C35" s="157">
        <v>80</v>
      </c>
      <c r="D35" s="157">
        <v>41</v>
      </c>
      <c r="E35" s="106">
        <v>45</v>
      </c>
      <c r="F35" s="194">
        <v>44</v>
      </c>
      <c r="G35" s="194">
        <v>44</v>
      </c>
      <c r="H35" s="194">
        <v>44</v>
      </c>
      <c r="I35" s="194">
        <v>44</v>
      </c>
      <c r="J35" s="194">
        <v>44</v>
      </c>
      <c r="K35" s="194">
        <v>44</v>
      </c>
      <c r="L35" s="194">
        <v>44</v>
      </c>
      <c r="M35" s="107">
        <v>44</v>
      </c>
      <c r="N35" s="107">
        <v>44</v>
      </c>
      <c r="O35" s="107">
        <v>44</v>
      </c>
      <c r="P35" s="107">
        <v>44</v>
      </c>
      <c r="Q35" s="107">
        <v>44</v>
      </c>
      <c r="R35" s="107">
        <v>44</v>
      </c>
      <c r="S35" s="107">
        <v>44</v>
      </c>
      <c r="T35" s="107">
        <v>44</v>
      </c>
      <c r="U35" s="107">
        <v>44</v>
      </c>
      <c r="V35" s="107">
        <v>44</v>
      </c>
      <c r="W35" s="107">
        <v>44</v>
      </c>
      <c r="X35" s="108">
        <v>45</v>
      </c>
      <c r="Y35" s="107">
        <v>45</v>
      </c>
      <c r="Z35" s="107">
        <v>45</v>
      </c>
      <c r="AA35" s="107">
        <v>45</v>
      </c>
      <c r="AB35" s="107">
        <v>45</v>
      </c>
      <c r="AC35" s="107">
        <v>45</v>
      </c>
      <c r="AD35" s="107">
        <v>45</v>
      </c>
      <c r="AE35" s="107">
        <v>45</v>
      </c>
      <c r="AF35" s="107">
        <v>45</v>
      </c>
      <c r="AG35" s="107">
        <v>45</v>
      </c>
      <c r="AH35" s="107">
        <v>45</v>
      </c>
      <c r="AI35" s="107"/>
      <c r="AJ35" s="109">
        <f t="shared" si="6"/>
        <v>1332</v>
      </c>
      <c r="AK35" s="110">
        <f t="shared" si="4"/>
        <v>44.4</v>
      </c>
      <c r="AL35" s="531">
        <f>SUM(AK35:AK37)</f>
        <v>78.033333333333331</v>
      </c>
      <c r="AM35" s="111">
        <f>AK35/C35</f>
        <v>0.55499999999999994</v>
      </c>
      <c r="AN35" s="532">
        <f>AL35/(C35+C36+C37)</f>
        <v>0.9754166666666666</v>
      </c>
      <c r="AO35" s="112">
        <f t="shared" si="7"/>
        <v>1.0829268292682928</v>
      </c>
      <c r="AP35" s="532">
        <f>AL35/(D35+D36+D37)</f>
        <v>1.0134199134199133</v>
      </c>
    </row>
    <row r="36" spans="1:42" ht="20.100000000000001" customHeight="1">
      <c r="A36" s="530"/>
      <c r="B36" s="115" t="s">
        <v>504</v>
      </c>
      <c r="C36" s="159"/>
      <c r="D36" s="159">
        <v>36</v>
      </c>
      <c r="E36" s="160">
        <v>34</v>
      </c>
      <c r="F36" s="197">
        <v>34</v>
      </c>
      <c r="G36" s="197">
        <v>34</v>
      </c>
      <c r="H36" s="197">
        <v>34</v>
      </c>
      <c r="I36" s="197">
        <v>34</v>
      </c>
      <c r="J36" s="197">
        <v>34</v>
      </c>
      <c r="K36" s="197">
        <v>34</v>
      </c>
      <c r="L36" s="197">
        <v>34</v>
      </c>
      <c r="M36" s="117">
        <v>34</v>
      </c>
      <c r="N36" s="117">
        <v>34</v>
      </c>
      <c r="O36" s="117">
        <v>34</v>
      </c>
      <c r="P36" s="117">
        <v>34</v>
      </c>
      <c r="Q36" s="117">
        <v>34</v>
      </c>
      <c r="R36" s="117">
        <v>34</v>
      </c>
      <c r="S36" s="117">
        <v>34</v>
      </c>
      <c r="T36" s="117">
        <v>34</v>
      </c>
      <c r="U36" s="117">
        <v>34</v>
      </c>
      <c r="V36" s="117">
        <v>34</v>
      </c>
      <c r="W36" s="117">
        <v>34</v>
      </c>
      <c r="X36" s="118">
        <v>33</v>
      </c>
      <c r="Y36" s="117">
        <v>33</v>
      </c>
      <c r="Z36" s="117">
        <v>33</v>
      </c>
      <c r="AA36" s="117">
        <v>33</v>
      </c>
      <c r="AB36" s="117">
        <v>33</v>
      </c>
      <c r="AC36" s="117">
        <v>33</v>
      </c>
      <c r="AD36" s="117">
        <v>33</v>
      </c>
      <c r="AE36" s="117">
        <v>33</v>
      </c>
      <c r="AF36" s="117">
        <v>33</v>
      </c>
      <c r="AG36" s="117">
        <v>33</v>
      </c>
      <c r="AH36" s="117">
        <v>33</v>
      </c>
      <c r="AI36" s="117"/>
      <c r="AJ36" s="119">
        <f t="shared" si="6"/>
        <v>1009</v>
      </c>
      <c r="AK36" s="120">
        <f t="shared" si="4"/>
        <v>33.633333333333333</v>
      </c>
      <c r="AL36" s="547"/>
      <c r="AM36" s="540"/>
      <c r="AN36" s="525"/>
      <c r="AO36" s="182">
        <f t="shared" si="7"/>
        <v>0.93425925925925923</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3</v>
      </c>
      <c r="F38" s="213">
        <v>3</v>
      </c>
      <c r="G38" s="213">
        <v>3</v>
      </c>
      <c r="H38" s="213">
        <v>3</v>
      </c>
      <c r="I38" s="213">
        <v>3</v>
      </c>
      <c r="J38" s="213">
        <v>3</v>
      </c>
      <c r="K38" s="213">
        <v>3</v>
      </c>
      <c r="L38" s="213">
        <v>3</v>
      </c>
      <c r="M38" s="213">
        <v>3</v>
      </c>
      <c r="N38" s="213">
        <v>2</v>
      </c>
      <c r="O38" s="213">
        <v>2</v>
      </c>
      <c r="P38" s="213">
        <v>2</v>
      </c>
      <c r="Q38" s="213">
        <v>2</v>
      </c>
      <c r="R38" s="213">
        <v>2</v>
      </c>
      <c r="S38" s="213">
        <v>2</v>
      </c>
      <c r="T38" s="213">
        <v>2</v>
      </c>
      <c r="U38" s="213">
        <v>2</v>
      </c>
      <c r="V38" s="213">
        <v>2</v>
      </c>
      <c r="W38" s="206">
        <v>3</v>
      </c>
      <c r="X38" s="207">
        <v>3</v>
      </c>
      <c r="Y38" s="206">
        <v>3</v>
      </c>
      <c r="Z38" s="206">
        <v>3</v>
      </c>
      <c r="AA38" s="206">
        <v>3</v>
      </c>
      <c r="AB38" s="206">
        <v>3</v>
      </c>
      <c r="AC38" s="206">
        <v>3</v>
      </c>
      <c r="AD38" s="206">
        <v>3</v>
      </c>
      <c r="AE38" s="206">
        <v>3</v>
      </c>
      <c r="AF38" s="206">
        <v>3</v>
      </c>
      <c r="AG38" s="206">
        <v>3</v>
      </c>
      <c r="AH38" s="206">
        <v>3</v>
      </c>
      <c r="AI38" s="206"/>
      <c r="AJ38" s="214">
        <f t="shared" si="6"/>
        <v>81</v>
      </c>
      <c r="AK38" s="173">
        <f t="shared" si="4"/>
        <v>2.7</v>
      </c>
      <c r="AL38" s="132"/>
      <c r="AM38" s="215"/>
      <c r="AN38" s="154"/>
      <c r="AO38" s="156"/>
      <c r="AP38" s="191"/>
    </row>
    <row r="39" spans="1:42" ht="20.100000000000001" customHeight="1">
      <c r="A39" s="530" t="s">
        <v>510</v>
      </c>
      <c r="B39" s="115" t="s">
        <v>491</v>
      </c>
      <c r="C39" s="135">
        <v>15</v>
      </c>
      <c r="D39" s="135">
        <v>11</v>
      </c>
      <c r="E39" s="127">
        <v>8</v>
      </c>
      <c r="F39" s="199"/>
      <c r="G39" s="199">
        <v>10</v>
      </c>
      <c r="H39" s="199">
        <v>7</v>
      </c>
      <c r="I39" s="199">
        <v>8</v>
      </c>
      <c r="J39" s="199">
        <v>7</v>
      </c>
      <c r="K39" s="199">
        <v>9</v>
      </c>
      <c r="L39" s="199">
        <v>9</v>
      </c>
      <c r="M39" s="199"/>
      <c r="N39" s="199">
        <v>10</v>
      </c>
      <c r="O39" s="199">
        <v>8</v>
      </c>
      <c r="P39" s="199">
        <v>7</v>
      </c>
      <c r="Q39" s="199">
        <v>8</v>
      </c>
      <c r="R39" s="199">
        <v>7</v>
      </c>
      <c r="S39" s="199">
        <v>10</v>
      </c>
      <c r="T39" s="199"/>
      <c r="U39" s="128">
        <v>9</v>
      </c>
      <c r="V39" s="128">
        <v>6</v>
      </c>
      <c r="W39" s="128">
        <v>7</v>
      </c>
      <c r="X39" s="129">
        <v>6</v>
      </c>
      <c r="Y39" s="128">
        <v>9</v>
      </c>
      <c r="Z39" s="128">
        <v>7</v>
      </c>
      <c r="AA39" s="128"/>
      <c r="AB39" s="128">
        <v>9</v>
      </c>
      <c r="AC39" s="128">
        <v>5</v>
      </c>
      <c r="AD39" s="128">
        <v>7</v>
      </c>
      <c r="AE39" s="128">
        <v>5</v>
      </c>
      <c r="AF39" s="128">
        <v>8</v>
      </c>
      <c r="AG39" s="128">
        <v>8</v>
      </c>
      <c r="AH39" s="128"/>
      <c r="AI39" s="128"/>
      <c r="AJ39" s="216">
        <f t="shared" si="6"/>
        <v>194</v>
      </c>
      <c r="AK39" s="217">
        <f t="shared" si="4"/>
        <v>7.76</v>
      </c>
      <c r="AL39" s="566">
        <f>SUM(AK39:AK40)</f>
        <v>9.16</v>
      </c>
      <c r="AM39" s="218">
        <f>AK39/C39</f>
        <v>0.51733333333333331</v>
      </c>
      <c r="AN39" s="569">
        <f>AL39/(C39+C40)</f>
        <v>0.61066666666666669</v>
      </c>
      <c r="AO39" s="218">
        <f>AK39/D39</f>
        <v>0.70545454545454545</v>
      </c>
      <c r="AP39" s="524">
        <f>AL39/(D39+D40)</f>
        <v>0.76333333333333331</v>
      </c>
    </row>
    <row r="40" spans="1:42" ht="20.100000000000001" customHeight="1">
      <c r="A40" s="530"/>
      <c r="B40" s="115" t="s">
        <v>492</v>
      </c>
      <c r="C40" s="159"/>
      <c r="D40" s="159">
        <v>1</v>
      </c>
      <c r="E40" s="160">
        <v>0</v>
      </c>
      <c r="F40" s="197"/>
      <c r="G40" s="197">
        <v>1</v>
      </c>
      <c r="H40" s="197">
        <v>2</v>
      </c>
      <c r="I40" s="197">
        <v>2</v>
      </c>
      <c r="J40" s="197">
        <v>0</v>
      </c>
      <c r="K40" s="197">
        <v>3</v>
      </c>
      <c r="L40" s="197">
        <v>1</v>
      </c>
      <c r="M40" s="197"/>
      <c r="N40" s="197">
        <v>1</v>
      </c>
      <c r="O40" s="197">
        <v>2</v>
      </c>
      <c r="P40" s="197">
        <v>2</v>
      </c>
      <c r="Q40" s="197">
        <v>0</v>
      </c>
      <c r="R40" s="197">
        <v>3</v>
      </c>
      <c r="S40" s="197">
        <v>1</v>
      </c>
      <c r="T40" s="197"/>
      <c r="U40" s="117">
        <v>1</v>
      </c>
      <c r="V40" s="117">
        <v>2</v>
      </c>
      <c r="W40" s="117">
        <v>2</v>
      </c>
      <c r="X40" s="118">
        <v>0</v>
      </c>
      <c r="Y40" s="117">
        <v>3</v>
      </c>
      <c r="Z40" s="117">
        <v>1</v>
      </c>
      <c r="AA40" s="117"/>
      <c r="AB40" s="117">
        <v>1</v>
      </c>
      <c r="AC40" s="117">
        <v>2</v>
      </c>
      <c r="AD40" s="117">
        <v>1</v>
      </c>
      <c r="AE40" s="117">
        <v>0</v>
      </c>
      <c r="AF40" s="117">
        <v>3</v>
      </c>
      <c r="AG40" s="117">
        <v>1</v>
      </c>
      <c r="AH40" s="117"/>
      <c r="AI40" s="117"/>
      <c r="AJ40" s="219">
        <f t="shared" si="6"/>
        <v>35</v>
      </c>
      <c r="AK40" s="220">
        <f t="shared" si="4"/>
        <v>1.4</v>
      </c>
      <c r="AL40" s="567"/>
      <c r="AM40" s="572"/>
      <c r="AN40" s="570"/>
      <c r="AO40" s="218">
        <f>AK40/D40</f>
        <v>1.4</v>
      </c>
      <c r="AP40" s="525"/>
    </row>
    <row r="41" spans="1:42" ht="20.100000000000001" customHeight="1">
      <c r="A41" s="536"/>
      <c r="B41" s="158" t="s">
        <v>493</v>
      </c>
      <c r="C41" s="135"/>
      <c r="D41" s="135"/>
      <c r="E41" s="127">
        <v>0</v>
      </c>
      <c r="F41" s="199"/>
      <c r="G41" s="199">
        <v>0</v>
      </c>
      <c r="H41" s="199">
        <v>0</v>
      </c>
      <c r="I41" s="199">
        <v>0</v>
      </c>
      <c r="J41" s="199">
        <v>0</v>
      </c>
      <c r="K41" s="199">
        <v>0</v>
      </c>
      <c r="L41" s="199">
        <v>0</v>
      </c>
      <c r="M41" s="199"/>
      <c r="N41" s="199">
        <v>0</v>
      </c>
      <c r="O41" s="199">
        <v>0</v>
      </c>
      <c r="P41" s="199">
        <v>0</v>
      </c>
      <c r="Q41" s="199">
        <v>0</v>
      </c>
      <c r="R41" s="199">
        <v>0</v>
      </c>
      <c r="S41" s="199">
        <v>1</v>
      </c>
      <c r="T41" s="199"/>
      <c r="U41" s="199">
        <v>1</v>
      </c>
      <c r="V41" s="199">
        <v>0</v>
      </c>
      <c r="W41" s="199">
        <v>0</v>
      </c>
      <c r="X41" s="128">
        <v>0</v>
      </c>
      <c r="Y41" s="199">
        <v>0</v>
      </c>
      <c r="Z41" s="199">
        <v>0</v>
      </c>
      <c r="AA41" s="199"/>
      <c r="AB41" s="199">
        <v>1</v>
      </c>
      <c r="AC41" s="128">
        <v>0</v>
      </c>
      <c r="AD41" s="128">
        <v>1</v>
      </c>
      <c r="AE41" s="128">
        <v>0</v>
      </c>
      <c r="AF41" s="128">
        <v>0</v>
      </c>
      <c r="AG41" s="128">
        <v>0</v>
      </c>
      <c r="AH41" s="128"/>
      <c r="AI41" s="128"/>
      <c r="AJ41" s="214">
        <f t="shared" si="6"/>
        <v>4</v>
      </c>
      <c r="AK41" s="221">
        <f t="shared" si="4"/>
        <v>0.16</v>
      </c>
      <c r="AL41" s="568"/>
      <c r="AM41" s="573"/>
      <c r="AN41" s="571"/>
      <c r="AO41" s="222"/>
      <c r="AP41" s="526"/>
    </row>
    <row r="42" spans="1:42" ht="20.100000000000001" customHeight="1">
      <c r="A42" s="529" t="s">
        <v>511</v>
      </c>
      <c r="B42" s="104" t="s">
        <v>491</v>
      </c>
      <c r="C42" s="223">
        <v>29</v>
      </c>
      <c r="D42" s="157">
        <v>28</v>
      </c>
      <c r="E42" s="106">
        <v>26</v>
      </c>
      <c r="F42" s="194">
        <v>26</v>
      </c>
      <c r="G42" s="194">
        <v>26</v>
      </c>
      <c r="H42" s="194">
        <v>26</v>
      </c>
      <c r="I42" s="194">
        <v>26</v>
      </c>
      <c r="J42" s="194">
        <v>26</v>
      </c>
      <c r="K42" s="194">
        <v>26</v>
      </c>
      <c r="L42" s="194">
        <v>26</v>
      </c>
      <c r="M42" s="194">
        <v>26</v>
      </c>
      <c r="N42" s="194">
        <v>27</v>
      </c>
      <c r="O42" s="194">
        <v>27</v>
      </c>
      <c r="P42" s="194">
        <v>27</v>
      </c>
      <c r="Q42" s="194">
        <v>27</v>
      </c>
      <c r="R42" s="194">
        <v>27</v>
      </c>
      <c r="S42" s="194">
        <v>27</v>
      </c>
      <c r="T42" s="194">
        <v>27</v>
      </c>
      <c r="U42" s="194">
        <v>27</v>
      </c>
      <c r="V42" s="194">
        <v>26</v>
      </c>
      <c r="W42" s="194">
        <v>26</v>
      </c>
      <c r="X42" s="194">
        <v>25</v>
      </c>
      <c r="Y42" s="194">
        <v>25</v>
      </c>
      <c r="Z42" s="194">
        <v>25</v>
      </c>
      <c r="AA42" s="194">
        <v>25</v>
      </c>
      <c r="AB42" s="194">
        <v>25</v>
      </c>
      <c r="AC42" s="107">
        <v>25</v>
      </c>
      <c r="AD42" s="107">
        <v>25</v>
      </c>
      <c r="AE42" s="107">
        <v>25</v>
      </c>
      <c r="AF42" s="107">
        <v>25</v>
      </c>
      <c r="AG42" s="107">
        <v>25</v>
      </c>
      <c r="AH42" s="107">
        <v>25</v>
      </c>
      <c r="AI42" s="107"/>
      <c r="AJ42" s="109">
        <f t="shared" si="6"/>
        <v>777</v>
      </c>
      <c r="AK42" s="110">
        <f t="shared" si="4"/>
        <v>25.9</v>
      </c>
      <c r="AL42" s="531">
        <f>SUM(AK42:AK43)</f>
        <v>33.866666666666667</v>
      </c>
      <c r="AM42" s="111">
        <f>AK42/C42</f>
        <v>0.89310344827586197</v>
      </c>
      <c r="AN42" s="532">
        <f>AL42/(C42+C43)</f>
        <v>0.8683760683760684</v>
      </c>
      <c r="AO42" s="112">
        <f>AK42/D42</f>
        <v>0.92499999999999993</v>
      </c>
      <c r="AP42" s="532">
        <f>AL42/(D42+D43)</f>
        <v>0.91039426523297484</v>
      </c>
    </row>
    <row r="43" spans="1:42" ht="20.100000000000001" customHeight="1">
      <c r="A43" s="530"/>
      <c r="B43" s="115" t="s">
        <v>509</v>
      </c>
      <c r="C43" s="159">
        <v>10</v>
      </c>
      <c r="D43" s="224">
        <v>9.1999999999999993</v>
      </c>
      <c r="E43" s="225">
        <v>9</v>
      </c>
      <c r="F43" s="226">
        <v>9</v>
      </c>
      <c r="G43" s="226">
        <v>8</v>
      </c>
      <c r="H43" s="226">
        <v>6</v>
      </c>
      <c r="I43" s="197">
        <v>5</v>
      </c>
      <c r="J43" s="117">
        <v>6</v>
      </c>
      <c r="K43" s="117">
        <v>6</v>
      </c>
      <c r="L43" s="117">
        <v>5</v>
      </c>
      <c r="M43" s="117">
        <v>5</v>
      </c>
      <c r="N43" s="117">
        <v>7</v>
      </c>
      <c r="O43" s="117">
        <v>6</v>
      </c>
      <c r="P43" s="117">
        <v>5</v>
      </c>
      <c r="Q43" s="117">
        <v>6</v>
      </c>
      <c r="R43" s="117">
        <v>8</v>
      </c>
      <c r="S43" s="118">
        <v>9</v>
      </c>
      <c r="T43" s="118">
        <v>9</v>
      </c>
      <c r="U43" s="118">
        <v>11</v>
      </c>
      <c r="V43" s="118">
        <v>10</v>
      </c>
      <c r="W43" s="117">
        <v>11</v>
      </c>
      <c r="X43" s="117">
        <v>10</v>
      </c>
      <c r="Y43" s="117">
        <v>8</v>
      </c>
      <c r="Z43" s="117">
        <v>8</v>
      </c>
      <c r="AA43" s="117">
        <v>9</v>
      </c>
      <c r="AB43" s="117">
        <v>11</v>
      </c>
      <c r="AC43" s="117">
        <v>9</v>
      </c>
      <c r="AD43" s="117">
        <v>9</v>
      </c>
      <c r="AE43" s="117">
        <v>9</v>
      </c>
      <c r="AF43" s="117">
        <v>9</v>
      </c>
      <c r="AG43" s="117">
        <v>9</v>
      </c>
      <c r="AH43" s="117">
        <v>7</v>
      </c>
      <c r="AI43" s="117"/>
      <c r="AJ43" s="177">
        <f t="shared" si="6"/>
        <v>239</v>
      </c>
      <c r="AK43" s="178">
        <f t="shared" si="4"/>
        <v>7.9666666666666668</v>
      </c>
      <c r="AL43" s="548"/>
      <c r="AM43" s="179">
        <f>AK43/C43</f>
        <v>0.79666666666666663</v>
      </c>
      <c r="AN43" s="555"/>
      <c r="AO43" s="182">
        <f>AK43/D43</f>
        <v>0.86594202898550732</v>
      </c>
      <c r="AP43" s="549"/>
    </row>
    <row r="44" spans="1:42" ht="20.100000000000001" customHeight="1">
      <c r="A44" s="536"/>
      <c r="B44" s="124" t="s">
        <v>490</v>
      </c>
      <c r="C44" s="227"/>
      <c r="D44" s="228">
        <v>1</v>
      </c>
      <c r="E44" s="229">
        <v>1</v>
      </c>
      <c r="F44" s="230">
        <v>1</v>
      </c>
      <c r="G44" s="230">
        <v>1</v>
      </c>
      <c r="H44" s="230">
        <v>1</v>
      </c>
      <c r="I44" s="230">
        <v>1</v>
      </c>
      <c r="J44" s="231">
        <v>2</v>
      </c>
      <c r="K44" s="231">
        <v>2</v>
      </c>
      <c r="L44" s="231">
        <v>1</v>
      </c>
      <c r="M44" s="231">
        <v>1</v>
      </c>
      <c r="N44" s="231">
        <v>1</v>
      </c>
      <c r="O44" s="231">
        <v>1</v>
      </c>
      <c r="P44" s="231">
        <v>1</v>
      </c>
      <c r="Q44" s="231">
        <v>1</v>
      </c>
      <c r="R44" s="231">
        <v>1</v>
      </c>
      <c r="S44" s="231">
        <v>1</v>
      </c>
      <c r="T44" s="231">
        <v>1</v>
      </c>
      <c r="U44" s="231">
        <v>1</v>
      </c>
      <c r="V44" s="231">
        <v>2</v>
      </c>
      <c r="W44" s="231">
        <v>2</v>
      </c>
      <c r="X44" s="231">
        <v>3</v>
      </c>
      <c r="Y44" s="231">
        <v>3</v>
      </c>
      <c r="Z44" s="231">
        <v>3</v>
      </c>
      <c r="AA44" s="231">
        <v>3</v>
      </c>
      <c r="AB44" s="231">
        <v>3</v>
      </c>
      <c r="AC44" s="350">
        <v>3</v>
      </c>
      <c r="AD44" s="350">
        <v>3</v>
      </c>
      <c r="AE44" s="350">
        <v>3</v>
      </c>
      <c r="AF44" s="350">
        <v>3</v>
      </c>
      <c r="AG44" s="350">
        <v>2</v>
      </c>
      <c r="AH44" s="350">
        <v>2</v>
      </c>
      <c r="AI44" s="381"/>
      <c r="AJ44" s="130">
        <f t="shared" si="6"/>
        <v>54</v>
      </c>
      <c r="AK44" s="178">
        <f t="shared" si="4"/>
        <v>1.8</v>
      </c>
      <c r="AL44" s="121"/>
      <c r="AM44" s="232"/>
      <c r="AN44" s="149"/>
      <c r="AO44" s="185"/>
      <c r="AP44" s="113"/>
    </row>
    <row r="45" spans="1:42" ht="20.100000000000001" customHeight="1">
      <c r="A45" s="529" t="s">
        <v>512</v>
      </c>
      <c r="B45" s="104" t="s">
        <v>497</v>
      </c>
      <c r="C45" s="157">
        <v>29</v>
      </c>
      <c r="D45" s="175">
        <v>24</v>
      </c>
      <c r="E45" s="234">
        <v>24</v>
      </c>
      <c r="F45" s="234">
        <v>24</v>
      </c>
      <c r="G45" s="234">
        <v>24</v>
      </c>
      <c r="H45" s="234">
        <v>24</v>
      </c>
      <c r="I45" s="234">
        <v>24</v>
      </c>
      <c r="J45" s="234">
        <v>23</v>
      </c>
      <c r="K45" s="234">
        <v>23</v>
      </c>
      <c r="L45" s="234">
        <v>23</v>
      </c>
      <c r="M45" s="234">
        <v>23</v>
      </c>
      <c r="N45" s="234">
        <v>23</v>
      </c>
      <c r="O45" s="234">
        <v>22</v>
      </c>
      <c r="P45" s="234">
        <v>22</v>
      </c>
      <c r="Q45" s="234">
        <v>22</v>
      </c>
      <c r="R45" s="234">
        <v>22</v>
      </c>
      <c r="S45" s="234">
        <v>22</v>
      </c>
      <c r="T45" s="234">
        <v>22</v>
      </c>
      <c r="U45" s="234">
        <v>22</v>
      </c>
      <c r="V45" s="234">
        <v>22</v>
      </c>
      <c r="W45" s="234">
        <v>22</v>
      </c>
      <c r="X45" s="234">
        <v>22</v>
      </c>
      <c r="Y45" s="234">
        <v>22</v>
      </c>
      <c r="Z45" s="234">
        <v>22</v>
      </c>
      <c r="AA45" s="118">
        <v>22</v>
      </c>
      <c r="AB45" s="234">
        <v>22</v>
      </c>
      <c r="AC45" s="234">
        <v>22</v>
      </c>
      <c r="AD45" s="234">
        <v>22</v>
      </c>
      <c r="AE45" s="234">
        <v>22</v>
      </c>
      <c r="AF45" s="234">
        <v>22</v>
      </c>
      <c r="AG45" s="234">
        <v>22</v>
      </c>
      <c r="AH45" s="234">
        <v>22</v>
      </c>
      <c r="AI45" s="234"/>
      <c r="AJ45" s="109">
        <f t="shared" si="6"/>
        <v>675</v>
      </c>
      <c r="AK45" s="110">
        <f t="shared" si="4"/>
        <v>22.5</v>
      </c>
      <c r="AL45" s="531">
        <f>SUM(AK45:AK46)</f>
        <v>25.5</v>
      </c>
      <c r="AM45" s="111">
        <f>AK45/C45</f>
        <v>0.77586206896551724</v>
      </c>
      <c r="AN45" s="532">
        <f>AL45/SUM(C45:C46)</f>
        <v>0.87931034482758619</v>
      </c>
      <c r="AO45" s="112">
        <f t="shared" ref="AO45:AO51" si="8">AK45/D45</f>
        <v>0.9375</v>
      </c>
      <c r="AP45" s="532">
        <f>AL45/SUM(D45:D46)</f>
        <v>0.98076923076923073</v>
      </c>
    </row>
    <row r="46" spans="1:42" ht="20.100000000000001" customHeight="1">
      <c r="A46" s="530"/>
      <c r="B46" s="115" t="s">
        <v>498</v>
      </c>
      <c r="C46" s="159"/>
      <c r="D46" s="159">
        <v>2</v>
      </c>
      <c r="E46" s="118">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29">
        <v>3</v>
      </c>
      <c r="AB46" s="118">
        <v>3</v>
      </c>
      <c r="AC46" s="118">
        <v>3</v>
      </c>
      <c r="AD46" s="118">
        <v>3</v>
      </c>
      <c r="AE46" s="118">
        <v>3</v>
      </c>
      <c r="AF46" s="118">
        <v>3</v>
      </c>
      <c r="AG46" s="118">
        <v>3</v>
      </c>
      <c r="AH46" s="118">
        <v>3</v>
      </c>
      <c r="AI46" s="118"/>
      <c r="AJ46" s="119">
        <f t="shared" si="6"/>
        <v>90</v>
      </c>
      <c r="AK46" s="178">
        <f t="shared" si="4"/>
        <v>3</v>
      </c>
      <c r="AL46" s="574"/>
      <c r="AM46" s="236"/>
      <c r="AN46" s="575"/>
      <c r="AO46" s="182">
        <f t="shared" si="8"/>
        <v>1.5</v>
      </c>
      <c r="AP46" s="575"/>
    </row>
    <row r="47" spans="1:42" ht="20.100000000000001" customHeight="1">
      <c r="A47" s="536"/>
      <c r="B47" s="124" t="s">
        <v>513</v>
      </c>
      <c r="C47" s="204">
        <v>8</v>
      </c>
      <c r="D47" s="204">
        <v>8</v>
      </c>
      <c r="E47" s="206">
        <v>7</v>
      </c>
      <c r="F47" s="206">
        <v>7</v>
      </c>
      <c r="G47" s="206">
        <v>8</v>
      </c>
      <c r="H47" s="206">
        <v>8</v>
      </c>
      <c r="I47" s="206">
        <v>8</v>
      </c>
      <c r="J47" s="206">
        <v>8</v>
      </c>
      <c r="K47" s="206">
        <v>8</v>
      </c>
      <c r="L47" s="206">
        <v>7</v>
      </c>
      <c r="M47" s="206">
        <v>7</v>
      </c>
      <c r="N47" s="206">
        <v>6</v>
      </c>
      <c r="O47" s="206">
        <v>5</v>
      </c>
      <c r="P47" s="206">
        <v>5</v>
      </c>
      <c r="Q47" s="206">
        <v>6</v>
      </c>
      <c r="R47" s="206">
        <v>6</v>
      </c>
      <c r="S47" s="206">
        <v>6</v>
      </c>
      <c r="T47" s="206">
        <v>6</v>
      </c>
      <c r="U47" s="206">
        <v>5</v>
      </c>
      <c r="V47" s="206">
        <v>5</v>
      </c>
      <c r="W47" s="206">
        <v>5</v>
      </c>
      <c r="X47" s="206">
        <v>6</v>
      </c>
      <c r="Y47" s="206">
        <v>7</v>
      </c>
      <c r="Z47" s="206">
        <v>6</v>
      </c>
      <c r="AA47" s="206">
        <v>7</v>
      </c>
      <c r="AB47" s="206">
        <v>7</v>
      </c>
      <c r="AC47" s="206">
        <v>6</v>
      </c>
      <c r="AD47" s="206">
        <v>8</v>
      </c>
      <c r="AE47" s="206">
        <v>6</v>
      </c>
      <c r="AF47" s="206">
        <v>7</v>
      </c>
      <c r="AG47" s="206">
        <v>7</v>
      </c>
      <c r="AH47" s="206">
        <v>7</v>
      </c>
      <c r="AI47" s="206"/>
      <c r="AJ47" s="183">
        <f t="shared" si="6"/>
        <v>197</v>
      </c>
      <c r="AK47" s="131">
        <f t="shared" si="4"/>
        <v>6.5666666666666664</v>
      </c>
      <c r="AL47" s="238"/>
      <c r="AM47" s="133">
        <f>AK47/C47</f>
        <v>0.8208333333333333</v>
      </c>
      <c r="AN47" s="154"/>
      <c r="AO47" s="133">
        <f t="shared" si="8"/>
        <v>0.8208333333333333</v>
      </c>
      <c r="AP47" s="239"/>
    </row>
    <row r="48" spans="1:42" ht="20.100000000000001" customHeight="1">
      <c r="A48" s="114"/>
      <c r="B48" s="115" t="s">
        <v>490</v>
      </c>
      <c r="C48" s="135"/>
      <c r="D48" s="135"/>
      <c r="E48" s="128">
        <v>1</v>
      </c>
      <c r="F48" s="128">
        <v>1</v>
      </c>
      <c r="G48" s="128">
        <v>2</v>
      </c>
      <c r="H48" s="128">
        <v>2</v>
      </c>
      <c r="I48" s="128">
        <v>2</v>
      </c>
      <c r="J48" s="128">
        <v>2</v>
      </c>
      <c r="K48" s="128">
        <v>2</v>
      </c>
      <c r="L48" s="128">
        <v>1</v>
      </c>
      <c r="M48" s="128">
        <v>1</v>
      </c>
      <c r="N48" s="128">
        <v>1</v>
      </c>
      <c r="O48" s="128">
        <v>1</v>
      </c>
      <c r="P48" s="128">
        <v>1</v>
      </c>
      <c r="Q48" s="128">
        <v>1</v>
      </c>
      <c r="R48" s="128">
        <v>1</v>
      </c>
      <c r="S48" s="128">
        <v>1</v>
      </c>
      <c r="T48" s="128">
        <v>1</v>
      </c>
      <c r="U48" s="128">
        <v>1</v>
      </c>
      <c r="V48" s="128">
        <v>2</v>
      </c>
      <c r="W48" s="128">
        <v>2</v>
      </c>
      <c r="X48" s="128">
        <v>2</v>
      </c>
      <c r="Y48" s="128">
        <v>2</v>
      </c>
      <c r="Z48" s="128">
        <v>2</v>
      </c>
      <c r="AA48" s="128">
        <v>2</v>
      </c>
      <c r="AB48" s="128">
        <v>2</v>
      </c>
      <c r="AC48" s="128">
        <v>2</v>
      </c>
      <c r="AD48" s="128">
        <v>2</v>
      </c>
      <c r="AE48" s="128">
        <v>2</v>
      </c>
      <c r="AF48" s="240">
        <v>2</v>
      </c>
      <c r="AG48" s="128">
        <v>1</v>
      </c>
      <c r="AH48" s="128"/>
      <c r="AI48" s="128"/>
      <c r="AJ48" s="153">
        <f t="shared" si="6"/>
        <v>45</v>
      </c>
      <c r="AK48" s="140">
        <f t="shared" si="4"/>
        <v>1.5517241379310345</v>
      </c>
      <c r="AL48" s="355"/>
      <c r="AM48" s="232"/>
      <c r="AN48" s="149"/>
      <c r="AO48" s="185"/>
      <c r="AP48" s="356"/>
    </row>
    <row r="49" spans="1:42" ht="20.100000000000001" customHeight="1">
      <c r="A49" s="529" t="s">
        <v>515</v>
      </c>
      <c r="B49" s="104" t="s">
        <v>497</v>
      </c>
      <c r="C49" s="168">
        <v>139</v>
      </c>
      <c r="D49" s="168"/>
      <c r="E49" s="240">
        <v>133</v>
      </c>
      <c r="F49" s="240">
        <v>133</v>
      </c>
      <c r="G49" s="240">
        <v>133</v>
      </c>
      <c r="H49" s="240">
        <v>132</v>
      </c>
      <c r="I49" s="240">
        <v>132</v>
      </c>
      <c r="J49" s="240">
        <v>132</v>
      </c>
      <c r="K49" s="240">
        <v>133</v>
      </c>
      <c r="L49" s="240">
        <v>129</v>
      </c>
      <c r="M49" s="240">
        <v>129</v>
      </c>
      <c r="N49" s="240">
        <v>129</v>
      </c>
      <c r="O49" s="240">
        <v>129</v>
      </c>
      <c r="P49" s="240">
        <v>129</v>
      </c>
      <c r="Q49" s="240">
        <v>129</v>
      </c>
      <c r="R49" s="240">
        <v>128</v>
      </c>
      <c r="S49" s="240">
        <v>131</v>
      </c>
      <c r="T49" s="240">
        <v>131</v>
      </c>
      <c r="U49" s="240">
        <v>132</v>
      </c>
      <c r="V49" s="240">
        <v>132</v>
      </c>
      <c r="W49" s="240">
        <v>132</v>
      </c>
      <c r="X49" s="240">
        <v>132</v>
      </c>
      <c r="Y49" s="240">
        <v>133</v>
      </c>
      <c r="Z49" s="240">
        <v>131</v>
      </c>
      <c r="AA49" s="240">
        <v>131</v>
      </c>
      <c r="AB49" s="240">
        <v>131</v>
      </c>
      <c r="AC49" s="240">
        <v>132</v>
      </c>
      <c r="AD49" s="240">
        <v>130</v>
      </c>
      <c r="AE49" s="240">
        <v>131</v>
      </c>
      <c r="AF49" s="240">
        <v>131</v>
      </c>
      <c r="AG49" s="240">
        <v>130</v>
      </c>
      <c r="AH49" s="240">
        <v>130</v>
      </c>
      <c r="AI49" s="240"/>
      <c r="AJ49" s="109">
        <f t="shared" si="6"/>
        <v>3930</v>
      </c>
      <c r="AK49" s="110">
        <f t="shared" si="4"/>
        <v>131</v>
      </c>
      <c r="AL49" s="543"/>
      <c r="AM49" s="545"/>
      <c r="AN49" s="532"/>
      <c r="AO49" s="112" t="e">
        <f t="shared" si="8"/>
        <v>#DIV/0!</v>
      </c>
      <c r="AP49" s="532"/>
    </row>
    <row r="50" spans="1:42" ht="20.100000000000001" customHeight="1">
      <c r="A50" s="536"/>
      <c r="B50" s="124" t="s">
        <v>498</v>
      </c>
      <c r="C50" s="170">
        <v>40</v>
      </c>
      <c r="D50" s="170"/>
      <c r="E50" s="241">
        <v>63</v>
      </c>
      <c r="F50" s="241">
        <v>63</v>
      </c>
      <c r="G50" s="241">
        <v>63</v>
      </c>
      <c r="H50" s="241">
        <v>63</v>
      </c>
      <c r="I50" s="241">
        <v>63</v>
      </c>
      <c r="J50" s="241">
        <v>63</v>
      </c>
      <c r="K50" s="241">
        <v>63</v>
      </c>
      <c r="L50" s="241">
        <v>63</v>
      </c>
      <c r="M50" s="241">
        <v>63</v>
      </c>
      <c r="N50" s="241">
        <v>63</v>
      </c>
      <c r="O50" s="241">
        <v>62</v>
      </c>
      <c r="P50" s="241">
        <v>62</v>
      </c>
      <c r="Q50" s="241">
        <v>62</v>
      </c>
      <c r="R50" s="241">
        <v>62</v>
      </c>
      <c r="S50" s="241">
        <v>62</v>
      </c>
      <c r="T50" s="241">
        <v>62</v>
      </c>
      <c r="U50" s="241">
        <v>63</v>
      </c>
      <c r="V50" s="241">
        <v>63</v>
      </c>
      <c r="W50" s="241">
        <v>63</v>
      </c>
      <c r="X50" s="241">
        <v>63</v>
      </c>
      <c r="Y50" s="241">
        <v>63</v>
      </c>
      <c r="Z50" s="241">
        <v>64</v>
      </c>
      <c r="AA50" s="241">
        <v>64</v>
      </c>
      <c r="AB50" s="241">
        <v>64</v>
      </c>
      <c r="AC50" s="241">
        <v>64</v>
      </c>
      <c r="AD50" s="241">
        <v>64</v>
      </c>
      <c r="AE50" s="246">
        <v>63</v>
      </c>
      <c r="AF50" s="246">
        <v>63</v>
      </c>
      <c r="AG50" s="246">
        <v>63</v>
      </c>
      <c r="AH50" s="246">
        <v>63</v>
      </c>
      <c r="AI50" s="246"/>
      <c r="AJ50" s="130">
        <f t="shared" si="6"/>
        <v>1889</v>
      </c>
      <c r="AK50" s="173">
        <f t="shared" si="4"/>
        <v>62.966666666666669</v>
      </c>
      <c r="AL50" s="544"/>
      <c r="AM50" s="546"/>
      <c r="AN50" s="526"/>
      <c r="AO50" s="174" t="e">
        <f t="shared" si="8"/>
        <v>#DIV/0!</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c r="AJ51" s="109">
        <f t="shared" si="6"/>
        <v>270</v>
      </c>
      <c r="AK51" s="110">
        <f t="shared" si="4"/>
        <v>9</v>
      </c>
      <c r="AL51" s="543">
        <f>SUM(AK51:AK52)</f>
        <v>9</v>
      </c>
      <c r="AM51" s="111">
        <f>AK51/C51</f>
        <v>1</v>
      </c>
      <c r="AN51" s="532">
        <f>AL51/SUM(C51:C52)</f>
        <v>1</v>
      </c>
      <c r="AO51" s="112">
        <f t="shared" si="8"/>
        <v>1</v>
      </c>
      <c r="AP51" s="532">
        <f>AL51/SUM(D51:D52)</f>
        <v>1</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c r="AJ52" s="130">
        <f t="shared" si="6"/>
        <v>0</v>
      </c>
      <c r="AK52" s="173">
        <f t="shared" si="4"/>
        <v>0</v>
      </c>
      <c r="AL52" s="544"/>
      <c r="AM52" s="156"/>
      <c r="AN52" s="526"/>
      <c r="AO52" s="156"/>
      <c r="AP52" s="526"/>
    </row>
    <row r="53" spans="1:42" ht="20.100000000000001" customHeight="1">
      <c r="A53" s="530" t="s">
        <v>518</v>
      </c>
      <c r="B53" s="104" t="s">
        <v>491</v>
      </c>
      <c r="C53" s="247">
        <v>15</v>
      </c>
      <c r="D53" s="576">
        <v>11</v>
      </c>
      <c r="E53" s="248">
        <v>10</v>
      </c>
      <c r="F53" s="248"/>
      <c r="G53" s="248">
        <v>7</v>
      </c>
      <c r="H53" s="248">
        <v>8</v>
      </c>
      <c r="I53" s="248">
        <v>6</v>
      </c>
      <c r="J53" s="248">
        <v>6</v>
      </c>
      <c r="K53" s="248">
        <v>10</v>
      </c>
      <c r="L53" s="248">
        <v>11</v>
      </c>
      <c r="M53" s="248"/>
      <c r="N53" s="248">
        <v>9</v>
      </c>
      <c r="O53" s="248">
        <v>10</v>
      </c>
      <c r="P53" s="248">
        <v>7</v>
      </c>
      <c r="Q53" s="248">
        <v>7</v>
      </c>
      <c r="R53" s="248">
        <v>10</v>
      </c>
      <c r="S53" s="248">
        <v>10</v>
      </c>
      <c r="T53" s="248"/>
      <c r="U53" s="248">
        <v>7</v>
      </c>
      <c r="V53" s="248">
        <v>9</v>
      </c>
      <c r="W53" s="248">
        <v>7</v>
      </c>
      <c r="X53" s="248">
        <v>6</v>
      </c>
      <c r="Y53" s="248">
        <v>11</v>
      </c>
      <c r="Z53" s="248">
        <v>10</v>
      </c>
      <c r="AA53" s="248"/>
      <c r="AB53" s="248">
        <v>7</v>
      </c>
      <c r="AC53" s="248">
        <v>10</v>
      </c>
      <c r="AD53" s="248">
        <v>5</v>
      </c>
      <c r="AE53" s="248">
        <v>7</v>
      </c>
      <c r="AF53" s="248">
        <v>10</v>
      </c>
      <c r="AG53" s="248">
        <v>10</v>
      </c>
      <c r="AH53" s="248"/>
      <c r="AI53" s="248"/>
      <c r="AJ53" s="177">
        <f t="shared" si="6"/>
        <v>210</v>
      </c>
      <c r="AK53" s="178">
        <f t="shared" si="4"/>
        <v>8.4</v>
      </c>
      <c r="AL53" s="578">
        <f>SUM(AK53:AK54)</f>
        <v>8.7200000000000006</v>
      </c>
      <c r="AM53" s="179">
        <f>AK53/C53</f>
        <v>0.56000000000000005</v>
      </c>
      <c r="AN53" s="532">
        <f>AL53/SUM(C53:C54)</f>
        <v>0.58133333333333337</v>
      </c>
      <c r="AO53" s="182">
        <f>AK53/D53</f>
        <v>0.76363636363636367</v>
      </c>
      <c r="AP53" s="532">
        <f>AL53/SUM(D53:D54)</f>
        <v>0.79272727272727284</v>
      </c>
    </row>
    <row r="54" spans="1:42" ht="20.100000000000001" customHeight="1">
      <c r="A54" s="530"/>
      <c r="B54" s="115" t="s">
        <v>492</v>
      </c>
      <c r="C54" s="247"/>
      <c r="D54" s="577"/>
      <c r="E54" s="248">
        <v>0</v>
      </c>
      <c r="F54" s="248"/>
      <c r="G54" s="248">
        <v>0</v>
      </c>
      <c r="H54" s="248">
        <v>1</v>
      </c>
      <c r="I54" s="248">
        <v>0</v>
      </c>
      <c r="J54" s="248">
        <v>0</v>
      </c>
      <c r="K54" s="248">
        <v>1</v>
      </c>
      <c r="L54" s="248">
        <v>0</v>
      </c>
      <c r="M54" s="248"/>
      <c r="N54" s="248">
        <v>0</v>
      </c>
      <c r="O54" s="248">
        <v>1</v>
      </c>
      <c r="P54" s="248">
        <v>0</v>
      </c>
      <c r="Q54" s="248">
        <v>0</v>
      </c>
      <c r="R54" s="248">
        <v>1</v>
      </c>
      <c r="S54" s="248">
        <v>0</v>
      </c>
      <c r="T54" s="248"/>
      <c r="U54" s="248">
        <v>0</v>
      </c>
      <c r="V54" s="248">
        <v>1</v>
      </c>
      <c r="W54" s="248">
        <v>0</v>
      </c>
      <c r="X54" s="248">
        <v>0</v>
      </c>
      <c r="Y54" s="248">
        <v>1</v>
      </c>
      <c r="Z54" s="248">
        <v>0</v>
      </c>
      <c r="AA54" s="248"/>
      <c r="AB54" s="248">
        <v>0</v>
      </c>
      <c r="AC54" s="248">
        <v>1</v>
      </c>
      <c r="AD54" s="248">
        <v>0</v>
      </c>
      <c r="AE54" s="248">
        <v>0</v>
      </c>
      <c r="AF54" s="248">
        <v>1</v>
      </c>
      <c r="AG54" s="248">
        <v>0</v>
      </c>
      <c r="AH54" s="248"/>
      <c r="AI54" s="248"/>
      <c r="AJ54" s="177">
        <f t="shared" si="6"/>
        <v>8</v>
      </c>
      <c r="AK54" s="178">
        <f t="shared" si="4"/>
        <v>0.32</v>
      </c>
      <c r="AL54" s="579"/>
      <c r="AM54" s="581"/>
      <c r="AN54" s="580"/>
      <c r="AO54" s="581"/>
      <c r="AP54" s="575"/>
    </row>
    <row r="55" spans="1:42" ht="20.100000000000001" customHeight="1">
      <c r="A55" s="536"/>
      <c r="B55" s="249" t="s">
        <v>493</v>
      </c>
      <c r="C55" s="250"/>
      <c r="D55" s="250"/>
      <c r="E55" s="251">
        <v>0</v>
      </c>
      <c r="F55" s="251"/>
      <c r="G55" s="251">
        <v>0</v>
      </c>
      <c r="H55" s="251">
        <v>2</v>
      </c>
      <c r="I55" s="251">
        <v>0</v>
      </c>
      <c r="J55" s="251">
        <v>0</v>
      </c>
      <c r="K55" s="251">
        <v>1</v>
      </c>
      <c r="L55" s="251">
        <v>0</v>
      </c>
      <c r="M55" s="251"/>
      <c r="N55" s="251">
        <v>0</v>
      </c>
      <c r="O55" s="251">
        <v>0</v>
      </c>
      <c r="P55" s="251">
        <v>0</v>
      </c>
      <c r="Q55" s="251">
        <v>0</v>
      </c>
      <c r="R55" s="251">
        <v>0</v>
      </c>
      <c r="S55" s="251">
        <v>1</v>
      </c>
      <c r="T55" s="251"/>
      <c r="U55" s="251">
        <v>0</v>
      </c>
      <c r="V55" s="251">
        <v>1</v>
      </c>
      <c r="W55" s="251">
        <v>0</v>
      </c>
      <c r="X55" s="252">
        <v>0</v>
      </c>
      <c r="Y55" s="251">
        <v>0</v>
      </c>
      <c r="Z55" s="251">
        <v>1</v>
      </c>
      <c r="AA55" s="251"/>
      <c r="AB55" s="251">
        <v>0</v>
      </c>
      <c r="AC55" s="251">
        <v>0</v>
      </c>
      <c r="AD55" s="251">
        <v>0</v>
      </c>
      <c r="AE55" s="251">
        <v>0</v>
      </c>
      <c r="AF55" s="251">
        <v>0</v>
      </c>
      <c r="AG55" s="251">
        <v>1</v>
      </c>
      <c r="AH55" s="251"/>
      <c r="AI55" s="251"/>
      <c r="AJ55" s="187">
        <f t="shared" si="6"/>
        <v>7</v>
      </c>
      <c r="AK55" s="188">
        <f t="shared" si="4"/>
        <v>0.28000000000000003</v>
      </c>
      <c r="AL55" s="253"/>
      <c r="AM55" s="582"/>
      <c r="AN55" s="299"/>
      <c r="AO55" s="582"/>
      <c r="AP55" s="254"/>
    </row>
    <row r="56" spans="1:42" ht="20.100000000000001" customHeight="1">
      <c r="A56" s="529" t="s">
        <v>519</v>
      </c>
      <c r="B56" s="104" t="s">
        <v>491</v>
      </c>
      <c r="C56" s="255">
        <v>18</v>
      </c>
      <c r="D56" s="256">
        <v>14</v>
      </c>
      <c r="E56" s="257">
        <v>13</v>
      </c>
      <c r="F56" s="258"/>
      <c r="G56" s="258">
        <v>16</v>
      </c>
      <c r="H56" s="259">
        <v>11</v>
      </c>
      <c r="I56" s="258">
        <v>14</v>
      </c>
      <c r="J56" s="449">
        <v>12</v>
      </c>
      <c r="K56" s="258">
        <v>12</v>
      </c>
      <c r="L56" s="258">
        <v>14</v>
      </c>
      <c r="M56" s="258"/>
      <c r="N56" s="258">
        <v>18</v>
      </c>
      <c r="O56" s="259">
        <v>11</v>
      </c>
      <c r="P56" s="258">
        <v>14</v>
      </c>
      <c r="Q56" s="258">
        <v>12</v>
      </c>
      <c r="R56" s="258">
        <v>12</v>
      </c>
      <c r="S56" s="258">
        <v>14</v>
      </c>
      <c r="T56" s="258"/>
      <c r="U56" s="258">
        <v>16</v>
      </c>
      <c r="V56" s="258">
        <v>12</v>
      </c>
      <c r="W56" s="258">
        <v>14</v>
      </c>
      <c r="X56" s="259">
        <v>13</v>
      </c>
      <c r="Y56" s="258">
        <v>13</v>
      </c>
      <c r="Z56" s="258">
        <v>14</v>
      </c>
      <c r="AA56" s="258"/>
      <c r="AB56" s="258">
        <v>17</v>
      </c>
      <c r="AC56" s="258">
        <v>14</v>
      </c>
      <c r="AD56" s="258">
        <v>14</v>
      </c>
      <c r="AE56" s="258">
        <v>12</v>
      </c>
      <c r="AF56" s="258">
        <v>13</v>
      </c>
      <c r="AG56" s="258">
        <v>14</v>
      </c>
      <c r="AH56" s="258"/>
      <c r="AI56" s="258"/>
      <c r="AJ56" s="260">
        <f t="shared" si="6"/>
        <v>339</v>
      </c>
      <c r="AK56" s="110">
        <f t="shared" si="4"/>
        <v>13.56</v>
      </c>
      <c r="AL56" s="531">
        <f>SUM(AK56:AK57)</f>
        <v>14.52</v>
      </c>
      <c r="AM56" s="111">
        <f>AK56/C56</f>
        <v>0.75333333333333341</v>
      </c>
      <c r="AN56" s="532">
        <f>AL56/(C56+C57)</f>
        <v>0.80666666666666664</v>
      </c>
      <c r="AO56" s="112">
        <f>AK56/D56</f>
        <v>0.96857142857142864</v>
      </c>
      <c r="AP56" s="532">
        <f>AL56/SUM(D56:D57)</f>
        <v>0.96799999999999997</v>
      </c>
    </row>
    <row r="57" spans="1:42" ht="20.100000000000001" customHeight="1">
      <c r="A57" s="530"/>
      <c r="B57" s="115" t="s">
        <v>492</v>
      </c>
      <c r="C57" s="261"/>
      <c r="D57" s="262">
        <v>1</v>
      </c>
      <c r="E57" s="263">
        <v>1</v>
      </c>
      <c r="F57" s="264"/>
      <c r="G57" s="264">
        <v>0</v>
      </c>
      <c r="H57" s="265">
        <v>1</v>
      </c>
      <c r="I57" s="264">
        <v>1</v>
      </c>
      <c r="J57" s="357">
        <v>0</v>
      </c>
      <c r="K57" s="267">
        <v>2</v>
      </c>
      <c r="L57" s="264">
        <v>1</v>
      </c>
      <c r="M57" s="264"/>
      <c r="N57" s="264">
        <v>0</v>
      </c>
      <c r="O57" s="265">
        <v>1</v>
      </c>
      <c r="P57" s="264">
        <v>1</v>
      </c>
      <c r="Q57" s="264">
        <v>0</v>
      </c>
      <c r="R57" s="264">
        <v>3</v>
      </c>
      <c r="S57" s="264">
        <v>1</v>
      </c>
      <c r="T57" s="264"/>
      <c r="U57" s="264">
        <v>0</v>
      </c>
      <c r="V57" s="264">
        <v>1</v>
      </c>
      <c r="W57" s="264">
        <v>1</v>
      </c>
      <c r="X57" s="265">
        <v>0</v>
      </c>
      <c r="Y57" s="264">
        <v>3</v>
      </c>
      <c r="Z57" s="264">
        <v>1</v>
      </c>
      <c r="AA57" s="264"/>
      <c r="AB57" s="264">
        <v>0</v>
      </c>
      <c r="AC57" s="264">
        <v>1</v>
      </c>
      <c r="AD57" s="264">
        <v>1</v>
      </c>
      <c r="AE57" s="264">
        <v>0</v>
      </c>
      <c r="AF57" s="264">
        <v>3</v>
      </c>
      <c r="AG57" s="264">
        <v>1</v>
      </c>
      <c r="AH57" s="264"/>
      <c r="AI57" s="264"/>
      <c r="AJ57" s="268">
        <f>SUM(E57:AI57)</f>
        <v>24</v>
      </c>
      <c r="AK57" s="269">
        <f t="shared" si="4"/>
        <v>0.96</v>
      </c>
      <c r="AL57" s="547"/>
      <c r="AM57" s="581"/>
      <c r="AN57" s="525"/>
      <c r="AO57" s="581"/>
      <c r="AP57" s="524"/>
    </row>
    <row r="58" spans="1:42" ht="20.100000000000001" customHeight="1">
      <c r="A58" s="536"/>
      <c r="B58" s="151" t="s">
        <v>493</v>
      </c>
      <c r="C58" s="270"/>
      <c r="D58" s="271"/>
      <c r="E58" s="272">
        <v>0</v>
      </c>
      <c r="F58" s="273"/>
      <c r="G58" s="273">
        <v>0</v>
      </c>
      <c r="H58" s="274">
        <v>0</v>
      </c>
      <c r="I58" s="273">
        <v>0</v>
      </c>
      <c r="J58" s="273">
        <v>0</v>
      </c>
      <c r="K58" s="273">
        <v>1</v>
      </c>
      <c r="L58" s="273">
        <v>0</v>
      </c>
      <c r="M58" s="273"/>
      <c r="N58" s="273">
        <v>0</v>
      </c>
      <c r="O58" s="274">
        <v>0</v>
      </c>
      <c r="P58" s="273">
        <v>0</v>
      </c>
      <c r="Q58" s="273">
        <v>0</v>
      </c>
      <c r="R58" s="273">
        <v>0</v>
      </c>
      <c r="S58" s="273">
        <v>0</v>
      </c>
      <c r="T58" s="273"/>
      <c r="U58" s="273">
        <v>0</v>
      </c>
      <c r="V58" s="273">
        <v>0</v>
      </c>
      <c r="W58" s="273">
        <v>0</v>
      </c>
      <c r="X58" s="274">
        <v>0</v>
      </c>
      <c r="Y58" s="273">
        <v>0</v>
      </c>
      <c r="Z58" s="273">
        <v>0</v>
      </c>
      <c r="AA58" s="273"/>
      <c r="AB58" s="273">
        <v>0</v>
      </c>
      <c r="AC58" s="273">
        <v>0</v>
      </c>
      <c r="AD58" s="273">
        <v>0</v>
      </c>
      <c r="AE58" s="273">
        <v>0</v>
      </c>
      <c r="AF58" s="273">
        <v>0</v>
      </c>
      <c r="AG58" s="273">
        <v>0</v>
      </c>
      <c r="AH58" s="273"/>
      <c r="AI58" s="273"/>
      <c r="AJ58" s="166">
        <f t="shared" si="6"/>
        <v>1</v>
      </c>
      <c r="AK58" s="167">
        <f t="shared" si="4"/>
        <v>0.04</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c r="AJ59" s="109">
        <f t="shared" si="6"/>
        <v>1380</v>
      </c>
      <c r="AK59" s="110">
        <f t="shared" si="4"/>
        <v>46</v>
      </c>
      <c r="AL59" s="583"/>
      <c r="AM59" s="111">
        <f>AK59/C59</f>
        <v>1</v>
      </c>
      <c r="AN59" s="586"/>
      <c r="AO59" s="112">
        <f>AK59/D59</f>
        <v>1</v>
      </c>
      <c r="AP59" s="583"/>
    </row>
    <row r="60" spans="1:42" ht="20.100000000000001" customHeight="1">
      <c r="A60" s="530"/>
      <c r="B60" s="115" t="s">
        <v>490</v>
      </c>
      <c r="C60" s="276"/>
      <c r="D60" s="276"/>
      <c r="E60" s="277">
        <v>0</v>
      </c>
      <c r="F60" s="278">
        <v>0</v>
      </c>
      <c r="G60" s="278">
        <v>0</v>
      </c>
      <c r="H60" s="278">
        <v>0</v>
      </c>
      <c r="I60" s="278">
        <v>1</v>
      </c>
      <c r="J60" s="278">
        <v>1</v>
      </c>
      <c r="K60" s="278">
        <v>2</v>
      </c>
      <c r="L60" s="278">
        <v>2</v>
      </c>
      <c r="M60" s="278">
        <v>2</v>
      </c>
      <c r="N60" s="278">
        <v>3</v>
      </c>
      <c r="O60" s="278">
        <v>3</v>
      </c>
      <c r="P60" s="278">
        <v>3</v>
      </c>
      <c r="Q60" s="278">
        <v>2</v>
      </c>
      <c r="R60" s="278">
        <v>2</v>
      </c>
      <c r="S60" s="278">
        <v>2</v>
      </c>
      <c r="T60" s="278">
        <v>2</v>
      </c>
      <c r="U60" s="278">
        <v>2</v>
      </c>
      <c r="V60" s="278">
        <v>2</v>
      </c>
      <c r="W60" s="278">
        <v>1</v>
      </c>
      <c r="X60" s="278">
        <v>1</v>
      </c>
      <c r="Y60" s="278">
        <v>1</v>
      </c>
      <c r="Z60" s="278">
        <v>1</v>
      </c>
      <c r="AA60" s="278">
        <v>1</v>
      </c>
      <c r="AB60" s="278">
        <v>1</v>
      </c>
      <c r="AC60" s="278">
        <v>1</v>
      </c>
      <c r="AD60" s="278">
        <v>1</v>
      </c>
      <c r="AE60" s="278">
        <v>1</v>
      </c>
      <c r="AF60" s="278">
        <v>1</v>
      </c>
      <c r="AG60" s="278">
        <v>1</v>
      </c>
      <c r="AH60" s="278">
        <v>1</v>
      </c>
      <c r="AI60" s="278"/>
      <c r="AJ60" s="279">
        <f t="shared" si="6"/>
        <v>41</v>
      </c>
      <c r="AK60" s="280">
        <f t="shared" si="4"/>
        <v>1.3666666666666667</v>
      </c>
      <c r="AL60" s="584"/>
      <c r="AM60" s="540"/>
      <c r="AN60" s="587"/>
      <c r="AO60" s="540"/>
      <c r="AP60" s="584"/>
    </row>
    <row r="61" spans="1:42" ht="20.100000000000001" customHeight="1">
      <c r="A61" s="536"/>
      <c r="B61" s="124" t="s">
        <v>522</v>
      </c>
      <c r="C61" s="281"/>
      <c r="D61" s="281"/>
      <c r="E61" s="282">
        <v>11</v>
      </c>
      <c r="F61" s="283">
        <v>10</v>
      </c>
      <c r="G61" s="246">
        <v>0</v>
      </c>
      <c r="H61" s="283">
        <v>0</v>
      </c>
      <c r="I61" s="283">
        <v>7</v>
      </c>
      <c r="J61" s="282">
        <v>0</v>
      </c>
      <c r="K61" s="283">
        <v>0</v>
      </c>
      <c r="L61" s="246">
        <v>4</v>
      </c>
      <c r="M61" s="283">
        <v>0</v>
      </c>
      <c r="N61" s="283">
        <v>4</v>
      </c>
      <c r="O61" s="283">
        <v>0</v>
      </c>
      <c r="P61" s="283">
        <v>4</v>
      </c>
      <c r="Q61" s="246">
        <v>0</v>
      </c>
      <c r="R61" s="246">
        <v>0</v>
      </c>
      <c r="S61" s="246">
        <v>9</v>
      </c>
      <c r="T61" s="246">
        <v>12</v>
      </c>
      <c r="U61" s="246">
        <v>5</v>
      </c>
      <c r="V61" s="246">
        <v>0</v>
      </c>
      <c r="W61" s="246">
        <v>12</v>
      </c>
      <c r="X61" s="284">
        <v>0</v>
      </c>
      <c r="Y61" s="283">
        <v>0</v>
      </c>
      <c r="Z61" s="283">
        <v>2</v>
      </c>
      <c r="AA61" s="283">
        <v>9</v>
      </c>
      <c r="AB61" s="283">
        <v>4</v>
      </c>
      <c r="AC61" s="283">
        <v>0</v>
      </c>
      <c r="AD61" s="283">
        <v>4</v>
      </c>
      <c r="AE61" s="283">
        <v>0</v>
      </c>
      <c r="AF61" s="283">
        <v>0</v>
      </c>
      <c r="AG61" s="283">
        <v>0</v>
      </c>
      <c r="AH61" s="283">
        <v>11</v>
      </c>
      <c r="AI61" s="283"/>
      <c r="AJ61" s="153">
        <f>SUM(E61:AI61)</f>
        <v>108</v>
      </c>
      <c r="AK61" s="140">
        <f t="shared" si="4"/>
        <v>3.6</v>
      </c>
      <c r="AL61" s="585"/>
      <c r="AM61" s="528"/>
      <c r="AN61" s="588"/>
      <c r="AO61" s="528"/>
      <c r="AP61" s="585"/>
    </row>
    <row r="62" spans="1:42" ht="20.100000000000001" customHeight="1">
      <c r="A62" s="285" t="s">
        <v>855</v>
      </c>
      <c r="B62" s="286" t="s">
        <v>523</v>
      </c>
      <c r="C62" s="287">
        <f>SUM(C5:C61)-SUM(C15:C16,C26:C27,C49:C50)</f>
        <v>679</v>
      </c>
      <c r="D62" s="287">
        <f>SUM(D5:D61)-SUM(D15:D16,D26:D27,D49:D50)</f>
        <v>661.40000000000009</v>
      </c>
      <c r="E62" s="288">
        <f t="shared" ref="E62:AI62" si="9">SUM(E5:E9,E17:E21,E23:E24,E28:E33,E56:E57,E59:E59,E35:E47,E51:E53,E11:E13)</f>
        <v>626</v>
      </c>
      <c r="F62" s="288">
        <f t="shared" si="9"/>
        <v>469</v>
      </c>
      <c r="G62" s="288">
        <f t="shared" si="9"/>
        <v>682</v>
      </c>
      <c r="H62" s="288">
        <f>SUM(H5:H9,H17:H21,H23:H24,H28:H33,H56:H57,H59:H59,H35:H47,H51:H53,H11:H13)</f>
        <v>657</v>
      </c>
      <c r="I62" s="288">
        <f t="shared" si="9"/>
        <v>652</v>
      </c>
      <c r="J62" s="288">
        <f>SUM(J5:J9,J17:J21,J23:J24,J28:J33,J57:J57,J59:J59,J35:J46,J51:J53,J11:J13)</f>
        <v>634</v>
      </c>
      <c r="K62" s="288">
        <f t="shared" si="9"/>
        <v>662</v>
      </c>
      <c r="L62" s="288">
        <f t="shared" si="9"/>
        <v>626</v>
      </c>
      <c r="M62" s="288">
        <f t="shared" si="9"/>
        <v>461</v>
      </c>
      <c r="N62" s="288">
        <f t="shared" si="9"/>
        <v>672</v>
      </c>
      <c r="O62" s="288">
        <f t="shared" si="9"/>
        <v>644</v>
      </c>
      <c r="P62" s="288">
        <f t="shared" si="9"/>
        <v>655</v>
      </c>
      <c r="Q62" s="288">
        <f t="shared" si="9"/>
        <v>639</v>
      </c>
      <c r="R62" s="288">
        <f t="shared" si="9"/>
        <v>665</v>
      </c>
      <c r="S62" s="288">
        <f>SUM(S5:S9,S17:S21,S23:S24,S28:S33,S56:S57,S59:S59,S35:S47,S51:S53,S11:S13)</f>
        <v>627</v>
      </c>
      <c r="T62" s="288">
        <f t="shared" si="9"/>
        <v>462</v>
      </c>
      <c r="U62" s="288">
        <f t="shared" si="9"/>
        <v>675</v>
      </c>
      <c r="V62" s="288">
        <f t="shared" si="9"/>
        <v>654</v>
      </c>
      <c r="W62" s="288">
        <f t="shared" si="9"/>
        <v>658</v>
      </c>
      <c r="X62" s="288">
        <f t="shared" si="9"/>
        <v>654</v>
      </c>
      <c r="Y62" s="288">
        <f>SUM(Y5:Y9,Y17:Y21,Y23:Y24,Y28:Y33,Y56:Y57,Y59:Y59,Y35:Y47,Y51:Y53,Y11:Y13)</f>
        <v>674</v>
      </c>
      <c r="Z62" s="288">
        <f>SUM(Z5:Z9,Z17:Z21,Z23:Z24,Z28:Z33,Z56:Z57,Z59:Z59,Z35:Z47,Z51:Z53,Z11:Z13)</f>
        <v>637</v>
      </c>
      <c r="AA62" s="288">
        <f>SUM(AA5:AA9,AA17:AA21,AA23:AA24,AA28:AA33,AA56:AA57,AA59:AA59,AA35:AA47,AA51:AA53,AA11:AA13)</f>
        <v>472</v>
      </c>
      <c r="AB62" s="288">
        <f t="shared" si="9"/>
        <v>685</v>
      </c>
      <c r="AC62" s="289">
        <f t="shared" si="9"/>
        <v>664</v>
      </c>
      <c r="AD62" s="289">
        <f t="shared" si="9"/>
        <v>663</v>
      </c>
      <c r="AE62" s="289">
        <f>SUM(AE5:AE9,AE17:AE21,AE23:AE24,AE28:AE33,AE56:AE57,AE59:AE59,AE35:AE47,AE51:AE53,AE11:AE13)</f>
        <v>654</v>
      </c>
      <c r="AF62" s="289">
        <f>SUM(AF5:AF9,AF17:AF21,AF23:AF24,AF28:AF33,AF56:AF57,AF59:AF59,AF35:AF47,AF51:AF53,AF11:AF13)</f>
        <v>668</v>
      </c>
      <c r="AG62" s="289">
        <f>SUM(AG5:AG9,AG17:AG21,AG23:AG24,AG28:AG33,AG56:AG57,AG59:AG59,AG35:AG47,AG51:AG53,AG11:AG13)</f>
        <v>631</v>
      </c>
      <c r="AH62" s="289">
        <f>SUM(AH5:AH9,AH17:AH21,AH23:AH24,AH28:AH33,AH56:AH57,AH59:AH59,AH35:AH47,AH51:AH53,AH11:AH13)</f>
        <v>464</v>
      </c>
      <c r="AI62" s="289">
        <f t="shared" si="9"/>
        <v>50</v>
      </c>
      <c r="AJ62" s="290">
        <f>SUM(AJ5:AJ6,AJ8:AJ9,AJ17:AJ18,AJ20:AJ21,AJ23:AJ24,AJ28:AJ29,AJ31:AJ33,AJ56:AJ57,AJ59:AJ59,AJ35:AJ37,AJ39:AJ40,AJ42:AJ43,AJ45:AJ47,AJ51:AJ53,AJ11:AJ13)</f>
        <v>18408</v>
      </c>
      <c r="AK62" s="291">
        <f>SUM(AK5:AK6,AK8:AK9,AK11:AK13,AK17:AK18,AK20:AK21,AK23:AK24,AK28:AK29,AK31:AK33,AK35:AK37,AK39:AK40,AK42:AK43,AK45:AK47,AK51:AK54,AK56:AK57,AK59)</f>
        <v>640.18709677419361</v>
      </c>
      <c r="AL62" s="292"/>
      <c r="AM62" s="293">
        <f>(AK62-SUM(AK31:AK33))/C62</f>
        <v>0.8838297939727936</v>
      </c>
      <c r="AN62" s="298"/>
      <c r="AO62" s="294">
        <f>AK62/D62</f>
        <v>0.9679272705990225</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6" orientation="landscape" cellComments="asDisplayed"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E1BC4-9833-4FCB-9E78-E3C9457559A3}">
  <sheetPr codeName="Sheet51">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4" width="5.125" style="95" customWidth="1"/>
    <col min="35" max="35" width="6.5" style="95" hidden="1" customWidth="1"/>
    <col min="36" max="36" width="7.375" style="95" bestFit="1" customWidth="1"/>
    <col min="37" max="37" width="10.375" style="95" customWidth="1"/>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0" width="5.125" style="95" customWidth="1"/>
    <col min="291" max="291" width="0" style="95" hidden="1" customWidth="1"/>
    <col min="292" max="292" width="7.375" style="95" bestFit="1" customWidth="1"/>
    <col min="293" max="293" width="10.375" style="95" customWidth="1"/>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6" width="5.125" style="95" customWidth="1"/>
    <col min="547" max="547" width="0" style="95" hidden="1" customWidth="1"/>
    <col min="548" max="548" width="7.375" style="95" bestFit="1" customWidth="1"/>
    <col min="549" max="549" width="10.375" style="95" customWidth="1"/>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2" width="5.125" style="95" customWidth="1"/>
    <col min="803" max="803" width="0" style="95" hidden="1" customWidth="1"/>
    <col min="804" max="804" width="7.375" style="95" bestFit="1" customWidth="1"/>
    <col min="805" max="805" width="10.375" style="95" customWidth="1"/>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8" width="5.125" style="95" customWidth="1"/>
    <col min="1059" max="1059" width="0" style="95" hidden="1" customWidth="1"/>
    <col min="1060" max="1060" width="7.375" style="95" bestFit="1" customWidth="1"/>
    <col min="1061" max="1061" width="10.375" style="95" customWidth="1"/>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4" width="5.125" style="95" customWidth="1"/>
    <col min="1315" max="1315" width="0" style="95" hidden="1" customWidth="1"/>
    <col min="1316" max="1316" width="7.375" style="95" bestFit="1" customWidth="1"/>
    <col min="1317" max="1317" width="10.375" style="95" customWidth="1"/>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0" width="5.125" style="95" customWidth="1"/>
    <col min="1571" max="1571" width="0" style="95" hidden="1" customWidth="1"/>
    <col min="1572" max="1572" width="7.375" style="95" bestFit="1" customWidth="1"/>
    <col min="1573" max="1573" width="10.375" style="95" customWidth="1"/>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6" width="5.125" style="95" customWidth="1"/>
    <col min="1827" max="1827" width="0" style="95" hidden="1" customWidth="1"/>
    <col min="1828" max="1828" width="7.375" style="95" bestFit="1" customWidth="1"/>
    <col min="1829" max="1829" width="10.375" style="95" customWidth="1"/>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2" width="5.125" style="95" customWidth="1"/>
    <col min="2083" max="2083" width="0" style="95" hidden="1" customWidth="1"/>
    <col min="2084" max="2084" width="7.375" style="95" bestFit="1" customWidth="1"/>
    <col min="2085" max="2085" width="10.375" style="95" customWidth="1"/>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8" width="5.125" style="95" customWidth="1"/>
    <col min="2339" max="2339" width="0" style="95" hidden="1" customWidth="1"/>
    <col min="2340" max="2340" width="7.375" style="95" bestFit="1" customWidth="1"/>
    <col min="2341" max="2341" width="10.375" style="95" customWidth="1"/>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4" width="5.125" style="95" customWidth="1"/>
    <col min="2595" max="2595" width="0" style="95" hidden="1" customWidth="1"/>
    <col min="2596" max="2596" width="7.375" style="95" bestFit="1" customWidth="1"/>
    <col min="2597" max="2597" width="10.375" style="95" customWidth="1"/>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0" width="5.125" style="95" customWidth="1"/>
    <col min="2851" max="2851" width="0" style="95" hidden="1" customWidth="1"/>
    <col min="2852" max="2852" width="7.375" style="95" bestFit="1" customWidth="1"/>
    <col min="2853" max="2853" width="10.375" style="95" customWidth="1"/>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6" width="5.125" style="95" customWidth="1"/>
    <col min="3107" max="3107" width="0" style="95" hidden="1" customWidth="1"/>
    <col min="3108" max="3108" width="7.375" style="95" bestFit="1" customWidth="1"/>
    <col min="3109" max="3109" width="10.375" style="95" customWidth="1"/>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2" width="5.125" style="95" customWidth="1"/>
    <col min="3363" max="3363" width="0" style="95" hidden="1" customWidth="1"/>
    <col min="3364" max="3364" width="7.375" style="95" bestFit="1" customWidth="1"/>
    <col min="3365" max="3365" width="10.375" style="95" customWidth="1"/>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8" width="5.125" style="95" customWidth="1"/>
    <col min="3619" max="3619" width="0" style="95" hidden="1" customWidth="1"/>
    <col min="3620" max="3620" width="7.375" style="95" bestFit="1" customWidth="1"/>
    <col min="3621" max="3621" width="10.375" style="95" customWidth="1"/>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4" width="5.125" style="95" customWidth="1"/>
    <col min="3875" max="3875" width="0" style="95" hidden="1" customWidth="1"/>
    <col min="3876" max="3876" width="7.375" style="95" bestFit="1" customWidth="1"/>
    <col min="3877" max="3877" width="10.375" style="95" customWidth="1"/>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0" width="5.125" style="95" customWidth="1"/>
    <col min="4131" max="4131" width="0" style="95" hidden="1" customWidth="1"/>
    <col min="4132" max="4132" width="7.375" style="95" bestFit="1" customWidth="1"/>
    <col min="4133" max="4133" width="10.375" style="95" customWidth="1"/>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6" width="5.125" style="95" customWidth="1"/>
    <col min="4387" max="4387" width="0" style="95" hidden="1" customWidth="1"/>
    <col min="4388" max="4388" width="7.375" style="95" bestFit="1" customWidth="1"/>
    <col min="4389" max="4389" width="10.375" style="95" customWidth="1"/>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2" width="5.125" style="95" customWidth="1"/>
    <col min="4643" max="4643" width="0" style="95" hidden="1" customWidth="1"/>
    <col min="4644" max="4644" width="7.375" style="95" bestFit="1" customWidth="1"/>
    <col min="4645" max="4645" width="10.375" style="95" customWidth="1"/>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8" width="5.125" style="95" customWidth="1"/>
    <col min="4899" max="4899" width="0" style="95" hidden="1" customWidth="1"/>
    <col min="4900" max="4900" width="7.375" style="95" bestFit="1" customWidth="1"/>
    <col min="4901" max="4901" width="10.375" style="95" customWidth="1"/>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4" width="5.125" style="95" customWidth="1"/>
    <col min="5155" max="5155" width="0" style="95" hidden="1" customWidth="1"/>
    <col min="5156" max="5156" width="7.375" style="95" bestFit="1" customWidth="1"/>
    <col min="5157" max="5157" width="10.375" style="95" customWidth="1"/>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0" width="5.125" style="95" customWidth="1"/>
    <col min="5411" max="5411" width="0" style="95" hidden="1" customWidth="1"/>
    <col min="5412" max="5412" width="7.375" style="95" bestFit="1" customWidth="1"/>
    <col min="5413" max="5413" width="10.375" style="95" customWidth="1"/>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6" width="5.125" style="95" customWidth="1"/>
    <col min="5667" max="5667" width="0" style="95" hidden="1" customWidth="1"/>
    <col min="5668" max="5668" width="7.375" style="95" bestFit="1" customWidth="1"/>
    <col min="5669" max="5669" width="10.375" style="95" customWidth="1"/>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2" width="5.125" style="95" customWidth="1"/>
    <col min="5923" max="5923" width="0" style="95" hidden="1" customWidth="1"/>
    <col min="5924" max="5924" width="7.375" style="95" bestFit="1" customWidth="1"/>
    <col min="5925" max="5925" width="10.375" style="95" customWidth="1"/>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8" width="5.125" style="95" customWidth="1"/>
    <col min="6179" max="6179" width="0" style="95" hidden="1" customWidth="1"/>
    <col min="6180" max="6180" width="7.375" style="95" bestFit="1" customWidth="1"/>
    <col min="6181" max="6181" width="10.375" style="95" customWidth="1"/>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4" width="5.125" style="95" customWidth="1"/>
    <col min="6435" max="6435" width="0" style="95" hidden="1" customWidth="1"/>
    <col min="6436" max="6436" width="7.375" style="95" bestFit="1" customWidth="1"/>
    <col min="6437" max="6437" width="10.375" style="95" customWidth="1"/>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0" width="5.125" style="95" customWidth="1"/>
    <col min="6691" max="6691" width="0" style="95" hidden="1" customWidth="1"/>
    <col min="6692" max="6692" width="7.375" style="95" bestFit="1" customWidth="1"/>
    <col min="6693" max="6693" width="10.375" style="95" customWidth="1"/>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6" width="5.125" style="95" customWidth="1"/>
    <col min="6947" max="6947" width="0" style="95" hidden="1" customWidth="1"/>
    <col min="6948" max="6948" width="7.375" style="95" bestFit="1" customWidth="1"/>
    <col min="6949" max="6949" width="10.375" style="95" customWidth="1"/>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2" width="5.125" style="95" customWidth="1"/>
    <col min="7203" max="7203" width="0" style="95" hidden="1" customWidth="1"/>
    <col min="7204" max="7204" width="7.375" style="95" bestFit="1" customWidth="1"/>
    <col min="7205" max="7205" width="10.375" style="95" customWidth="1"/>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8" width="5.125" style="95" customWidth="1"/>
    <col min="7459" max="7459" width="0" style="95" hidden="1" customWidth="1"/>
    <col min="7460" max="7460" width="7.375" style="95" bestFit="1" customWidth="1"/>
    <col min="7461" max="7461" width="10.375" style="95" customWidth="1"/>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4" width="5.125" style="95" customWidth="1"/>
    <col min="7715" max="7715" width="0" style="95" hidden="1" customWidth="1"/>
    <col min="7716" max="7716" width="7.375" style="95" bestFit="1" customWidth="1"/>
    <col min="7717" max="7717" width="10.375" style="95" customWidth="1"/>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0" width="5.125" style="95" customWidth="1"/>
    <col min="7971" max="7971" width="0" style="95" hidden="1" customWidth="1"/>
    <col min="7972" max="7972" width="7.375" style="95" bestFit="1" customWidth="1"/>
    <col min="7973" max="7973" width="10.375" style="95" customWidth="1"/>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6" width="5.125" style="95" customWidth="1"/>
    <col min="8227" max="8227" width="0" style="95" hidden="1" customWidth="1"/>
    <col min="8228" max="8228" width="7.375" style="95" bestFit="1" customWidth="1"/>
    <col min="8229" max="8229" width="10.375" style="95" customWidth="1"/>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2" width="5.125" style="95" customWidth="1"/>
    <col min="8483" max="8483" width="0" style="95" hidden="1" customWidth="1"/>
    <col min="8484" max="8484" width="7.375" style="95" bestFit="1" customWidth="1"/>
    <col min="8485" max="8485" width="10.375" style="95" customWidth="1"/>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8" width="5.125" style="95" customWidth="1"/>
    <col min="8739" max="8739" width="0" style="95" hidden="1" customWidth="1"/>
    <col min="8740" max="8740" width="7.375" style="95" bestFit="1" customWidth="1"/>
    <col min="8741" max="8741" width="10.375" style="95" customWidth="1"/>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4" width="5.125" style="95" customWidth="1"/>
    <col min="8995" max="8995" width="0" style="95" hidden="1" customWidth="1"/>
    <col min="8996" max="8996" width="7.375" style="95" bestFit="1" customWidth="1"/>
    <col min="8997" max="8997" width="10.375" style="95" customWidth="1"/>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0" width="5.125" style="95" customWidth="1"/>
    <col min="9251" max="9251" width="0" style="95" hidden="1" customWidth="1"/>
    <col min="9252" max="9252" width="7.375" style="95" bestFit="1" customWidth="1"/>
    <col min="9253" max="9253" width="10.375" style="95" customWidth="1"/>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6" width="5.125" style="95" customWidth="1"/>
    <col min="9507" max="9507" width="0" style="95" hidden="1" customWidth="1"/>
    <col min="9508" max="9508" width="7.375" style="95" bestFit="1" customWidth="1"/>
    <col min="9509" max="9509" width="10.375" style="95" customWidth="1"/>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2" width="5.125" style="95" customWidth="1"/>
    <col min="9763" max="9763" width="0" style="95" hidden="1" customWidth="1"/>
    <col min="9764" max="9764" width="7.375" style="95" bestFit="1" customWidth="1"/>
    <col min="9765" max="9765" width="10.375" style="95" customWidth="1"/>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8" width="5.125" style="95" customWidth="1"/>
    <col min="10019" max="10019" width="0" style="95" hidden="1" customWidth="1"/>
    <col min="10020" max="10020" width="7.375" style="95" bestFit="1" customWidth="1"/>
    <col min="10021" max="10021" width="10.375" style="95" customWidth="1"/>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4" width="5.125" style="95" customWidth="1"/>
    <col min="10275" max="10275" width="0" style="95" hidden="1" customWidth="1"/>
    <col min="10276" max="10276" width="7.375" style="95" bestFit="1" customWidth="1"/>
    <col min="10277" max="10277" width="10.375" style="95" customWidth="1"/>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0" width="5.125" style="95" customWidth="1"/>
    <col min="10531" max="10531" width="0" style="95" hidden="1" customWidth="1"/>
    <col min="10532" max="10532" width="7.375" style="95" bestFit="1" customWidth="1"/>
    <col min="10533" max="10533" width="10.375" style="95" customWidth="1"/>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6" width="5.125" style="95" customWidth="1"/>
    <col min="10787" max="10787" width="0" style="95" hidden="1" customWidth="1"/>
    <col min="10788" max="10788" width="7.375" style="95" bestFit="1" customWidth="1"/>
    <col min="10789" max="10789" width="10.375" style="95" customWidth="1"/>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2" width="5.125" style="95" customWidth="1"/>
    <col min="11043" max="11043" width="0" style="95" hidden="1" customWidth="1"/>
    <col min="11044" max="11044" width="7.375" style="95" bestFit="1" customWidth="1"/>
    <col min="11045" max="11045" width="10.375" style="95" customWidth="1"/>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8" width="5.125" style="95" customWidth="1"/>
    <col min="11299" max="11299" width="0" style="95" hidden="1" customWidth="1"/>
    <col min="11300" max="11300" width="7.375" style="95" bestFit="1" customWidth="1"/>
    <col min="11301" max="11301" width="10.375" style="95" customWidth="1"/>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4" width="5.125" style="95" customWidth="1"/>
    <col min="11555" max="11555" width="0" style="95" hidden="1" customWidth="1"/>
    <col min="11556" max="11556" width="7.375" style="95" bestFit="1" customWidth="1"/>
    <col min="11557" max="11557" width="10.375" style="95" customWidth="1"/>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0" width="5.125" style="95" customWidth="1"/>
    <col min="11811" max="11811" width="0" style="95" hidden="1" customWidth="1"/>
    <col min="11812" max="11812" width="7.375" style="95" bestFit="1" customWidth="1"/>
    <col min="11813" max="11813" width="10.375" style="95" customWidth="1"/>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6" width="5.125" style="95" customWidth="1"/>
    <col min="12067" max="12067" width="0" style="95" hidden="1" customWidth="1"/>
    <col min="12068" max="12068" width="7.375" style="95" bestFit="1" customWidth="1"/>
    <col min="12069" max="12069" width="10.375" style="95" customWidth="1"/>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2" width="5.125" style="95" customWidth="1"/>
    <col min="12323" max="12323" width="0" style="95" hidden="1" customWidth="1"/>
    <col min="12324" max="12324" width="7.375" style="95" bestFit="1" customWidth="1"/>
    <col min="12325" max="12325" width="10.375" style="95" customWidth="1"/>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8" width="5.125" style="95" customWidth="1"/>
    <col min="12579" max="12579" width="0" style="95" hidden="1" customWidth="1"/>
    <col min="12580" max="12580" width="7.375" style="95" bestFit="1" customWidth="1"/>
    <col min="12581" max="12581" width="10.375" style="95" customWidth="1"/>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4" width="5.125" style="95" customWidth="1"/>
    <col min="12835" max="12835" width="0" style="95" hidden="1" customWidth="1"/>
    <col min="12836" max="12836" width="7.375" style="95" bestFit="1" customWidth="1"/>
    <col min="12837" max="12837" width="10.375" style="95" customWidth="1"/>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0" width="5.125" style="95" customWidth="1"/>
    <col min="13091" max="13091" width="0" style="95" hidden="1" customWidth="1"/>
    <col min="13092" max="13092" width="7.375" style="95" bestFit="1" customWidth="1"/>
    <col min="13093" max="13093" width="10.375" style="95" customWidth="1"/>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6" width="5.125" style="95" customWidth="1"/>
    <col min="13347" max="13347" width="0" style="95" hidden="1" customWidth="1"/>
    <col min="13348" max="13348" width="7.375" style="95" bestFit="1" customWidth="1"/>
    <col min="13349" max="13349" width="10.375" style="95" customWidth="1"/>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2" width="5.125" style="95" customWidth="1"/>
    <col min="13603" max="13603" width="0" style="95" hidden="1" customWidth="1"/>
    <col min="13604" max="13604" width="7.375" style="95" bestFit="1" customWidth="1"/>
    <col min="13605" max="13605" width="10.375" style="95" customWidth="1"/>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8" width="5.125" style="95" customWidth="1"/>
    <col min="13859" max="13859" width="0" style="95" hidden="1" customWidth="1"/>
    <col min="13860" max="13860" width="7.375" style="95" bestFit="1" customWidth="1"/>
    <col min="13861" max="13861" width="10.375" style="95" customWidth="1"/>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4" width="5.125" style="95" customWidth="1"/>
    <col min="14115" max="14115" width="0" style="95" hidden="1" customWidth="1"/>
    <col min="14116" max="14116" width="7.375" style="95" bestFit="1" customWidth="1"/>
    <col min="14117" max="14117" width="10.375" style="95" customWidth="1"/>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0" width="5.125" style="95" customWidth="1"/>
    <col min="14371" max="14371" width="0" style="95" hidden="1" customWidth="1"/>
    <col min="14372" max="14372" width="7.375" style="95" bestFit="1" customWidth="1"/>
    <col min="14373" max="14373" width="10.375" style="95" customWidth="1"/>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6" width="5.125" style="95" customWidth="1"/>
    <col min="14627" max="14627" width="0" style="95" hidden="1" customWidth="1"/>
    <col min="14628" max="14628" width="7.375" style="95" bestFit="1" customWidth="1"/>
    <col min="14629" max="14629" width="10.375" style="95" customWidth="1"/>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2" width="5.125" style="95" customWidth="1"/>
    <col min="14883" max="14883" width="0" style="95" hidden="1" customWidth="1"/>
    <col min="14884" max="14884" width="7.375" style="95" bestFit="1" customWidth="1"/>
    <col min="14885" max="14885" width="10.375" style="95" customWidth="1"/>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8" width="5.125" style="95" customWidth="1"/>
    <col min="15139" max="15139" width="0" style="95" hidden="1" customWidth="1"/>
    <col min="15140" max="15140" width="7.375" style="95" bestFit="1" customWidth="1"/>
    <col min="15141" max="15141" width="10.375" style="95" customWidth="1"/>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4" width="5.125" style="95" customWidth="1"/>
    <col min="15395" max="15395" width="0" style="95" hidden="1" customWidth="1"/>
    <col min="15396" max="15396" width="7.375" style="95" bestFit="1" customWidth="1"/>
    <col min="15397" max="15397" width="10.375" style="95" customWidth="1"/>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0" width="5.125" style="95" customWidth="1"/>
    <col min="15651" max="15651" width="0" style="95" hidden="1" customWidth="1"/>
    <col min="15652" max="15652" width="7.375" style="95" bestFit="1" customWidth="1"/>
    <col min="15653" max="15653" width="10.375" style="95" customWidth="1"/>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6" width="5.125" style="95" customWidth="1"/>
    <col min="15907" max="15907" width="0" style="95" hidden="1" customWidth="1"/>
    <col min="15908" max="15908" width="7.375" style="95" bestFit="1" customWidth="1"/>
    <col min="15909" max="15909" width="10.375" style="95" customWidth="1"/>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2" width="5.125" style="95" customWidth="1"/>
    <col min="16163" max="16163" width="0" style="95" hidden="1" customWidth="1"/>
    <col min="16164" max="16164" width="7.375" style="95" bestFit="1" customWidth="1"/>
    <col min="16165" max="16165" width="10.375" style="95" customWidth="1"/>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2024</v>
      </c>
      <c r="F1" s="93" t="s">
        <v>479</v>
      </c>
      <c r="G1" s="93">
        <v>11</v>
      </c>
      <c r="H1" s="94" t="s">
        <v>480</v>
      </c>
    </row>
    <row r="2" spans="1:42" ht="18" customHeight="1">
      <c r="A2" s="96"/>
      <c r="B2" s="95" t="s">
        <v>1129</v>
      </c>
    </row>
    <row r="3" spans="1:42" ht="18.75" customHeight="1">
      <c r="A3" s="516" t="s">
        <v>481</v>
      </c>
      <c r="B3" s="97"/>
      <c r="C3" s="518" t="s">
        <v>482</v>
      </c>
      <c r="D3" s="518" t="s">
        <v>483</v>
      </c>
      <c r="E3" s="98">
        <f>DATE(E1,G1,1)</f>
        <v>45597</v>
      </c>
      <c r="F3" s="99">
        <f t="shared" ref="F3:AG3" si="0">E3+1</f>
        <v>45598</v>
      </c>
      <c r="G3" s="99">
        <f t="shared" si="0"/>
        <v>45599</v>
      </c>
      <c r="H3" s="100">
        <f t="shared" si="0"/>
        <v>45600</v>
      </c>
      <c r="I3" s="99">
        <f t="shared" si="0"/>
        <v>45601</v>
      </c>
      <c r="J3" s="99">
        <f t="shared" si="0"/>
        <v>45602</v>
      </c>
      <c r="K3" s="99">
        <f t="shared" si="0"/>
        <v>45603</v>
      </c>
      <c r="L3" s="99">
        <f t="shared" si="0"/>
        <v>45604</v>
      </c>
      <c r="M3" s="99">
        <f t="shared" si="0"/>
        <v>45605</v>
      </c>
      <c r="N3" s="99">
        <f t="shared" si="0"/>
        <v>45606</v>
      </c>
      <c r="O3" s="99">
        <f t="shared" si="0"/>
        <v>45607</v>
      </c>
      <c r="P3" s="99">
        <f t="shared" si="0"/>
        <v>45608</v>
      </c>
      <c r="Q3" s="99">
        <f t="shared" si="0"/>
        <v>45609</v>
      </c>
      <c r="R3" s="99">
        <f t="shared" si="0"/>
        <v>45610</v>
      </c>
      <c r="S3" s="99">
        <f t="shared" si="0"/>
        <v>45611</v>
      </c>
      <c r="T3" s="99">
        <f t="shared" si="0"/>
        <v>45612</v>
      </c>
      <c r="U3" s="99">
        <f t="shared" si="0"/>
        <v>45613</v>
      </c>
      <c r="V3" s="99">
        <f t="shared" si="0"/>
        <v>45614</v>
      </c>
      <c r="W3" s="99">
        <f t="shared" si="0"/>
        <v>45615</v>
      </c>
      <c r="X3" s="100">
        <f t="shared" si="0"/>
        <v>45616</v>
      </c>
      <c r="Y3" s="99">
        <f t="shared" si="0"/>
        <v>45617</v>
      </c>
      <c r="Z3" s="99">
        <f t="shared" si="0"/>
        <v>45618</v>
      </c>
      <c r="AA3" s="99">
        <f t="shared" si="0"/>
        <v>45619</v>
      </c>
      <c r="AB3" s="99">
        <f t="shared" si="0"/>
        <v>45620</v>
      </c>
      <c r="AC3" s="99">
        <f t="shared" si="0"/>
        <v>45621</v>
      </c>
      <c r="AD3" s="99">
        <f t="shared" si="0"/>
        <v>45622</v>
      </c>
      <c r="AE3" s="99">
        <f t="shared" si="0"/>
        <v>45623</v>
      </c>
      <c r="AF3" s="99">
        <f t="shared" si="0"/>
        <v>45624</v>
      </c>
      <c r="AG3" s="99">
        <f t="shared" si="0"/>
        <v>45625</v>
      </c>
      <c r="AH3" s="99">
        <f>AG3+1</f>
        <v>45626</v>
      </c>
      <c r="AI3" s="99">
        <f>AH3+1</f>
        <v>45627</v>
      </c>
      <c r="AJ3" s="518" t="s">
        <v>484</v>
      </c>
      <c r="AK3" s="520" t="s">
        <v>485</v>
      </c>
      <c r="AL3" s="521"/>
      <c r="AM3" s="520" t="s">
        <v>486</v>
      </c>
      <c r="AN3" s="521"/>
      <c r="AO3" s="534" t="s">
        <v>487</v>
      </c>
      <c r="AP3" s="521"/>
    </row>
    <row r="4" spans="1:42" ht="18.75" customHeight="1">
      <c r="A4" s="517"/>
      <c r="B4" s="101"/>
      <c r="C4" s="519"/>
      <c r="D4" s="519"/>
      <c r="E4" s="102">
        <f>E3</f>
        <v>45597</v>
      </c>
      <c r="F4" s="103">
        <f>F3</f>
        <v>45598</v>
      </c>
      <c r="G4" s="103">
        <f t="shared" ref="G4:AI4" si="1">G3</f>
        <v>45599</v>
      </c>
      <c r="H4" s="103">
        <f t="shared" si="1"/>
        <v>45600</v>
      </c>
      <c r="I4" s="103">
        <f t="shared" si="1"/>
        <v>45601</v>
      </c>
      <c r="J4" s="103">
        <f t="shared" si="1"/>
        <v>45602</v>
      </c>
      <c r="K4" s="103">
        <f t="shared" si="1"/>
        <v>45603</v>
      </c>
      <c r="L4" s="103">
        <f t="shared" si="1"/>
        <v>45604</v>
      </c>
      <c r="M4" s="103">
        <f t="shared" si="1"/>
        <v>45605</v>
      </c>
      <c r="N4" s="103">
        <f t="shared" si="1"/>
        <v>45606</v>
      </c>
      <c r="O4" s="103">
        <f t="shared" si="1"/>
        <v>45607</v>
      </c>
      <c r="P4" s="103">
        <f t="shared" si="1"/>
        <v>45608</v>
      </c>
      <c r="Q4" s="103">
        <f t="shared" si="1"/>
        <v>45609</v>
      </c>
      <c r="R4" s="103">
        <f t="shared" si="1"/>
        <v>45610</v>
      </c>
      <c r="S4" s="103">
        <f t="shared" si="1"/>
        <v>45611</v>
      </c>
      <c r="T4" s="103">
        <f t="shared" si="1"/>
        <v>45612</v>
      </c>
      <c r="U4" s="103">
        <f t="shared" si="1"/>
        <v>45613</v>
      </c>
      <c r="V4" s="103">
        <f t="shared" si="1"/>
        <v>45614</v>
      </c>
      <c r="W4" s="103">
        <f t="shared" si="1"/>
        <v>45615</v>
      </c>
      <c r="X4" s="103">
        <f t="shared" si="1"/>
        <v>45616</v>
      </c>
      <c r="Y4" s="103">
        <f t="shared" si="1"/>
        <v>45617</v>
      </c>
      <c r="Z4" s="103">
        <f t="shared" si="1"/>
        <v>45618</v>
      </c>
      <c r="AA4" s="103">
        <f t="shared" si="1"/>
        <v>45619</v>
      </c>
      <c r="AB4" s="103">
        <f t="shared" si="1"/>
        <v>45620</v>
      </c>
      <c r="AC4" s="103">
        <f t="shared" si="1"/>
        <v>45621</v>
      </c>
      <c r="AD4" s="103">
        <f t="shared" si="1"/>
        <v>45622</v>
      </c>
      <c r="AE4" s="103">
        <f t="shared" si="1"/>
        <v>45623</v>
      </c>
      <c r="AF4" s="103">
        <f t="shared" si="1"/>
        <v>45624</v>
      </c>
      <c r="AG4" s="103">
        <f t="shared" si="1"/>
        <v>45625</v>
      </c>
      <c r="AH4" s="103">
        <f>AH3</f>
        <v>45626</v>
      </c>
      <c r="AI4" s="103">
        <f t="shared" si="1"/>
        <v>45627</v>
      </c>
      <c r="AJ4" s="519"/>
      <c r="AK4" s="522"/>
      <c r="AL4" s="523"/>
      <c r="AM4" s="522"/>
      <c r="AN4" s="523"/>
      <c r="AO4" s="535"/>
      <c r="AP4" s="523"/>
    </row>
    <row r="5" spans="1:42" ht="20.100000000000001" customHeight="1">
      <c r="A5" s="529" t="s">
        <v>557</v>
      </c>
      <c r="B5" s="104" t="s">
        <v>488</v>
      </c>
      <c r="C5" s="105">
        <v>110</v>
      </c>
      <c r="D5" s="105">
        <v>105</v>
      </c>
      <c r="E5" s="106">
        <v>105</v>
      </c>
      <c r="F5" s="107">
        <v>105</v>
      </c>
      <c r="G5" s="107">
        <v>105</v>
      </c>
      <c r="H5" s="108">
        <v>103</v>
      </c>
      <c r="I5" s="107">
        <v>105</v>
      </c>
      <c r="J5" s="107">
        <v>104</v>
      </c>
      <c r="K5" s="107">
        <v>104</v>
      </c>
      <c r="L5" s="107">
        <v>104</v>
      </c>
      <c r="M5" s="107">
        <v>104</v>
      </c>
      <c r="N5" s="107">
        <v>104</v>
      </c>
      <c r="O5" s="108">
        <v>104</v>
      </c>
      <c r="P5" s="107">
        <v>105</v>
      </c>
      <c r="Q5" s="107">
        <v>106</v>
      </c>
      <c r="R5" s="107">
        <v>106</v>
      </c>
      <c r="S5" s="107">
        <v>107</v>
      </c>
      <c r="T5" s="107">
        <v>107</v>
      </c>
      <c r="U5" s="107">
        <v>107</v>
      </c>
      <c r="V5" s="107">
        <v>107</v>
      </c>
      <c r="W5" s="107">
        <v>107</v>
      </c>
      <c r="X5" s="107">
        <v>108</v>
      </c>
      <c r="Y5" s="107">
        <v>109</v>
      </c>
      <c r="Z5" s="107">
        <v>110</v>
      </c>
      <c r="AA5" s="107">
        <v>110</v>
      </c>
      <c r="AB5" s="107">
        <v>110</v>
      </c>
      <c r="AC5" s="107">
        <v>110</v>
      </c>
      <c r="AD5" s="107">
        <v>110</v>
      </c>
      <c r="AE5" s="107">
        <v>110</v>
      </c>
      <c r="AF5" s="107">
        <v>110</v>
      </c>
      <c r="AG5" s="107">
        <v>110</v>
      </c>
      <c r="AH5" s="107">
        <v>110</v>
      </c>
      <c r="AI5" s="107"/>
      <c r="AJ5" s="109">
        <f t="shared" ref="AJ5:AJ14" si="2">SUM(E5:AI5)</f>
        <v>3206</v>
      </c>
      <c r="AK5" s="110">
        <f t="shared" ref="AK5:AK12" si="3">AJ5/COUNTA(E5:AI5)</f>
        <v>106.86666666666666</v>
      </c>
      <c r="AL5" s="537">
        <f>SUM(AK5:AK6)</f>
        <v>117.73333333333332</v>
      </c>
      <c r="AM5" s="111">
        <f>AK5/C5</f>
        <v>0.97151515151515144</v>
      </c>
      <c r="AN5" s="532">
        <f>AL5/(C5+C6)</f>
        <v>0.98111111111111104</v>
      </c>
      <c r="AO5" s="112">
        <f>AK5/D5</f>
        <v>1.0177777777777777</v>
      </c>
      <c r="AP5" s="524">
        <f>AL5/(D5+D6)</f>
        <v>1.0149425287356322</v>
      </c>
    </row>
    <row r="6" spans="1:42" ht="20.100000000000001" customHeight="1">
      <c r="A6" s="530"/>
      <c r="B6" s="115" t="s">
        <v>489</v>
      </c>
      <c r="C6" s="116">
        <v>10</v>
      </c>
      <c r="D6" s="116">
        <v>11</v>
      </c>
      <c r="E6" s="349">
        <v>12</v>
      </c>
      <c r="F6" s="117">
        <v>11</v>
      </c>
      <c r="G6" s="117">
        <v>11</v>
      </c>
      <c r="H6" s="118">
        <v>11</v>
      </c>
      <c r="I6" s="117">
        <v>10</v>
      </c>
      <c r="J6" s="117">
        <v>11</v>
      </c>
      <c r="K6" s="117">
        <v>13</v>
      </c>
      <c r="L6" s="117">
        <v>11</v>
      </c>
      <c r="M6" s="117">
        <v>12</v>
      </c>
      <c r="N6" s="117">
        <v>12</v>
      </c>
      <c r="O6" s="118">
        <v>11</v>
      </c>
      <c r="P6" s="117">
        <v>11</v>
      </c>
      <c r="Q6" s="117">
        <v>11</v>
      </c>
      <c r="R6" s="117">
        <v>11</v>
      </c>
      <c r="S6" s="117">
        <v>11</v>
      </c>
      <c r="T6" s="117">
        <v>13</v>
      </c>
      <c r="U6" s="117">
        <v>13</v>
      </c>
      <c r="V6" s="117">
        <v>13</v>
      </c>
      <c r="W6" s="117">
        <v>11</v>
      </c>
      <c r="X6" s="117">
        <v>10</v>
      </c>
      <c r="Y6" s="117">
        <v>10</v>
      </c>
      <c r="Z6" s="117">
        <v>9</v>
      </c>
      <c r="AA6" s="117">
        <v>10</v>
      </c>
      <c r="AB6" s="117">
        <v>10</v>
      </c>
      <c r="AC6" s="117">
        <v>10</v>
      </c>
      <c r="AD6" s="117">
        <v>9</v>
      </c>
      <c r="AE6" s="117">
        <v>9</v>
      </c>
      <c r="AF6" s="117">
        <v>10</v>
      </c>
      <c r="AG6" s="117">
        <v>10</v>
      </c>
      <c r="AH6" s="117">
        <v>10</v>
      </c>
      <c r="AI6" s="117"/>
      <c r="AJ6" s="119">
        <f t="shared" si="2"/>
        <v>326</v>
      </c>
      <c r="AK6" s="120">
        <f t="shared" si="3"/>
        <v>10.866666666666667</v>
      </c>
      <c r="AL6" s="538"/>
      <c r="AM6" s="122">
        <f>AK6/C6</f>
        <v>1.0866666666666667</v>
      </c>
      <c r="AN6" s="525"/>
      <c r="AO6" s="123">
        <f>AK6/D6</f>
        <v>0.98787878787878791</v>
      </c>
      <c r="AP6" s="524"/>
    </row>
    <row r="7" spans="1:42" ht="20.100000000000001" customHeight="1">
      <c r="A7" s="536"/>
      <c r="B7" s="124" t="s">
        <v>490</v>
      </c>
      <c r="C7" s="125"/>
      <c r="D7" s="126"/>
      <c r="E7" s="127">
        <v>5</v>
      </c>
      <c r="F7" s="128">
        <v>4</v>
      </c>
      <c r="G7" s="128">
        <v>4</v>
      </c>
      <c r="H7" s="129">
        <v>4</v>
      </c>
      <c r="I7" s="128">
        <v>3</v>
      </c>
      <c r="J7" s="128">
        <v>4</v>
      </c>
      <c r="K7" s="128">
        <v>4</v>
      </c>
      <c r="L7" s="128">
        <v>4</v>
      </c>
      <c r="M7" s="128">
        <v>4</v>
      </c>
      <c r="N7" s="128">
        <v>4</v>
      </c>
      <c r="O7" s="129">
        <v>3</v>
      </c>
      <c r="P7" s="128">
        <v>2</v>
      </c>
      <c r="Q7" s="128">
        <v>2</v>
      </c>
      <c r="R7" s="128">
        <v>2</v>
      </c>
      <c r="S7" s="128">
        <v>1</v>
      </c>
      <c r="T7" s="128">
        <v>1</v>
      </c>
      <c r="U7" s="128">
        <v>1</v>
      </c>
      <c r="V7" s="128">
        <v>1</v>
      </c>
      <c r="W7" s="128">
        <v>1</v>
      </c>
      <c r="X7" s="129">
        <v>1</v>
      </c>
      <c r="Y7" s="128">
        <v>1</v>
      </c>
      <c r="Z7" s="128">
        <v>0</v>
      </c>
      <c r="AA7" s="128">
        <v>0</v>
      </c>
      <c r="AB7" s="128">
        <v>0</v>
      </c>
      <c r="AC7" s="128">
        <v>0</v>
      </c>
      <c r="AD7" s="128">
        <v>0</v>
      </c>
      <c r="AE7" s="128">
        <v>0</v>
      </c>
      <c r="AF7" s="128">
        <v>0</v>
      </c>
      <c r="AG7" s="128">
        <v>0</v>
      </c>
      <c r="AH7" s="128">
        <v>0</v>
      </c>
      <c r="AI7" s="128"/>
      <c r="AJ7" s="130">
        <f t="shared" si="2"/>
        <v>56</v>
      </c>
      <c r="AK7" s="131">
        <f t="shared" si="3"/>
        <v>1.8666666666666667</v>
      </c>
      <c r="AL7" s="539"/>
      <c r="AM7" s="133"/>
      <c r="AN7" s="296"/>
      <c r="AO7" s="133"/>
      <c r="AP7" s="134"/>
    </row>
    <row r="8" spans="1:42" ht="20.100000000000001" customHeight="1">
      <c r="A8" s="530" t="s">
        <v>558</v>
      </c>
      <c r="B8" s="115" t="s">
        <v>491</v>
      </c>
      <c r="C8" s="135">
        <v>15</v>
      </c>
      <c r="D8" s="157">
        <v>10.7</v>
      </c>
      <c r="E8" s="136">
        <v>8</v>
      </c>
      <c r="F8" s="137">
        <v>11</v>
      </c>
      <c r="G8" s="137"/>
      <c r="H8" s="138">
        <v>11</v>
      </c>
      <c r="I8" s="137">
        <v>12</v>
      </c>
      <c r="J8" s="107">
        <v>13</v>
      </c>
      <c r="K8" s="107">
        <v>8</v>
      </c>
      <c r="L8" s="107">
        <v>9</v>
      </c>
      <c r="M8" s="107">
        <v>11</v>
      </c>
      <c r="N8" s="107"/>
      <c r="O8" s="108">
        <v>9</v>
      </c>
      <c r="P8" s="107">
        <v>9</v>
      </c>
      <c r="Q8" s="107">
        <v>11</v>
      </c>
      <c r="R8" s="107">
        <v>8</v>
      </c>
      <c r="S8" s="107">
        <v>7</v>
      </c>
      <c r="T8" s="107">
        <v>14</v>
      </c>
      <c r="U8" s="107"/>
      <c r="V8" s="107">
        <v>12</v>
      </c>
      <c r="W8" s="107">
        <v>11</v>
      </c>
      <c r="X8" s="108">
        <v>13</v>
      </c>
      <c r="Y8" s="107">
        <v>6</v>
      </c>
      <c r="Z8" s="137">
        <v>8</v>
      </c>
      <c r="AA8" s="137">
        <v>11</v>
      </c>
      <c r="AB8" s="137"/>
      <c r="AC8" s="137">
        <v>9</v>
      </c>
      <c r="AD8" s="137">
        <v>9</v>
      </c>
      <c r="AE8" s="137">
        <v>11</v>
      </c>
      <c r="AF8" s="137">
        <v>5</v>
      </c>
      <c r="AG8" s="137">
        <v>9</v>
      </c>
      <c r="AH8" s="137">
        <v>12</v>
      </c>
      <c r="AI8" s="137"/>
      <c r="AJ8" s="139">
        <f t="shared" si="2"/>
        <v>257</v>
      </c>
      <c r="AK8" s="140">
        <f t="shared" si="3"/>
        <v>9.884615384615385</v>
      </c>
      <c r="AL8" s="547">
        <f>SUM(AK8:AK9)</f>
        <v>11.307692307692308</v>
      </c>
      <c r="AM8" s="141">
        <f>AK8/C8</f>
        <v>0.65897435897435896</v>
      </c>
      <c r="AN8" s="524">
        <f>AL8/(C8+C9)</f>
        <v>0.75384615384615394</v>
      </c>
      <c r="AO8" s="142">
        <f>AK8/D8</f>
        <v>0.92379583033788648</v>
      </c>
      <c r="AP8" s="524">
        <f>AL8/(D8+D9)</f>
        <v>0.92686002522068112</v>
      </c>
    </row>
    <row r="9" spans="1:42" ht="20.100000000000001" customHeight="1">
      <c r="A9" s="530"/>
      <c r="B9" s="115" t="s">
        <v>492</v>
      </c>
      <c r="C9" s="143"/>
      <c r="D9" s="159">
        <v>1.5</v>
      </c>
      <c r="E9" s="144">
        <v>4</v>
      </c>
      <c r="F9" s="145">
        <v>0</v>
      </c>
      <c r="G9" s="145"/>
      <c r="H9" s="146">
        <v>2</v>
      </c>
      <c r="I9" s="145">
        <v>0</v>
      </c>
      <c r="J9" s="117">
        <v>1</v>
      </c>
      <c r="K9" s="117">
        <v>2</v>
      </c>
      <c r="L9" s="117">
        <v>4</v>
      </c>
      <c r="M9" s="117">
        <v>0</v>
      </c>
      <c r="N9" s="117"/>
      <c r="O9" s="118">
        <v>2</v>
      </c>
      <c r="P9" s="117">
        <v>0</v>
      </c>
      <c r="Q9" s="117">
        <v>0</v>
      </c>
      <c r="R9" s="117">
        <v>3</v>
      </c>
      <c r="S9" s="117">
        <v>3</v>
      </c>
      <c r="T9" s="117">
        <v>0</v>
      </c>
      <c r="U9" s="117"/>
      <c r="V9" s="117">
        <v>1</v>
      </c>
      <c r="W9" s="117">
        <v>0</v>
      </c>
      <c r="X9" s="118">
        <v>1</v>
      </c>
      <c r="Y9" s="117">
        <v>3</v>
      </c>
      <c r="Z9" s="145">
        <v>3</v>
      </c>
      <c r="AA9" s="145">
        <v>0</v>
      </c>
      <c r="AB9" s="145"/>
      <c r="AC9" s="145">
        <v>2</v>
      </c>
      <c r="AD9" s="145">
        <v>0</v>
      </c>
      <c r="AE9" s="145">
        <v>1</v>
      </c>
      <c r="AF9" s="145">
        <v>1</v>
      </c>
      <c r="AG9" s="145">
        <v>4</v>
      </c>
      <c r="AH9" s="145">
        <v>0</v>
      </c>
      <c r="AI9" s="145"/>
      <c r="AJ9" s="147">
        <f t="shared" si="2"/>
        <v>37</v>
      </c>
      <c r="AK9" s="148">
        <f t="shared" si="3"/>
        <v>1.4230769230769231</v>
      </c>
      <c r="AL9" s="525"/>
      <c r="AM9" s="527"/>
      <c r="AN9" s="525"/>
      <c r="AO9" s="150">
        <f>AK9/D9</f>
        <v>0.94871794871794879</v>
      </c>
      <c r="AP9" s="525"/>
    </row>
    <row r="10" spans="1:42" ht="20.100000000000001" customHeight="1">
      <c r="A10" s="536"/>
      <c r="B10" s="151" t="s">
        <v>493</v>
      </c>
      <c r="C10" s="152"/>
      <c r="D10" s="152"/>
      <c r="E10" s="127">
        <v>0</v>
      </c>
      <c r="F10" s="128">
        <v>0</v>
      </c>
      <c r="G10" s="128"/>
      <c r="H10" s="129">
        <v>0</v>
      </c>
      <c r="I10" s="128">
        <v>0</v>
      </c>
      <c r="J10" s="128">
        <v>0</v>
      </c>
      <c r="K10" s="128">
        <v>0</v>
      </c>
      <c r="L10" s="128">
        <v>0</v>
      </c>
      <c r="M10" s="128">
        <v>0</v>
      </c>
      <c r="N10" s="128"/>
      <c r="O10" s="129">
        <v>0</v>
      </c>
      <c r="P10" s="128">
        <v>1</v>
      </c>
      <c r="Q10" s="128">
        <v>0</v>
      </c>
      <c r="R10" s="128">
        <v>0</v>
      </c>
      <c r="S10" s="128">
        <v>0</v>
      </c>
      <c r="T10" s="128">
        <v>0</v>
      </c>
      <c r="U10" s="128"/>
      <c r="V10" s="128">
        <v>2</v>
      </c>
      <c r="W10" s="128">
        <v>0</v>
      </c>
      <c r="X10" s="129">
        <v>0</v>
      </c>
      <c r="Y10" s="128">
        <v>0</v>
      </c>
      <c r="Z10" s="128">
        <v>0</v>
      </c>
      <c r="AA10" s="128">
        <v>0</v>
      </c>
      <c r="AB10" s="128"/>
      <c r="AC10" s="128">
        <v>2</v>
      </c>
      <c r="AD10" s="128">
        <v>1</v>
      </c>
      <c r="AE10" s="128">
        <v>0</v>
      </c>
      <c r="AF10" s="128">
        <v>0</v>
      </c>
      <c r="AG10" s="128">
        <v>0</v>
      </c>
      <c r="AH10" s="128">
        <v>0</v>
      </c>
      <c r="AI10" s="128"/>
      <c r="AJ10" s="153">
        <f t="shared" si="2"/>
        <v>6</v>
      </c>
      <c r="AK10" s="140">
        <f t="shared" si="3"/>
        <v>0.23076923076923078</v>
      </c>
      <c r="AL10" s="526"/>
      <c r="AM10" s="528"/>
      <c r="AN10" s="526"/>
      <c r="AO10" s="156"/>
      <c r="AP10" s="526"/>
    </row>
    <row r="11" spans="1:42" ht="20.100000000000001" customHeight="1">
      <c r="A11" s="529" t="s">
        <v>494</v>
      </c>
      <c r="B11" s="104" t="s">
        <v>491</v>
      </c>
      <c r="C11" s="157">
        <v>45</v>
      </c>
      <c r="D11" s="157">
        <v>26</v>
      </c>
      <c r="E11" s="106">
        <v>27</v>
      </c>
      <c r="F11" s="106">
        <v>26</v>
      </c>
      <c r="G11" s="107"/>
      <c r="H11" s="108">
        <v>28</v>
      </c>
      <c r="I11" s="107">
        <v>32</v>
      </c>
      <c r="J11" s="107">
        <v>23</v>
      </c>
      <c r="K11" s="107">
        <v>34</v>
      </c>
      <c r="L11" s="107">
        <v>26</v>
      </c>
      <c r="M11" s="107">
        <v>30</v>
      </c>
      <c r="N11" s="107"/>
      <c r="O11" s="108">
        <v>28</v>
      </c>
      <c r="P11" s="107">
        <v>29</v>
      </c>
      <c r="Q11" s="107">
        <v>19</v>
      </c>
      <c r="R11" s="107">
        <v>33</v>
      </c>
      <c r="S11" s="107">
        <v>26</v>
      </c>
      <c r="T11" s="107">
        <v>26</v>
      </c>
      <c r="U11" s="107"/>
      <c r="V11" s="107">
        <v>27</v>
      </c>
      <c r="W11" s="107">
        <v>31</v>
      </c>
      <c r="X11" s="108">
        <v>23</v>
      </c>
      <c r="Y11" s="107">
        <v>34</v>
      </c>
      <c r="Z11" s="107">
        <v>26</v>
      </c>
      <c r="AA11" s="107">
        <v>30</v>
      </c>
      <c r="AB11" s="107"/>
      <c r="AC11" s="107">
        <v>27</v>
      </c>
      <c r="AD11" s="107">
        <v>30</v>
      </c>
      <c r="AE11" s="107">
        <v>20</v>
      </c>
      <c r="AF11" s="107">
        <v>32</v>
      </c>
      <c r="AG11" s="107">
        <v>21</v>
      </c>
      <c r="AH11" s="107">
        <v>26</v>
      </c>
      <c r="AI11" s="107"/>
      <c r="AJ11" s="109">
        <f t="shared" si="2"/>
        <v>714</v>
      </c>
      <c r="AK11" s="110">
        <f t="shared" si="3"/>
        <v>27.46153846153846</v>
      </c>
      <c r="AL11" s="531">
        <f>SUM(AK11:AK13)</f>
        <v>33.576923076923073</v>
      </c>
      <c r="AM11" s="111">
        <f>AK11/C11</f>
        <v>0.6102564102564102</v>
      </c>
      <c r="AN11" s="532">
        <f>AL11/(C11+C12)</f>
        <v>0.74615384615384606</v>
      </c>
      <c r="AO11" s="112">
        <f>AK11/D11</f>
        <v>1.0562130177514792</v>
      </c>
      <c r="AP11" s="532">
        <f>AL11/(D11+D12)</f>
        <v>1.0174825174825173</v>
      </c>
    </row>
    <row r="12" spans="1:42" ht="20.100000000000001" customHeight="1">
      <c r="A12" s="530"/>
      <c r="B12" s="158" t="s">
        <v>492</v>
      </c>
      <c r="C12" s="159"/>
      <c r="D12" s="159">
        <v>7</v>
      </c>
      <c r="E12" s="160">
        <v>9</v>
      </c>
      <c r="F12" s="160">
        <v>6</v>
      </c>
      <c r="G12" s="117"/>
      <c r="H12" s="118">
        <v>7</v>
      </c>
      <c r="I12" s="117">
        <v>6</v>
      </c>
      <c r="J12" s="117">
        <v>8</v>
      </c>
      <c r="K12" s="117">
        <v>3</v>
      </c>
      <c r="L12" s="117">
        <v>7</v>
      </c>
      <c r="M12" s="117">
        <v>6</v>
      </c>
      <c r="N12" s="117"/>
      <c r="O12" s="118">
        <v>4</v>
      </c>
      <c r="P12" s="117">
        <v>6</v>
      </c>
      <c r="Q12" s="117">
        <v>8</v>
      </c>
      <c r="R12" s="117">
        <v>3</v>
      </c>
      <c r="S12" s="117">
        <v>9</v>
      </c>
      <c r="T12" s="117">
        <v>6</v>
      </c>
      <c r="U12" s="117"/>
      <c r="V12" s="117">
        <v>5</v>
      </c>
      <c r="W12" s="117">
        <v>6</v>
      </c>
      <c r="X12" s="118">
        <v>7</v>
      </c>
      <c r="Y12" s="117">
        <v>3</v>
      </c>
      <c r="Z12" s="117">
        <v>9</v>
      </c>
      <c r="AA12" s="161">
        <v>5</v>
      </c>
      <c r="AB12" s="161"/>
      <c r="AC12" s="117">
        <v>6</v>
      </c>
      <c r="AD12" s="117">
        <v>6</v>
      </c>
      <c r="AE12" s="117">
        <v>7</v>
      </c>
      <c r="AF12" s="117">
        <v>3</v>
      </c>
      <c r="AG12" s="117">
        <v>8</v>
      </c>
      <c r="AH12" s="117">
        <v>6</v>
      </c>
      <c r="AI12" s="117"/>
      <c r="AJ12" s="119">
        <f t="shared" si="2"/>
        <v>159</v>
      </c>
      <c r="AK12" s="120">
        <f t="shared" si="3"/>
        <v>6.115384615384615</v>
      </c>
      <c r="AL12" s="525"/>
      <c r="AM12" s="533"/>
      <c r="AN12" s="525"/>
      <c r="AO12" s="162">
        <f>AK12/D12</f>
        <v>0.87362637362637352</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0</v>
      </c>
      <c r="F14" s="164">
        <v>3</v>
      </c>
      <c r="G14" s="165"/>
      <c r="H14" s="165">
        <v>0</v>
      </c>
      <c r="I14" s="165">
        <v>2</v>
      </c>
      <c r="J14" s="165">
        <v>1</v>
      </c>
      <c r="K14" s="165">
        <v>1</v>
      </c>
      <c r="L14" s="165">
        <v>0</v>
      </c>
      <c r="M14" s="165">
        <v>2</v>
      </c>
      <c r="N14" s="165"/>
      <c r="O14" s="165">
        <v>2</v>
      </c>
      <c r="P14" s="165">
        <v>1</v>
      </c>
      <c r="Q14" s="165">
        <v>1</v>
      </c>
      <c r="R14" s="165">
        <v>0</v>
      </c>
      <c r="S14" s="165">
        <v>1</v>
      </c>
      <c r="T14" s="165">
        <v>2</v>
      </c>
      <c r="U14" s="165"/>
      <c r="V14" s="165">
        <v>2</v>
      </c>
      <c r="W14" s="165">
        <v>0</v>
      </c>
      <c r="X14" s="165">
        <v>1</v>
      </c>
      <c r="Y14" s="165">
        <v>2</v>
      </c>
      <c r="Z14" s="165">
        <v>1</v>
      </c>
      <c r="AA14" s="165">
        <v>2</v>
      </c>
      <c r="AB14" s="165"/>
      <c r="AC14" s="165">
        <v>3</v>
      </c>
      <c r="AD14" s="165">
        <v>1</v>
      </c>
      <c r="AE14" s="165"/>
      <c r="AF14" s="165">
        <v>0</v>
      </c>
      <c r="AG14" s="165">
        <v>0</v>
      </c>
      <c r="AH14" s="165">
        <v>0</v>
      </c>
      <c r="AI14" s="165"/>
      <c r="AJ14" s="166">
        <f t="shared" si="2"/>
        <v>28</v>
      </c>
      <c r="AK14" s="167">
        <f t="shared" ref="AK14:AK61" si="4">AJ14/COUNTA(E14:AI14)</f>
        <v>1.1200000000000001</v>
      </c>
      <c r="AL14" s="526"/>
      <c r="AM14" s="528"/>
      <c r="AN14" s="526"/>
      <c r="AO14" s="528"/>
      <c r="AP14" s="526"/>
    </row>
    <row r="15" spans="1:42" ht="20.100000000000001" customHeight="1">
      <c r="A15" s="529" t="s">
        <v>496</v>
      </c>
      <c r="B15" s="104" t="s">
        <v>497</v>
      </c>
      <c r="C15" s="168">
        <v>272</v>
      </c>
      <c r="D15" s="168">
        <v>230</v>
      </c>
      <c r="E15" s="169">
        <v>221</v>
      </c>
      <c r="F15" s="169">
        <v>221</v>
      </c>
      <c r="G15" s="169">
        <v>221</v>
      </c>
      <c r="H15" s="169">
        <v>221</v>
      </c>
      <c r="I15" s="169">
        <v>221</v>
      </c>
      <c r="J15" s="169">
        <v>221</v>
      </c>
      <c r="K15" s="169">
        <v>221</v>
      </c>
      <c r="L15" s="169">
        <v>221</v>
      </c>
      <c r="M15" s="169">
        <v>221</v>
      </c>
      <c r="N15" s="169">
        <v>221</v>
      </c>
      <c r="O15" s="169">
        <v>221</v>
      </c>
      <c r="P15" s="169">
        <v>221</v>
      </c>
      <c r="Q15" s="169">
        <v>221</v>
      </c>
      <c r="R15" s="169">
        <v>221</v>
      </c>
      <c r="S15" s="169">
        <v>221</v>
      </c>
      <c r="T15" s="169">
        <v>221</v>
      </c>
      <c r="U15" s="169">
        <v>221</v>
      </c>
      <c r="V15" s="169">
        <v>221</v>
      </c>
      <c r="W15" s="169">
        <v>221</v>
      </c>
      <c r="X15" s="169">
        <v>221</v>
      </c>
      <c r="Y15" s="169">
        <v>221</v>
      </c>
      <c r="Z15" s="169">
        <v>221</v>
      </c>
      <c r="AA15" s="169">
        <v>221</v>
      </c>
      <c r="AB15" s="169">
        <v>221</v>
      </c>
      <c r="AC15" s="169">
        <v>221</v>
      </c>
      <c r="AD15" s="169">
        <v>221</v>
      </c>
      <c r="AE15" s="169">
        <v>221</v>
      </c>
      <c r="AF15" s="169">
        <v>221</v>
      </c>
      <c r="AG15" s="169">
        <v>221</v>
      </c>
      <c r="AH15" s="169">
        <v>221</v>
      </c>
      <c r="AI15" s="169"/>
      <c r="AJ15" s="109">
        <f>SUM(E15:AI15)</f>
        <v>6630</v>
      </c>
      <c r="AK15" s="110">
        <f t="shared" si="4"/>
        <v>221</v>
      </c>
      <c r="AL15" s="543"/>
      <c r="AM15" s="545"/>
      <c r="AN15" s="532"/>
      <c r="AO15" s="112"/>
      <c r="AP15" s="532"/>
    </row>
    <row r="16" spans="1:42" ht="20.100000000000001" customHeight="1">
      <c r="A16" s="536"/>
      <c r="B16" s="124" t="s">
        <v>498</v>
      </c>
      <c r="C16" s="170">
        <v>99</v>
      </c>
      <c r="D16" s="171">
        <v>150</v>
      </c>
      <c r="E16" s="172">
        <v>155</v>
      </c>
      <c r="F16" s="172">
        <v>155</v>
      </c>
      <c r="G16" s="172">
        <v>155</v>
      </c>
      <c r="H16" s="172">
        <v>155</v>
      </c>
      <c r="I16" s="172">
        <v>155</v>
      </c>
      <c r="J16" s="172">
        <v>155</v>
      </c>
      <c r="K16" s="172">
        <v>155</v>
      </c>
      <c r="L16" s="172">
        <v>155</v>
      </c>
      <c r="M16" s="172">
        <v>155</v>
      </c>
      <c r="N16" s="172">
        <v>155</v>
      </c>
      <c r="O16" s="172">
        <v>155</v>
      </c>
      <c r="P16" s="172">
        <v>155</v>
      </c>
      <c r="Q16" s="172">
        <v>155</v>
      </c>
      <c r="R16" s="172">
        <v>155</v>
      </c>
      <c r="S16" s="172">
        <v>155</v>
      </c>
      <c r="T16" s="172">
        <v>155</v>
      </c>
      <c r="U16" s="172">
        <v>155</v>
      </c>
      <c r="V16" s="172">
        <v>155</v>
      </c>
      <c r="W16" s="172">
        <v>155</v>
      </c>
      <c r="X16" s="172">
        <v>155</v>
      </c>
      <c r="Y16" s="172">
        <v>155</v>
      </c>
      <c r="Z16" s="172">
        <v>155</v>
      </c>
      <c r="AA16" s="172">
        <v>155</v>
      </c>
      <c r="AB16" s="172">
        <v>155</v>
      </c>
      <c r="AC16" s="172">
        <v>155</v>
      </c>
      <c r="AD16" s="172">
        <v>155</v>
      </c>
      <c r="AE16" s="172">
        <v>155</v>
      </c>
      <c r="AF16" s="172">
        <v>155</v>
      </c>
      <c r="AG16" s="172">
        <v>155</v>
      </c>
      <c r="AH16" s="172">
        <v>155</v>
      </c>
      <c r="AI16" s="172"/>
      <c r="AJ16" s="130">
        <f t="shared" ref="AJ16:AJ26" si="5">SUM(E16:AI16)</f>
        <v>4650</v>
      </c>
      <c r="AK16" s="173">
        <f t="shared" si="4"/>
        <v>155</v>
      </c>
      <c r="AL16" s="544"/>
      <c r="AM16" s="546"/>
      <c r="AN16" s="526"/>
      <c r="AO16" s="174"/>
      <c r="AP16" s="526"/>
    </row>
    <row r="17" spans="1:42" ht="20.100000000000001" customHeight="1">
      <c r="A17" s="530" t="s">
        <v>499</v>
      </c>
      <c r="B17" s="115" t="s">
        <v>488</v>
      </c>
      <c r="C17" s="175">
        <v>80</v>
      </c>
      <c r="D17" s="105">
        <v>72.099999999999994</v>
      </c>
      <c r="E17" s="176">
        <v>69</v>
      </c>
      <c r="F17" s="176">
        <v>69</v>
      </c>
      <c r="G17" s="176">
        <v>69</v>
      </c>
      <c r="H17" s="176">
        <v>69</v>
      </c>
      <c r="I17" s="176">
        <v>70</v>
      </c>
      <c r="J17" s="176">
        <v>72</v>
      </c>
      <c r="K17" s="176">
        <v>72</v>
      </c>
      <c r="L17" s="176">
        <v>71</v>
      </c>
      <c r="M17" s="176">
        <v>71</v>
      </c>
      <c r="N17" s="176">
        <v>71</v>
      </c>
      <c r="O17" s="176">
        <v>72</v>
      </c>
      <c r="P17" s="176">
        <v>71</v>
      </c>
      <c r="Q17" s="176">
        <v>70</v>
      </c>
      <c r="R17" s="176">
        <v>70</v>
      </c>
      <c r="S17" s="176">
        <v>68</v>
      </c>
      <c r="T17" s="176">
        <v>68</v>
      </c>
      <c r="U17" s="176">
        <v>67</v>
      </c>
      <c r="V17" s="176">
        <v>69</v>
      </c>
      <c r="W17" s="176">
        <v>68</v>
      </c>
      <c r="X17" s="176">
        <v>68</v>
      </c>
      <c r="Y17" s="176">
        <v>68</v>
      </c>
      <c r="Z17" s="176">
        <v>68</v>
      </c>
      <c r="AA17" s="176">
        <v>68</v>
      </c>
      <c r="AB17" s="176">
        <v>68</v>
      </c>
      <c r="AC17" s="176">
        <v>69</v>
      </c>
      <c r="AD17" s="176">
        <v>69</v>
      </c>
      <c r="AE17" s="176">
        <v>66</v>
      </c>
      <c r="AF17" s="176">
        <v>65</v>
      </c>
      <c r="AG17" s="176">
        <v>65</v>
      </c>
      <c r="AH17" s="176">
        <v>65</v>
      </c>
      <c r="AI17" s="176"/>
      <c r="AJ17" s="177">
        <f>SUM(E17:AI17)</f>
        <v>2065</v>
      </c>
      <c r="AK17" s="178">
        <f>AJ17/COUNTA(E17:AI17)</f>
        <v>68.833333333333329</v>
      </c>
      <c r="AL17" s="531">
        <f>SUM(AK17:AK18)</f>
        <v>74.666666666666657</v>
      </c>
      <c r="AM17" s="179">
        <f>AK17/C17</f>
        <v>0.86041666666666661</v>
      </c>
      <c r="AN17" s="532">
        <f>AL17/(C17+C18)</f>
        <v>0.93333333333333324</v>
      </c>
      <c r="AO17" s="112">
        <f>AK17/D17</f>
        <v>0.95469255663430419</v>
      </c>
      <c r="AP17" s="532">
        <f>AL17/(D17+D18)</f>
        <v>0.98116513359614532</v>
      </c>
    </row>
    <row r="18" spans="1:42" ht="20.100000000000001" customHeight="1">
      <c r="A18" s="530"/>
      <c r="B18" s="115" t="s">
        <v>489</v>
      </c>
      <c r="C18" s="135"/>
      <c r="D18" s="116">
        <v>4</v>
      </c>
      <c r="E18" s="180">
        <v>3</v>
      </c>
      <c r="F18" s="180">
        <v>5</v>
      </c>
      <c r="G18" s="180">
        <v>6</v>
      </c>
      <c r="H18" s="180">
        <v>6</v>
      </c>
      <c r="I18" s="180">
        <v>5</v>
      </c>
      <c r="J18" s="180">
        <v>5</v>
      </c>
      <c r="K18" s="180">
        <v>4</v>
      </c>
      <c r="L18" s="180">
        <v>7</v>
      </c>
      <c r="M18" s="180">
        <v>8</v>
      </c>
      <c r="N18" s="176">
        <v>7</v>
      </c>
      <c r="O18" s="176">
        <v>8</v>
      </c>
      <c r="P18" s="176">
        <v>4</v>
      </c>
      <c r="Q18" s="176">
        <v>5</v>
      </c>
      <c r="R18" s="176">
        <v>5</v>
      </c>
      <c r="S18" s="176">
        <v>4</v>
      </c>
      <c r="T18" s="176">
        <v>5</v>
      </c>
      <c r="U18" s="176">
        <v>5</v>
      </c>
      <c r="V18" s="176">
        <v>6</v>
      </c>
      <c r="W18" s="176">
        <v>6</v>
      </c>
      <c r="X18" s="180">
        <v>5</v>
      </c>
      <c r="Y18" s="176">
        <v>5</v>
      </c>
      <c r="Z18" s="176">
        <v>8</v>
      </c>
      <c r="AA18" s="176">
        <v>7</v>
      </c>
      <c r="AB18" s="176">
        <v>6</v>
      </c>
      <c r="AC18" s="176">
        <v>7</v>
      </c>
      <c r="AD18" s="176">
        <v>4</v>
      </c>
      <c r="AE18" s="176">
        <v>6</v>
      </c>
      <c r="AF18" s="176">
        <v>7</v>
      </c>
      <c r="AG18" s="176">
        <v>8</v>
      </c>
      <c r="AH18" s="176">
        <v>8</v>
      </c>
      <c r="AI18" s="176"/>
      <c r="AJ18" s="153">
        <f t="shared" si="5"/>
        <v>175</v>
      </c>
      <c r="AK18" s="178">
        <f t="shared" si="4"/>
        <v>5.833333333333333</v>
      </c>
      <c r="AL18" s="548"/>
      <c r="AM18" s="181"/>
      <c r="AN18" s="549"/>
      <c r="AO18" s="182">
        <f>AK18/D18</f>
        <v>1.4583333333333333</v>
      </c>
      <c r="AP18" s="549"/>
    </row>
    <row r="19" spans="1:42" ht="19.5" customHeight="1">
      <c r="A19" s="536"/>
      <c r="B19" s="124" t="s">
        <v>490</v>
      </c>
      <c r="C19" s="163"/>
      <c r="D19" s="163"/>
      <c r="E19" s="180">
        <v>1</v>
      </c>
      <c r="F19" s="180"/>
      <c r="G19" s="180"/>
      <c r="H19" s="180"/>
      <c r="I19" s="180"/>
      <c r="J19" s="180"/>
      <c r="K19" s="180">
        <v>1</v>
      </c>
      <c r="L19" s="180"/>
      <c r="M19" s="180"/>
      <c r="N19" s="128"/>
      <c r="O19" s="128"/>
      <c r="P19" s="128">
        <v>1</v>
      </c>
      <c r="Q19" s="128"/>
      <c r="R19" s="128">
        <v>2</v>
      </c>
      <c r="S19" s="128"/>
      <c r="T19" s="128">
        <v>1</v>
      </c>
      <c r="U19" s="128"/>
      <c r="V19" s="128"/>
      <c r="W19" s="128"/>
      <c r="X19" s="128"/>
      <c r="Y19" s="128"/>
      <c r="Z19" s="128"/>
      <c r="AA19" s="176"/>
      <c r="AB19" s="176"/>
      <c r="AC19" s="176"/>
      <c r="AD19" s="176">
        <v>1</v>
      </c>
      <c r="AE19" s="176"/>
      <c r="AF19" s="176"/>
      <c r="AG19" s="176"/>
      <c r="AH19" s="176"/>
      <c r="AI19" s="176"/>
      <c r="AJ19" s="183">
        <f t="shared" si="5"/>
        <v>7</v>
      </c>
      <c r="AK19" s="140">
        <f t="shared" si="4"/>
        <v>1.1666666666666667</v>
      </c>
      <c r="AL19" s="121"/>
      <c r="AM19" s="184"/>
      <c r="AN19" s="149"/>
      <c r="AO19" s="185"/>
      <c r="AP19" s="113"/>
    </row>
    <row r="20" spans="1:42" ht="20.100000000000001" customHeight="1">
      <c r="A20" s="529" t="s">
        <v>500</v>
      </c>
      <c r="B20" s="104" t="s">
        <v>491</v>
      </c>
      <c r="C20" s="157">
        <v>75</v>
      </c>
      <c r="D20" s="157">
        <v>49</v>
      </c>
      <c r="E20" s="107">
        <v>45</v>
      </c>
      <c r="F20" s="107">
        <v>43</v>
      </c>
      <c r="G20" s="107"/>
      <c r="H20" s="107">
        <v>50</v>
      </c>
      <c r="I20" s="107">
        <v>54</v>
      </c>
      <c r="J20" s="107">
        <v>54</v>
      </c>
      <c r="K20" s="107">
        <v>53</v>
      </c>
      <c r="L20" s="107">
        <v>46</v>
      </c>
      <c r="M20" s="107">
        <v>46</v>
      </c>
      <c r="N20" s="107"/>
      <c r="O20" s="107">
        <v>51</v>
      </c>
      <c r="P20" s="107">
        <v>51</v>
      </c>
      <c r="Q20" s="107">
        <v>53</v>
      </c>
      <c r="R20" s="107">
        <v>53</v>
      </c>
      <c r="S20" s="107">
        <v>53</v>
      </c>
      <c r="T20" s="107">
        <v>48</v>
      </c>
      <c r="U20" s="107"/>
      <c r="V20" s="107">
        <v>56</v>
      </c>
      <c r="W20" s="107">
        <v>53</v>
      </c>
      <c r="X20" s="107">
        <v>52</v>
      </c>
      <c r="Y20" s="107">
        <v>54</v>
      </c>
      <c r="Z20" s="107">
        <v>54</v>
      </c>
      <c r="AA20" s="107">
        <v>53</v>
      </c>
      <c r="AB20" s="107"/>
      <c r="AC20" s="107">
        <v>59</v>
      </c>
      <c r="AD20" s="107">
        <v>56</v>
      </c>
      <c r="AE20" s="107">
        <v>51</v>
      </c>
      <c r="AF20" s="107">
        <v>54</v>
      </c>
      <c r="AG20" s="107">
        <v>48</v>
      </c>
      <c r="AH20" s="107">
        <v>52</v>
      </c>
      <c r="AI20" s="107"/>
      <c r="AJ20" s="109">
        <f t="shared" si="5"/>
        <v>1342</v>
      </c>
      <c r="AK20" s="110">
        <f t="shared" si="4"/>
        <v>51.615384615384613</v>
      </c>
      <c r="AL20" s="531">
        <f>SUM(AK20:AK21)</f>
        <v>62.769230769230766</v>
      </c>
      <c r="AM20" s="111">
        <f>AK20/C20</f>
        <v>0.68820512820512814</v>
      </c>
      <c r="AN20" s="532">
        <f>AL20/(C20+C21)</f>
        <v>0.83692307692307688</v>
      </c>
      <c r="AO20" s="112">
        <f>AK20/D20</f>
        <v>1.053375196232339</v>
      </c>
      <c r="AP20" s="532">
        <f>AL20/(D20+D21)</f>
        <v>1.0461538461538462</v>
      </c>
    </row>
    <row r="21" spans="1:42" ht="20.100000000000001" customHeight="1">
      <c r="A21" s="530"/>
      <c r="B21" s="115" t="s">
        <v>492</v>
      </c>
      <c r="C21" s="159"/>
      <c r="D21" s="159">
        <v>11</v>
      </c>
      <c r="E21" s="117">
        <v>13</v>
      </c>
      <c r="F21" s="117">
        <v>12</v>
      </c>
      <c r="G21" s="117"/>
      <c r="H21" s="117">
        <v>7</v>
      </c>
      <c r="I21" s="117">
        <v>13</v>
      </c>
      <c r="J21" s="117">
        <v>12</v>
      </c>
      <c r="K21" s="117">
        <v>14</v>
      </c>
      <c r="L21" s="117">
        <v>13</v>
      </c>
      <c r="M21" s="117">
        <v>11</v>
      </c>
      <c r="N21" s="117"/>
      <c r="O21" s="117">
        <v>6</v>
      </c>
      <c r="P21" s="117">
        <v>10</v>
      </c>
      <c r="Q21" s="117">
        <v>13</v>
      </c>
      <c r="R21" s="117">
        <v>13</v>
      </c>
      <c r="S21" s="117">
        <v>12</v>
      </c>
      <c r="T21" s="117">
        <v>12</v>
      </c>
      <c r="U21" s="117"/>
      <c r="V21" s="117">
        <v>6</v>
      </c>
      <c r="W21" s="117">
        <v>10</v>
      </c>
      <c r="X21" s="117">
        <v>12</v>
      </c>
      <c r="Y21" s="117">
        <v>14</v>
      </c>
      <c r="Z21" s="117">
        <v>14</v>
      </c>
      <c r="AA21" s="117">
        <v>12</v>
      </c>
      <c r="AB21" s="117"/>
      <c r="AC21" s="117">
        <v>6</v>
      </c>
      <c r="AD21" s="117">
        <v>10</v>
      </c>
      <c r="AE21" s="117">
        <v>12</v>
      </c>
      <c r="AF21" s="117">
        <v>11</v>
      </c>
      <c r="AG21" s="117">
        <v>13</v>
      </c>
      <c r="AH21" s="117">
        <v>9</v>
      </c>
      <c r="AI21" s="117"/>
      <c r="AJ21" s="119">
        <f t="shared" si="5"/>
        <v>290</v>
      </c>
      <c r="AK21" s="120">
        <f t="shared" si="4"/>
        <v>11.153846153846153</v>
      </c>
      <c r="AL21" s="547"/>
      <c r="AM21" s="540"/>
      <c r="AN21" s="525"/>
      <c r="AO21" s="162">
        <f>AK21/D21</f>
        <v>1.013986013986014</v>
      </c>
      <c r="AP21" s="524"/>
    </row>
    <row r="22" spans="1:42" ht="20.100000000000001" customHeight="1">
      <c r="A22" s="536"/>
      <c r="B22" s="151" t="s">
        <v>493</v>
      </c>
      <c r="C22" s="163"/>
      <c r="D22" s="163"/>
      <c r="E22" s="186">
        <v>2</v>
      </c>
      <c r="F22" s="186">
        <v>4</v>
      </c>
      <c r="G22" s="186"/>
      <c r="H22" s="186">
        <v>9</v>
      </c>
      <c r="I22" s="186">
        <v>1</v>
      </c>
      <c r="J22" s="186">
        <v>4</v>
      </c>
      <c r="K22" s="186">
        <v>0</v>
      </c>
      <c r="L22" s="186">
        <v>1</v>
      </c>
      <c r="M22" s="186">
        <v>4</v>
      </c>
      <c r="N22" s="186"/>
      <c r="O22" s="186">
        <v>4</v>
      </c>
      <c r="P22" s="186">
        <v>2</v>
      </c>
      <c r="Q22" s="186">
        <v>2</v>
      </c>
      <c r="R22" s="186">
        <v>0</v>
      </c>
      <c r="S22" s="186">
        <v>1</v>
      </c>
      <c r="T22" s="186">
        <v>4</v>
      </c>
      <c r="U22" s="186"/>
      <c r="V22" s="186">
        <v>3</v>
      </c>
      <c r="W22" s="186">
        <v>2</v>
      </c>
      <c r="X22" s="186">
        <v>5</v>
      </c>
      <c r="Y22" s="186">
        <v>2</v>
      </c>
      <c r="Z22" s="186">
        <v>1</v>
      </c>
      <c r="AA22" s="186">
        <v>3</v>
      </c>
      <c r="AB22" s="186"/>
      <c r="AC22" s="186">
        <v>6</v>
      </c>
      <c r="AD22" s="186">
        <v>1</v>
      </c>
      <c r="AE22" s="186">
        <v>4</v>
      </c>
      <c r="AF22" s="186">
        <v>1</v>
      </c>
      <c r="AG22" s="186">
        <v>4</v>
      </c>
      <c r="AH22" s="186">
        <v>6</v>
      </c>
      <c r="AI22" s="186"/>
      <c r="AJ22" s="187">
        <f t="shared" si="5"/>
        <v>76</v>
      </c>
      <c r="AK22" s="188">
        <f t="shared" si="4"/>
        <v>2.9230769230769229</v>
      </c>
      <c r="AL22" s="526"/>
      <c r="AM22" s="528"/>
      <c r="AN22" s="526"/>
      <c r="AO22" s="156"/>
      <c r="AP22" s="526"/>
    </row>
    <row r="23" spans="1:42" ht="20.100000000000001" customHeight="1">
      <c r="A23" s="529" t="s">
        <v>501</v>
      </c>
      <c r="B23" s="104" t="s">
        <v>491</v>
      </c>
      <c r="C23" s="157">
        <v>35</v>
      </c>
      <c r="D23" s="105">
        <v>25</v>
      </c>
      <c r="E23" s="107">
        <v>23</v>
      </c>
      <c r="F23" s="107">
        <v>24</v>
      </c>
      <c r="G23" s="107"/>
      <c r="H23" s="107">
        <v>27</v>
      </c>
      <c r="I23" s="107">
        <v>24</v>
      </c>
      <c r="J23" s="107">
        <v>21</v>
      </c>
      <c r="K23" s="107">
        <v>27</v>
      </c>
      <c r="L23" s="107">
        <v>21</v>
      </c>
      <c r="M23" s="107">
        <v>26</v>
      </c>
      <c r="N23" s="107"/>
      <c r="O23" s="107">
        <v>26</v>
      </c>
      <c r="P23" s="107">
        <v>22</v>
      </c>
      <c r="Q23" s="107">
        <v>22</v>
      </c>
      <c r="R23" s="107">
        <v>23</v>
      </c>
      <c r="S23" s="107">
        <v>20</v>
      </c>
      <c r="T23" s="107">
        <v>26</v>
      </c>
      <c r="U23" s="107"/>
      <c r="V23" s="107">
        <v>27</v>
      </c>
      <c r="W23" s="107">
        <v>23</v>
      </c>
      <c r="X23" s="107">
        <v>21</v>
      </c>
      <c r="Y23" s="107">
        <v>25</v>
      </c>
      <c r="Z23" s="107">
        <v>22</v>
      </c>
      <c r="AA23" s="107">
        <v>28</v>
      </c>
      <c r="AB23" s="107"/>
      <c r="AC23" s="107">
        <v>27</v>
      </c>
      <c r="AD23" s="107">
        <v>23</v>
      </c>
      <c r="AE23" s="107">
        <v>24</v>
      </c>
      <c r="AF23" s="107">
        <v>27</v>
      </c>
      <c r="AG23" s="107">
        <v>21</v>
      </c>
      <c r="AH23" s="107">
        <v>27</v>
      </c>
      <c r="AI23" s="107"/>
      <c r="AJ23" s="109">
        <f t="shared" si="5"/>
        <v>627</v>
      </c>
      <c r="AK23" s="110">
        <f t="shared" si="4"/>
        <v>24.115384615384617</v>
      </c>
      <c r="AL23" s="531">
        <f>SUM(AK23:AK24)</f>
        <v>28.30769230769231</v>
      </c>
      <c r="AM23" s="111">
        <f>AK23/C23</f>
        <v>0.68901098901098901</v>
      </c>
      <c r="AN23" s="532">
        <f>AL23/(C23+C24)</f>
        <v>0.80879120879120892</v>
      </c>
      <c r="AO23" s="112">
        <f>AK23/D23</f>
        <v>0.96461538461538465</v>
      </c>
      <c r="AP23" s="532">
        <f>AL23/(D23+D24)</f>
        <v>0.94358974358974368</v>
      </c>
    </row>
    <row r="24" spans="1:42" ht="20.100000000000001" customHeight="1">
      <c r="A24" s="530"/>
      <c r="B24" s="115" t="s">
        <v>492</v>
      </c>
      <c r="C24" s="159"/>
      <c r="D24" s="189">
        <v>5</v>
      </c>
      <c r="E24" s="117">
        <v>9</v>
      </c>
      <c r="F24" s="117">
        <v>1</v>
      </c>
      <c r="G24" s="117"/>
      <c r="H24" s="117">
        <v>4</v>
      </c>
      <c r="I24" s="117">
        <v>7</v>
      </c>
      <c r="J24" s="117">
        <v>4</v>
      </c>
      <c r="K24" s="117">
        <v>1</v>
      </c>
      <c r="L24" s="117">
        <v>8</v>
      </c>
      <c r="M24" s="117">
        <v>1</v>
      </c>
      <c r="N24" s="117"/>
      <c r="O24" s="117">
        <v>4</v>
      </c>
      <c r="P24" s="117">
        <v>6</v>
      </c>
      <c r="Q24" s="117">
        <v>4</v>
      </c>
      <c r="R24" s="117">
        <v>1</v>
      </c>
      <c r="S24" s="117">
        <v>8</v>
      </c>
      <c r="T24" s="117">
        <v>1</v>
      </c>
      <c r="U24" s="117"/>
      <c r="V24" s="117">
        <v>4</v>
      </c>
      <c r="W24" s="117">
        <v>6</v>
      </c>
      <c r="X24" s="117">
        <v>4</v>
      </c>
      <c r="Y24" s="117">
        <v>1</v>
      </c>
      <c r="Z24" s="117">
        <v>8</v>
      </c>
      <c r="AA24" s="117">
        <v>1</v>
      </c>
      <c r="AB24" s="117"/>
      <c r="AC24" s="117">
        <v>4</v>
      </c>
      <c r="AD24" s="117">
        <v>7</v>
      </c>
      <c r="AE24" s="117">
        <v>3</v>
      </c>
      <c r="AF24" s="117">
        <v>1</v>
      </c>
      <c r="AG24" s="117">
        <v>10</v>
      </c>
      <c r="AH24" s="117">
        <v>1</v>
      </c>
      <c r="AI24" s="117"/>
      <c r="AJ24" s="119">
        <f t="shared" si="5"/>
        <v>109</v>
      </c>
      <c r="AK24" s="120">
        <f t="shared" si="4"/>
        <v>4.1923076923076925</v>
      </c>
      <c r="AL24" s="547"/>
      <c r="AM24" s="551"/>
      <c r="AN24" s="525"/>
      <c r="AO24" s="162">
        <f>AK24/D24</f>
        <v>0.83846153846153848</v>
      </c>
      <c r="AP24" s="524"/>
    </row>
    <row r="25" spans="1:42" ht="20.100000000000001" customHeight="1">
      <c r="A25" s="536"/>
      <c r="B25" s="190" t="s">
        <v>493</v>
      </c>
      <c r="C25" s="163"/>
      <c r="D25" s="163"/>
      <c r="E25" s="165"/>
      <c r="F25" s="165"/>
      <c r="G25" s="165"/>
      <c r="H25" s="165">
        <v>1</v>
      </c>
      <c r="I25" s="165">
        <v>1</v>
      </c>
      <c r="J25" s="165"/>
      <c r="K25" s="165">
        <v>1</v>
      </c>
      <c r="L25" s="165">
        <v>1</v>
      </c>
      <c r="M25" s="165"/>
      <c r="N25" s="165"/>
      <c r="O25" s="165"/>
      <c r="P25" s="165">
        <v>1</v>
      </c>
      <c r="Q25" s="165"/>
      <c r="R25" s="165">
        <v>1</v>
      </c>
      <c r="S25" s="165">
        <v>3</v>
      </c>
      <c r="T25" s="165">
        <v>1</v>
      </c>
      <c r="U25" s="165"/>
      <c r="V25" s="165">
        <v>1</v>
      </c>
      <c r="W25" s="165"/>
      <c r="X25" s="165">
        <v>1</v>
      </c>
      <c r="Y25" s="165"/>
      <c r="Z25" s="165"/>
      <c r="AA25" s="165"/>
      <c r="AB25" s="165"/>
      <c r="AC25" s="165">
        <v>1</v>
      </c>
      <c r="AD25" s="165"/>
      <c r="AE25" s="165"/>
      <c r="AF25" s="165"/>
      <c r="AG25" s="165"/>
      <c r="AH25" s="165"/>
      <c r="AI25" s="165"/>
      <c r="AJ25" s="187">
        <f t="shared" si="5"/>
        <v>13</v>
      </c>
      <c r="AK25" s="188">
        <f t="shared" si="4"/>
        <v>1.1818181818181819</v>
      </c>
      <c r="AL25" s="526"/>
      <c r="AM25" s="552"/>
      <c r="AN25" s="526"/>
      <c r="AO25" s="156"/>
      <c r="AP25" s="550"/>
    </row>
    <row r="26" spans="1:42" ht="20.100000000000001" customHeight="1">
      <c r="A26" s="529" t="s">
        <v>502</v>
      </c>
      <c r="B26" s="104" t="s">
        <v>497</v>
      </c>
      <c r="C26" s="168">
        <v>189</v>
      </c>
      <c r="D26" s="168">
        <v>198</v>
      </c>
      <c r="E26" s="192">
        <v>186</v>
      </c>
      <c r="F26" s="192">
        <v>186</v>
      </c>
      <c r="G26" s="192">
        <v>186</v>
      </c>
      <c r="H26" s="192">
        <v>186</v>
      </c>
      <c r="I26" s="192">
        <v>186</v>
      </c>
      <c r="J26" s="192">
        <v>186</v>
      </c>
      <c r="K26" s="192">
        <v>186</v>
      </c>
      <c r="L26" s="192">
        <v>186</v>
      </c>
      <c r="M26" s="192"/>
      <c r="N26" s="192"/>
      <c r="O26" s="192">
        <v>186</v>
      </c>
      <c r="P26" s="192">
        <v>186</v>
      </c>
      <c r="Q26" s="192">
        <v>186</v>
      </c>
      <c r="R26" s="192">
        <v>186</v>
      </c>
      <c r="S26" s="192">
        <v>186</v>
      </c>
      <c r="T26" s="192">
        <v>186</v>
      </c>
      <c r="U26" s="192">
        <v>186</v>
      </c>
      <c r="V26" s="192">
        <v>186</v>
      </c>
      <c r="W26" s="192">
        <v>186</v>
      </c>
      <c r="X26" s="192">
        <v>186</v>
      </c>
      <c r="Y26" s="192">
        <v>186</v>
      </c>
      <c r="Z26" s="192">
        <v>186</v>
      </c>
      <c r="AA26" s="192">
        <v>186</v>
      </c>
      <c r="AB26" s="192">
        <v>186</v>
      </c>
      <c r="AC26" s="192">
        <v>186</v>
      </c>
      <c r="AD26" s="192">
        <v>186</v>
      </c>
      <c r="AE26" s="192">
        <v>186</v>
      </c>
      <c r="AF26" s="192">
        <v>186</v>
      </c>
      <c r="AG26" s="192">
        <v>186</v>
      </c>
      <c r="AH26" s="192">
        <v>186</v>
      </c>
      <c r="AI26" s="192"/>
      <c r="AJ26" s="109">
        <f t="shared" si="5"/>
        <v>5208</v>
      </c>
      <c r="AK26" s="110">
        <f t="shared" si="4"/>
        <v>186</v>
      </c>
      <c r="AL26" s="543"/>
      <c r="AM26" s="545"/>
      <c r="AN26" s="532"/>
      <c r="AO26" s="112"/>
      <c r="AP26" s="532"/>
    </row>
    <row r="27" spans="1:42" ht="20.100000000000001" customHeight="1">
      <c r="A27" s="536"/>
      <c r="B27" s="124" t="s">
        <v>498</v>
      </c>
      <c r="C27" s="170">
        <v>100</v>
      </c>
      <c r="D27" s="170">
        <v>118</v>
      </c>
      <c r="E27" s="193">
        <v>113</v>
      </c>
      <c r="F27" s="193">
        <v>113</v>
      </c>
      <c r="G27" s="193">
        <v>113</v>
      </c>
      <c r="H27" s="193">
        <v>113</v>
      </c>
      <c r="I27" s="193">
        <v>113</v>
      </c>
      <c r="J27" s="193">
        <v>113</v>
      </c>
      <c r="K27" s="193">
        <v>113</v>
      </c>
      <c r="L27" s="193">
        <v>113</v>
      </c>
      <c r="M27" s="193"/>
      <c r="N27" s="193"/>
      <c r="O27" s="193">
        <v>108</v>
      </c>
      <c r="P27" s="193">
        <v>108</v>
      </c>
      <c r="Q27" s="193">
        <v>108</v>
      </c>
      <c r="R27" s="193">
        <v>108</v>
      </c>
      <c r="S27" s="193">
        <v>108</v>
      </c>
      <c r="T27" s="193">
        <v>108</v>
      </c>
      <c r="U27" s="193">
        <v>108</v>
      </c>
      <c r="V27" s="193">
        <v>108</v>
      </c>
      <c r="W27" s="193">
        <v>108</v>
      </c>
      <c r="X27" s="193">
        <v>108</v>
      </c>
      <c r="Y27" s="193">
        <v>108</v>
      </c>
      <c r="Z27" s="193">
        <v>108</v>
      </c>
      <c r="AA27" s="193">
        <v>108</v>
      </c>
      <c r="AB27" s="193">
        <v>108</v>
      </c>
      <c r="AC27" s="193">
        <v>108</v>
      </c>
      <c r="AD27" s="193">
        <v>108</v>
      </c>
      <c r="AE27" s="193">
        <v>108</v>
      </c>
      <c r="AF27" s="193">
        <v>108</v>
      </c>
      <c r="AG27" s="193">
        <v>108</v>
      </c>
      <c r="AH27" s="193">
        <v>108</v>
      </c>
      <c r="AI27" s="193"/>
      <c r="AJ27" s="130">
        <f>SUM(F27:AI27)</f>
        <v>2951</v>
      </c>
      <c r="AK27" s="173">
        <f t="shared" si="4"/>
        <v>105.39285714285714</v>
      </c>
      <c r="AL27" s="544"/>
      <c r="AM27" s="546"/>
      <c r="AN27" s="526"/>
      <c r="AO27" s="174"/>
      <c r="AP27" s="526"/>
    </row>
    <row r="28" spans="1:42" ht="20.100000000000001" customHeight="1">
      <c r="A28" s="529" t="s">
        <v>503</v>
      </c>
      <c r="B28" s="104" t="s">
        <v>491</v>
      </c>
      <c r="C28" s="157">
        <v>50</v>
      </c>
      <c r="D28" s="194">
        <v>12</v>
      </c>
      <c r="E28" s="194">
        <v>11</v>
      </c>
      <c r="F28" s="194">
        <v>11</v>
      </c>
      <c r="G28" s="194">
        <v>11</v>
      </c>
      <c r="H28" s="194">
        <v>11</v>
      </c>
      <c r="I28" s="194">
        <v>11</v>
      </c>
      <c r="J28" s="194">
        <v>11</v>
      </c>
      <c r="K28" s="194">
        <v>11</v>
      </c>
      <c r="L28" s="194">
        <v>11</v>
      </c>
      <c r="M28" s="194">
        <v>11</v>
      </c>
      <c r="N28" s="194">
        <v>11</v>
      </c>
      <c r="O28" s="194">
        <v>11</v>
      </c>
      <c r="P28" s="194">
        <v>11</v>
      </c>
      <c r="Q28" s="194">
        <v>11</v>
      </c>
      <c r="R28" s="194">
        <v>11</v>
      </c>
      <c r="S28" s="194">
        <v>11</v>
      </c>
      <c r="T28" s="194">
        <v>11</v>
      </c>
      <c r="U28" s="194">
        <v>11</v>
      </c>
      <c r="V28" s="194">
        <v>11</v>
      </c>
      <c r="W28" s="194">
        <v>11</v>
      </c>
      <c r="X28" s="194">
        <v>11</v>
      </c>
      <c r="Y28" s="194">
        <v>11</v>
      </c>
      <c r="Z28" s="194">
        <v>11</v>
      </c>
      <c r="AA28" s="194">
        <v>10</v>
      </c>
      <c r="AB28" s="194">
        <v>10</v>
      </c>
      <c r="AC28" s="194">
        <v>10</v>
      </c>
      <c r="AD28" s="194">
        <v>10</v>
      </c>
      <c r="AE28" s="194">
        <v>10</v>
      </c>
      <c r="AF28" s="194">
        <v>10</v>
      </c>
      <c r="AG28" s="194">
        <v>10</v>
      </c>
      <c r="AH28" s="194">
        <v>10</v>
      </c>
      <c r="AI28" s="194">
        <v>8</v>
      </c>
      <c r="AJ28" s="109">
        <f t="shared" ref="AJ28:AJ60" si="6">SUM(E28:AI28)</f>
        <v>330</v>
      </c>
      <c r="AK28" s="110">
        <f t="shared" si="4"/>
        <v>10.64516129032258</v>
      </c>
      <c r="AL28" s="531">
        <f>SUM(AK28:AK29)</f>
        <v>48.612903225806448</v>
      </c>
      <c r="AM28" s="195">
        <f>AK28/C28</f>
        <v>0.2129032258064516</v>
      </c>
      <c r="AN28" s="532">
        <f>AL28/(C28+C29)</f>
        <v>0.97225806451612895</v>
      </c>
      <c r="AO28" s="196">
        <f>AK28/D28</f>
        <v>0.88709677419354838</v>
      </c>
      <c r="AP28" s="524">
        <f>AL28/(D28+D29)</f>
        <v>1.0023279015630195</v>
      </c>
    </row>
    <row r="29" spans="1:42" ht="20.100000000000001" customHeight="1">
      <c r="A29" s="530"/>
      <c r="B29" s="115" t="s">
        <v>504</v>
      </c>
      <c r="C29" s="159"/>
      <c r="D29" s="197">
        <v>36.5</v>
      </c>
      <c r="E29" s="197">
        <v>39</v>
      </c>
      <c r="F29" s="197">
        <v>39</v>
      </c>
      <c r="G29" s="197">
        <v>38</v>
      </c>
      <c r="H29" s="197">
        <v>38</v>
      </c>
      <c r="I29" s="197">
        <v>38</v>
      </c>
      <c r="J29" s="197">
        <v>39</v>
      </c>
      <c r="K29" s="197">
        <v>39</v>
      </c>
      <c r="L29" s="197">
        <v>38</v>
      </c>
      <c r="M29" s="197">
        <v>38</v>
      </c>
      <c r="N29" s="197">
        <v>38</v>
      </c>
      <c r="O29" s="197">
        <v>38</v>
      </c>
      <c r="P29" s="197">
        <v>38</v>
      </c>
      <c r="Q29" s="197">
        <v>38</v>
      </c>
      <c r="R29" s="197">
        <v>37</v>
      </c>
      <c r="S29" s="197">
        <v>37</v>
      </c>
      <c r="T29" s="197">
        <v>37</v>
      </c>
      <c r="U29" s="197">
        <v>37</v>
      </c>
      <c r="V29" s="197">
        <v>37</v>
      </c>
      <c r="W29" s="197">
        <v>37</v>
      </c>
      <c r="X29" s="197">
        <v>37</v>
      </c>
      <c r="Y29" s="197">
        <v>37</v>
      </c>
      <c r="Z29" s="197">
        <v>37</v>
      </c>
      <c r="AA29" s="197">
        <v>38</v>
      </c>
      <c r="AB29" s="197">
        <v>38</v>
      </c>
      <c r="AC29" s="197">
        <v>38</v>
      </c>
      <c r="AD29" s="197">
        <v>38</v>
      </c>
      <c r="AE29" s="197">
        <v>38</v>
      </c>
      <c r="AF29" s="197">
        <v>39</v>
      </c>
      <c r="AG29" s="197">
        <v>39</v>
      </c>
      <c r="AH29" s="197">
        <v>39</v>
      </c>
      <c r="AI29" s="197">
        <v>39</v>
      </c>
      <c r="AJ29" s="177">
        <f t="shared" si="6"/>
        <v>1177</v>
      </c>
      <c r="AK29" s="178">
        <f t="shared" si="4"/>
        <v>37.967741935483872</v>
      </c>
      <c r="AL29" s="548"/>
      <c r="AM29" s="181"/>
      <c r="AN29" s="555"/>
      <c r="AO29" s="182">
        <f>AK29/D29</f>
        <v>1.0402121078214759</v>
      </c>
      <c r="AP29" s="549"/>
    </row>
    <row r="30" spans="1:42" ht="20.100000000000001" customHeight="1">
      <c r="A30" s="536"/>
      <c r="B30" s="124" t="s">
        <v>490</v>
      </c>
      <c r="C30" s="135"/>
      <c r="D30" s="198"/>
      <c r="E30" s="198">
        <v>0</v>
      </c>
      <c r="F30" s="198">
        <v>0</v>
      </c>
      <c r="G30" s="198">
        <v>1</v>
      </c>
      <c r="H30" s="198">
        <v>1</v>
      </c>
      <c r="I30" s="198">
        <v>1</v>
      </c>
      <c r="J30" s="198">
        <v>1</v>
      </c>
      <c r="K30" s="198">
        <v>1</v>
      </c>
      <c r="L30" s="198">
        <v>1</v>
      </c>
      <c r="M30" s="198">
        <v>1</v>
      </c>
      <c r="N30" s="198">
        <v>1</v>
      </c>
      <c r="O30" s="198">
        <v>1</v>
      </c>
      <c r="P30" s="198">
        <v>1</v>
      </c>
      <c r="Q30" s="198">
        <v>2</v>
      </c>
      <c r="R30" s="198">
        <v>2</v>
      </c>
      <c r="S30" s="198">
        <v>2</v>
      </c>
      <c r="T30" s="198">
        <v>2</v>
      </c>
      <c r="U30" s="198">
        <v>2</v>
      </c>
      <c r="V30" s="198">
        <v>2</v>
      </c>
      <c r="W30" s="198">
        <v>2</v>
      </c>
      <c r="X30" s="198">
        <v>2</v>
      </c>
      <c r="Y30" s="198">
        <v>2</v>
      </c>
      <c r="Z30" s="198">
        <v>2</v>
      </c>
      <c r="AA30" s="198">
        <v>2</v>
      </c>
      <c r="AB30" s="198">
        <v>2</v>
      </c>
      <c r="AC30" s="198">
        <v>2</v>
      </c>
      <c r="AD30" s="198">
        <v>2</v>
      </c>
      <c r="AE30" s="198">
        <v>2</v>
      </c>
      <c r="AF30" s="199">
        <v>1</v>
      </c>
      <c r="AG30" s="199">
        <v>1</v>
      </c>
      <c r="AH30" s="199">
        <v>1</v>
      </c>
      <c r="AI30" s="198">
        <v>3</v>
      </c>
      <c r="AJ30" s="153">
        <f t="shared" si="6"/>
        <v>46</v>
      </c>
      <c r="AK30" s="140">
        <f t="shared" si="4"/>
        <v>1.4838709677419355</v>
      </c>
      <c r="AL30" s="121"/>
      <c r="AM30" s="200"/>
      <c r="AN30" s="297"/>
      <c r="AO30" s="156"/>
      <c r="AP30" s="201"/>
    </row>
    <row r="31" spans="1:42" ht="20.100000000000001" customHeight="1">
      <c r="A31" s="529" t="s">
        <v>505</v>
      </c>
      <c r="B31" s="104" t="s">
        <v>497</v>
      </c>
      <c r="C31" s="157"/>
      <c r="D31" s="194">
        <v>34</v>
      </c>
      <c r="E31" s="106">
        <v>34</v>
      </c>
      <c r="F31" s="107">
        <v>17</v>
      </c>
      <c r="G31" s="107">
        <v>21</v>
      </c>
      <c r="H31" s="108">
        <v>32</v>
      </c>
      <c r="I31" s="107">
        <v>33</v>
      </c>
      <c r="J31" s="107">
        <v>31</v>
      </c>
      <c r="K31" s="107">
        <v>26</v>
      </c>
      <c r="L31" s="107">
        <v>29</v>
      </c>
      <c r="M31" s="107">
        <v>17</v>
      </c>
      <c r="N31" s="107">
        <v>23</v>
      </c>
      <c r="O31" s="108">
        <v>33</v>
      </c>
      <c r="P31" s="107">
        <v>34</v>
      </c>
      <c r="Q31" s="107">
        <v>28</v>
      </c>
      <c r="R31" s="176">
        <v>31</v>
      </c>
      <c r="S31" s="107">
        <v>33</v>
      </c>
      <c r="T31" s="107">
        <v>16</v>
      </c>
      <c r="U31" s="107">
        <v>23</v>
      </c>
      <c r="V31" s="107">
        <v>32</v>
      </c>
      <c r="W31" s="107">
        <v>32</v>
      </c>
      <c r="X31" s="108">
        <v>29</v>
      </c>
      <c r="Y31" s="107">
        <v>27</v>
      </c>
      <c r="Z31" s="107">
        <v>32</v>
      </c>
      <c r="AA31" s="107">
        <v>19</v>
      </c>
      <c r="AB31" s="107">
        <v>24</v>
      </c>
      <c r="AC31" s="107">
        <v>33</v>
      </c>
      <c r="AD31" s="107">
        <v>34</v>
      </c>
      <c r="AE31" s="107">
        <v>29</v>
      </c>
      <c r="AF31" s="107">
        <v>27</v>
      </c>
      <c r="AG31" s="107">
        <v>31</v>
      </c>
      <c r="AH31" s="107">
        <v>18</v>
      </c>
      <c r="AI31" s="107"/>
      <c r="AJ31" s="109">
        <f t="shared" si="6"/>
        <v>828</v>
      </c>
      <c r="AK31" s="110">
        <f t="shared" si="4"/>
        <v>27.6</v>
      </c>
      <c r="AL31" s="531">
        <f>SUM(AK31:AK33)</f>
        <v>39.066666666666663</v>
      </c>
      <c r="AM31" s="557"/>
      <c r="AN31" s="560"/>
      <c r="AO31" s="202">
        <f t="shared" ref="AO31:AO37" si="7">AK31/D31</f>
        <v>0.81176470588235294</v>
      </c>
      <c r="AP31" s="563">
        <f>AL31/(D31+D32+D33)</f>
        <v>0.82245614035087711</v>
      </c>
    </row>
    <row r="32" spans="1:42" ht="20.100000000000001" customHeight="1">
      <c r="A32" s="530"/>
      <c r="B32" s="115" t="s">
        <v>492</v>
      </c>
      <c r="C32" s="159"/>
      <c r="D32" s="197">
        <v>6</v>
      </c>
      <c r="E32" s="160">
        <v>4</v>
      </c>
      <c r="F32" s="117">
        <v>1</v>
      </c>
      <c r="G32" s="117">
        <v>0</v>
      </c>
      <c r="H32" s="118">
        <v>7</v>
      </c>
      <c r="I32" s="117">
        <v>10</v>
      </c>
      <c r="J32" s="117" t="s">
        <v>1130</v>
      </c>
      <c r="K32" s="117">
        <v>11</v>
      </c>
      <c r="L32" s="117">
        <v>5</v>
      </c>
      <c r="M32" s="117">
        <v>1</v>
      </c>
      <c r="N32" s="117">
        <v>2</v>
      </c>
      <c r="O32" s="118">
        <v>7</v>
      </c>
      <c r="P32" s="117">
        <v>9</v>
      </c>
      <c r="Q32" s="117">
        <v>10</v>
      </c>
      <c r="R32" s="117">
        <v>10</v>
      </c>
      <c r="S32" s="117">
        <v>4</v>
      </c>
      <c r="T32" s="117">
        <v>2</v>
      </c>
      <c r="U32" s="117">
        <v>0</v>
      </c>
      <c r="V32" s="117">
        <v>7</v>
      </c>
      <c r="W32" s="117">
        <v>9</v>
      </c>
      <c r="X32" s="118">
        <v>9</v>
      </c>
      <c r="Y32" s="117">
        <v>11</v>
      </c>
      <c r="Z32" s="117">
        <v>5</v>
      </c>
      <c r="AA32" s="117">
        <v>2</v>
      </c>
      <c r="AB32" s="117">
        <v>0</v>
      </c>
      <c r="AC32" s="117">
        <v>7</v>
      </c>
      <c r="AD32" s="117">
        <v>8</v>
      </c>
      <c r="AE32" s="117">
        <v>10</v>
      </c>
      <c r="AF32" s="117">
        <v>10</v>
      </c>
      <c r="AG32" s="117">
        <v>4</v>
      </c>
      <c r="AH32" s="117">
        <v>1</v>
      </c>
      <c r="AI32" s="117"/>
      <c r="AJ32" s="119">
        <f t="shared" si="6"/>
        <v>166</v>
      </c>
      <c r="AK32" s="120">
        <f t="shared" si="4"/>
        <v>5.5333333333333332</v>
      </c>
      <c r="AL32" s="525"/>
      <c r="AM32" s="558"/>
      <c r="AN32" s="561"/>
      <c r="AO32" s="203">
        <f t="shared" si="7"/>
        <v>0.92222222222222217</v>
      </c>
      <c r="AP32" s="564"/>
    </row>
    <row r="33" spans="1:42" ht="20.100000000000001" customHeight="1">
      <c r="A33" s="536"/>
      <c r="B33" s="124" t="s">
        <v>506</v>
      </c>
      <c r="C33" s="204"/>
      <c r="D33" s="205">
        <v>7.5</v>
      </c>
      <c r="E33" s="193">
        <v>6</v>
      </c>
      <c r="F33" s="206">
        <v>4</v>
      </c>
      <c r="G33" s="206">
        <v>3</v>
      </c>
      <c r="H33" s="207">
        <v>8</v>
      </c>
      <c r="I33" s="206">
        <v>5</v>
      </c>
      <c r="J33" s="206">
        <v>5</v>
      </c>
      <c r="K33" s="206">
        <v>9</v>
      </c>
      <c r="L33" s="206">
        <v>7</v>
      </c>
      <c r="M33" s="206">
        <v>5</v>
      </c>
      <c r="N33" s="206">
        <v>0</v>
      </c>
      <c r="O33" s="207">
        <v>7</v>
      </c>
      <c r="P33" s="206">
        <v>7</v>
      </c>
      <c r="Q33" s="206">
        <v>5</v>
      </c>
      <c r="R33" s="206">
        <v>8</v>
      </c>
      <c r="S33" s="206">
        <v>7</v>
      </c>
      <c r="T33" s="206">
        <v>6</v>
      </c>
      <c r="U33" s="206">
        <v>1</v>
      </c>
      <c r="V33" s="206">
        <v>6</v>
      </c>
      <c r="W33" s="206">
        <v>6</v>
      </c>
      <c r="X33" s="207">
        <v>7</v>
      </c>
      <c r="Y33" s="206">
        <v>9</v>
      </c>
      <c r="Z33" s="206">
        <v>7</v>
      </c>
      <c r="AA33" s="206">
        <v>6</v>
      </c>
      <c r="AB33" s="206">
        <v>2</v>
      </c>
      <c r="AC33" s="206">
        <v>6</v>
      </c>
      <c r="AD33" s="206">
        <v>7</v>
      </c>
      <c r="AE33" s="206">
        <v>7</v>
      </c>
      <c r="AF33" s="206">
        <v>9</v>
      </c>
      <c r="AG33" s="206">
        <v>7</v>
      </c>
      <c r="AH33" s="206">
        <v>6</v>
      </c>
      <c r="AI33" s="206"/>
      <c r="AJ33" s="130">
        <f t="shared" si="6"/>
        <v>178</v>
      </c>
      <c r="AK33" s="173">
        <f t="shared" si="4"/>
        <v>5.9333333333333336</v>
      </c>
      <c r="AL33" s="526"/>
      <c r="AM33" s="559"/>
      <c r="AN33" s="562"/>
      <c r="AO33" s="208">
        <f t="shared" si="7"/>
        <v>0.7911111111111111</v>
      </c>
      <c r="AP33" s="565"/>
    </row>
    <row r="34" spans="1:42" ht="20.100000000000001" customHeight="1">
      <c r="A34" s="553" t="s">
        <v>507</v>
      </c>
      <c r="B34" s="554"/>
      <c r="C34" s="163"/>
      <c r="D34" s="204"/>
      <c r="E34" s="193">
        <v>7</v>
      </c>
      <c r="F34" s="206">
        <v>0</v>
      </c>
      <c r="G34" s="206">
        <v>0</v>
      </c>
      <c r="H34" s="207">
        <v>1</v>
      </c>
      <c r="I34" s="206">
        <v>3</v>
      </c>
      <c r="J34" s="206">
        <v>8</v>
      </c>
      <c r="K34" s="206">
        <v>7</v>
      </c>
      <c r="L34" s="206">
        <v>3</v>
      </c>
      <c r="M34" s="206">
        <v>0</v>
      </c>
      <c r="N34" s="206">
        <v>0</v>
      </c>
      <c r="O34" s="207">
        <v>6</v>
      </c>
      <c r="P34" s="206">
        <v>11</v>
      </c>
      <c r="Q34" s="206">
        <v>0</v>
      </c>
      <c r="R34" s="206">
        <v>5</v>
      </c>
      <c r="S34" s="206">
        <v>7</v>
      </c>
      <c r="T34" s="206">
        <v>2</v>
      </c>
      <c r="U34" s="206">
        <v>0</v>
      </c>
      <c r="V34" s="206">
        <v>6</v>
      </c>
      <c r="W34" s="206">
        <v>8</v>
      </c>
      <c r="X34" s="207">
        <v>6</v>
      </c>
      <c r="Y34" s="206">
        <v>2</v>
      </c>
      <c r="Z34" s="206">
        <v>9</v>
      </c>
      <c r="AA34" s="206">
        <v>2</v>
      </c>
      <c r="AB34" s="206">
        <v>0</v>
      </c>
      <c r="AC34" s="206">
        <v>9</v>
      </c>
      <c r="AD34" s="206">
        <v>10</v>
      </c>
      <c r="AE34" s="206">
        <v>8</v>
      </c>
      <c r="AF34" s="206">
        <v>5</v>
      </c>
      <c r="AG34" s="206">
        <v>3</v>
      </c>
      <c r="AH34" s="206">
        <v>0</v>
      </c>
      <c r="AI34" s="206"/>
      <c r="AJ34" s="209">
        <f t="shared" si="6"/>
        <v>128</v>
      </c>
      <c r="AK34" s="210">
        <f t="shared" si="4"/>
        <v>4.2666666666666666</v>
      </c>
      <c r="AL34" s="211"/>
      <c r="AM34" s="212"/>
      <c r="AN34" s="298"/>
      <c r="AO34" s="212" t="e">
        <f t="shared" si="7"/>
        <v>#DIV/0!</v>
      </c>
      <c r="AP34" s="211"/>
    </row>
    <row r="35" spans="1:42" ht="20.100000000000001" customHeight="1">
      <c r="A35" s="529" t="s">
        <v>508</v>
      </c>
      <c r="B35" s="104" t="s">
        <v>491</v>
      </c>
      <c r="C35" s="157">
        <v>80</v>
      </c>
      <c r="D35" s="157">
        <v>41</v>
      </c>
      <c r="E35" s="106">
        <v>45</v>
      </c>
      <c r="F35" s="194">
        <v>45</v>
      </c>
      <c r="G35" s="194">
        <v>45</v>
      </c>
      <c r="H35" s="194">
        <v>45</v>
      </c>
      <c r="I35" s="194">
        <v>45</v>
      </c>
      <c r="J35" s="194">
        <v>46</v>
      </c>
      <c r="K35" s="194">
        <v>46</v>
      </c>
      <c r="L35" s="194">
        <v>47</v>
      </c>
      <c r="M35" s="107">
        <v>47</v>
      </c>
      <c r="N35" s="107">
        <v>47</v>
      </c>
      <c r="O35" s="107">
        <v>47</v>
      </c>
      <c r="P35" s="107">
        <v>46</v>
      </c>
      <c r="Q35" s="107">
        <v>46</v>
      </c>
      <c r="R35" s="107">
        <v>46</v>
      </c>
      <c r="S35" s="107">
        <v>47</v>
      </c>
      <c r="T35" s="107">
        <v>47</v>
      </c>
      <c r="U35" s="107">
        <v>47</v>
      </c>
      <c r="V35" s="107">
        <v>47</v>
      </c>
      <c r="W35" s="107">
        <v>46</v>
      </c>
      <c r="X35" s="108">
        <v>45</v>
      </c>
      <c r="Y35" s="107">
        <v>45</v>
      </c>
      <c r="Z35" s="107">
        <v>45</v>
      </c>
      <c r="AA35" s="107">
        <v>46</v>
      </c>
      <c r="AB35" s="107">
        <v>46</v>
      </c>
      <c r="AC35" s="107">
        <v>45</v>
      </c>
      <c r="AD35" s="107">
        <v>45</v>
      </c>
      <c r="AE35" s="107">
        <v>45</v>
      </c>
      <c r="AF35" s="107">
        <v>46</v>
      </c>
      <c r="AG35" s="107">
        <v>47</v>
      </c>
      <c r="AH35" s="107">
        <v>47</v>
      </c>
      <c r="AI35" s="107"/>
      <c r="AJ35" s="109">
        <f t="shared" si="6"/>
        <v>1379</v>
      </c>
      <c r="AK35" s="110">
        <f t="shared" si="4"/>
        <v>45.966666666666669</v>
      </c>
      <c r="AL35" s="531">
        <f>SUM(AK35:AK37)</f>
        <v>79.233333333333334</v>
      </c>
      <c r="AM35" s="111">
        <f>AK35/C35</f>
        <v>0.57458333333333333</v>
      </c>
      <c r="AN35" s="532">
        <f>AL35/(C35+C36+C37)</f>
        <v>0.99041666666666672</v>
      </c>
      <c r="AO35" s="112">
        <f t="shared" si="7"/>
        <v>1.1211382113821138</v>
      </c>
      <c r="AP35" s="532">
        <f>AL35/(D35+D36+D37)</f>
        <v>1.0158119658119658</v>
      </c>
    </row>
    <row r="36" spans="1:42" ht="20.100000000000001" customHeight="1">
      <c r="A36" s="530"/>
      <c r="B36" s="115" t="s">
        <v>504</v>
      </c>
      <c r="C36" s="159"/>
      <c r="D36" s="159">
        <v>37</v>
      </c>
      <c r="E36" s="160">
        <v>35</v>
      </c>
      <c r="F36" s="197">
        <v>35</v>
      </c>
      <c r="G36" s="197">
        <v>35</v>
      </c>
      <c r="H36" s="197">
        <v>35</v>
      </c>
      <c r="I36" s="197">
        <v>35</v>
      </c>
      <c r="J36" s="197">
        <v>34</v>
      </c>
      <c r="K36" s="197">
        <v>34</v>
      </c>
      <c r="L36" s="197">
        <v>33</v>
      </c>
      <c r="M36" s="117">
        <v>33</v>
      </c>
      <c r="N36" s="117">
        <v>33</v>
      </c>
      <c r="O36" s="117">
        <v>33</v>
      </c>
      <c r="P36" s="117">
        <v>34</v>
      </c>
      <c r="Q36" s="117">
        <v>34</v>
      </c>
      <c r="R36" s="117">
        <v>34</v>
      </c>
      <c r="S36" s="117">
        <v>33</v>
      </c>
      <c r="T36" s="117">
        <v>33</v>
      </c>
      <c r="U36" s="117">
        <v>33</v>
      </c>
      <c r="V36" s="117">
        <v>33</v>
      </c>
      <c r="W36" s="117">
        <v>33</v>
      </c>
      <c r="X36" s="118">
        <v>33</v>
      </c>
      <c r="Y36" s="117">
        <v>33</v>
      </c>
      <c r="Z36" s="117">
        <v>33</v>
      </c>
      <c r="AA36" s="117">
        <v>32</v>
      </c>
      <c r="AB36" s="117">
        <v>32</v>
      </c>
      <c r="AC36" s="117">
        <v>33</v>
      </c>
      <c r="AD36" s="117">
        <v>33</v>
      </c>
      <c r="AE36" s="117">
        <v>33</v>
      </c>
      <c r="AF36" s="117">
        <v>32</v>
      </c>
      <c r="AG36" s="117">
        <v>31</v>
      </c>
      <c r="AH36" s="117">
        <v>31</v>
      </c>
      <c r="AI36" s="117"/>
      <c r="AJ36" s="119">
        <f t="shared" si="6"/>
        <v>998</v>
      </c>
      <c r="AK36" s="120">
        <f t="shared" si="4"/>
        <v>33.266666666666666</v>
      </c>
      <c r="AL36" s="547"/>
      <c r="AM36" s="540"/>
      <c r="AN36" s="525"/>
      <c r="AO36" s="182">
        <f t="shared" si="7"/>
        <v>0.89909909909909902</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5</v>
      </c>
      <c r="J38" s="213">
        <v>5</v>
      </c>
      <c r="K38" s="213">
        <v>6</v>
      </c>
      <c r="L38" s="213">
        <v>5</v>
      </c>
      <c r="M38" s="213">
        <v>6</v>
      </c>
      <c r="N38" s="213">
        <v>6</v>
      </c>
      <c r="O38" s="213">
        <v>6</v>
      </c>
      <c r="P38" s="213">
        <v>6</v>
      </c>
      <c r="Q38" s="213">
        <v>6</v>
      </c>
      <c r="R38" s="213">
        <v>7</v>
      </c>
      <c r="S38" s="213">
        <v>7</v>
      </c>
      <c r="T38" s="213">
        <v>7</v>
      </c>
      <c r="U38" s="213">
        <v>7</v>
      </c>
      <c r="V38" s="213">
        <v>7</v>
      </c>
      <c r="W38" s="206">
        <v>6</v>
      </c>
      <c r="X38" s="207">
        <v>5</v>
      </c>
      <c r="Y38" s="206">
        <v>5</v>
      </c>
      <c r="Z38" s="206">
        <v>6</v>
      </c>
      <c r="AA38" s="206">
        <v>6</v>
      </c>
      <c r="AB38" s="206">
        <v>6</v>
      </c>
      <c r="AC38" s="206">
        <v>5</v>
      </c>
      <c r="AD38" s="206">
        <v>5</v>
      </c>
      <c r="AE38" s="206">
        <v>6</v>
      </c>
      <c r="AF38" s="206">
        <v>7</v>
      </c>
      <c r="AG38" s="206">
        <v>7</v>
      </c>
      <c r="AH38" s="206">
        <v>7</v>
      </c>
      <c r="AI38" s="206"/>
      <c r="AJ38" s="214">
        <f t="shared" si="6"/>
        <v>173</v>
      </c>
      <c r="AK38" s="173">
        <f t="shared" si="4"/>
        <v>5.7666666666666666</v>
      </c>
      <c r="AL38" s="132"/>
      <c r="AM38" s="215"/>
      <c r="AN38" s="154"/>
      <c r="AO38" s="156"/>
      <c r="AP38" s="191"/>
    </row>
    <row r="39" spans="1:42" ht="20.100000000000001" customHeight="1">
      <c r="A39" s="530" t="s">
        <v>510</v>
      </c>
      <c r="B39" s="115" t="s">
        <v>491</v>
      </c>
      <c r="C39" s="135">
        <v>15</v>
      </c>
      <c r="D39" s="135">
        <v>11.5</v>
      </c>
      <c r="E39" s="127">
        <v>7</v>
      </c>
      <c r="F39" s="199">
        <v>6</v>
      </c>
      <c r="G39" s="199"/>
      <c r="H39" s="199">
        <v>9</v>
      </c>
      <c r="I39" s="199">
        <v>9</v>
      </c>
      <c r="J39" s="199">
        <v>8</v>
      </c>
      <c r="K39" s="199">
        <v>7</v>
      </c>
      <c r="L39" s="199">
        <v>7</v>
      </c>
      <c r="M39" s="199">
        <v>7</v>
      </c>
      <c r="N39" s="199"/>
      <c r="O39" s="199">
        <v>9</v>
      </c>
      <c r="P39" s="199">
        <v>9</v>
      </c>
      <c r="Q39" s="199">
        <v>8</v>
      </c>
      <c r="R39" s="199">
        <v>9</v>
      </c>
      <c r="S39" s="199">
        <v>7</v>
      </c>
      <c r="T39" s="199">
        <v>9</v>
      </c>
      <c r="U39" s="128"/>
      <c r="V39" s="128">
        <v>9</v>
      </c>
      <c r="W39" s="128">
        <v>9</v>
      </c>
      <c r="X39" s="129">
        <v>9</v>
      </c>
      <c r="Y39" s="128">
        <v>9</v>
      </c>
      <c r="Z39" s="128">
        <v>8</v>
      </c>
      <c r="AA39" s="128">
        <v>9</v>
      </c>
      <c r="AB39" s="128"/>
      <c r="AC39" s="128">
        <v>10</v>
      </c>
      <c r="AD39" s="128">
        <v>10</v>
      </c>
      <c r="AE39" s="128">
        <v>12</v>
      </c>
      <c r="AF39" s="128">
        <v>9</v>
      </c>
      <c r="AG39" s="128">
        <v>7</v>
      </c>
      <c r="AH39" s="128">
        <v>9</v>
      </c>
      <c r="AI39" s="128"/>
      <c r="AJ39" s="216">
        <f t="shared" si="6"/>
        <v>221</v>
      </c>
      <c r="AK39" s="217">
        <f t="shared" si="4"/>
        <v>8.5</v>
      </c>
      <c r="AL39" s="566">
        <f>SUM(AK39:AK40)</f>
        <v>9.9615384615384617</v>
      </c>
      <c r="AM39" s="218">
        <f>AK39/C39</f>
        <v>0.56666666666666665</v>
      </c>
      <c r="AN39" s="569">
        <f>AL39/(C39+C40)</f>
        <v>0.66410256410256407</v>
      </c>
      <c r="AO39" s="218">
        <f>AK39/D39</f>
        <v>0.73913043478260865</v>
      </c>
      <c r="AP39" s="524">
        <f>AL39/(D39+D40)</f>
        <v>0.83012820512820518</v>
      </c>
    </row>
    <row r="40" spans="1:42" ht="20.100000000000001" customHeight="1">
      <c r="A40" s="530"/>
      <c r="B40" s="115" t="s">
        <v>492</v>
      </c>
      <c r="C40" s="159"/>
      <c r="D40" s="159">
        <v>0.5</v>
      </c>
      <c r="E40" s="160">
        <v>2</v>
      </c>
      <c r="F40" s="197">
        <v>2</v>
      </c>
      <c r="G40" s="197"/>
      <c r="H40" s="197">
        <v>2</v>
      </c>
      <c r="I40" s="197">
        <v>0</v>
      </c>
      <c r="J40" s="197">
        <v>2</v>
      </c>
      <c r="K40" s="197">
        <v>1</v>
      </c>
      <c r="L40" s="197">
        <v>2</v>
      </c>
      <c r="M40" s="197">
        <v>2</v>
      </c>
      <c r="N40" s="197"/>
      <c r="O40" s="197">
        <v>2</v>
      </c>
      <c r="P40" s="197">
        <v>0</v>
      </c>
      <c r="Q40" s="197">
        <v>2</v>
      </c>
      <c r="R40" s="197">
        <v>1</v>
      </c>
      <c r="S40" s="197">
        <v>2</v>
      </c>
      <c r="T40" s="197">
        <v>2</v>
      </c>
      <c r="U40" s="117"/>
      <c r="V40" s="117">
        <v>2</v>
      </c>
      <c r="W40" s="117">
        <v>0</v>
      </c>
      <c r="X40" s="118">
        <v>2</v>
      </c>
      <c r="Y40" s="117">
        <v>1</v>
      </c>
      <c r="Z40" s="117">
        <v>1</v>
      </c>
      <c r="AA40" s="117">
        <v>2</v>
      </c>
      <c r="AB40" s="117"/>
      <c r="AC40" s="117">
        <v>1</v>
      </c>
      <c r="AD40" s="117">
        <v>0</v>
      </c>
      <c r="AE40" s="117">
        <v>2</v>
      </c>
      <c r="AF40" s="117">
        <v>1</v>
      </c>
      <c r="AG40" s="117">
        <v>2</v>
      </c>
      <c r="AH40" s="117">
        <v>2</v>
      </c>
      <c r="AI40" s="117"/>
      <c r="AJ40" s="219">
        <f t="shared" si="6"/>
        <v>38</v>
      </c>
      <c r="AK40" s="220">
        <f t="shared" si="4"/>
        <v>1.4615384615384615</v>
      </c>
      <c r="AL40" s="567"/>
      <c r="AM40" s="572"/>
      <c r="AN40" s="570"/>
      <c r="AO40" s="218">
        <f>AK40/D40</f>
        <v>2.9230769230769229</v>
      </c>
      <c r="AP40" s="525"/>
    </row>
    <row r="41" spans="1:42" ht="20.100000000000001" customHeight="1">
      <c r="A41" s="536"/>
      <c r="B41" s="158" t="s">
        <v>493</v>
      </c>
      <c r="C41" s="135"/>
      <c r="D41" s="135"/>
      <c r="E41" s="127">
        <v>0</v>
      </c>
      <c r="F41" s="199">
        <v>1</v>
      </c>
      <c r="G41" s="199"/>
      <c r="H41" s="199">
        <v>0</v>
      </c>
      <c r="I41" s="199">
        <v>0</v>
      </c>
      <c r="J41" s="199">
        <v>0</v>
      </c>
      <c r="K41" s="199">
        <v>1</v>
      </c>
      <c r="L41" s="199">
        <v>0</v>
      </c>
      <c r="M41" s="199">
        <v>1</v>
      </c>
      <c r="N41" s="199"/>
      <c r="O41" s="199">
        <v>0</v>
      </c>
      <c r="P41" s="199">
        <v>1</v>
      </c>
      <c r="Q41" s="199">
        <v>0</v>
      </c>
      <c r="R41" s="199">
        <v>0</v>
      </c>
      <c r="S41" s="199">
        <v>0</v>
      </c>
      <c r="T41" s="199">
        <v>1</v>
      </c>
      <c r="U41" s="199"/>
      <c r="V41" s="199">
        <v>0</v>
      </c>
      <c r="W41" s="199">
        <v>1</v>
      </c>
      <c r="X41" s="128">
        <v>0</v>
      </c>
      <c r="Y41" s="199">
        <v>0</v>
      </c>
      <c r="Z41" s="199">
        <v>1</v>
      </c>
      <c r="AA41" s="199">
        <v>0</v>
      </c>
      <c r="AB41" s="199"/>
      <c r="AC41" s="128">
        <v>0</v>
      </c>
      <c r="AD41" s="128">
        <v>0</v>
      </c>
      <c r="AE41" s="128">
        <v>0</v>
      </c>
      <c r="AF41" s="128">
        <v>1</v>
      </c>
      <c r="AG41" s="128">
        <v>0</v>
      </c>
      <c r="AH41" s="128">
        <v>0</v>
      </c>
      <c r="AI41" s="128"/>
      <c r="AJ41" s="214">
        <f t="shared" si="6"/>
        <v>8</v>
      </c>
      <c r="AK41" s="221">
        <f t="shared" si="4"/>
        <v>0.30769230769230771</v>
      </c>
      <c r="AL41" s="568"/>
      <c r="AM41" s="573"/>
      <c r="AN41" s="571"/>
      <c r="AO41" s="222"/>
      <c r="AP41" s="526"/>
    </row>
    <row r="42" spans="1:42" ht="20.100000000000001" customHeight="1">
      <c r="A42" s="529" t="s">
        <v>511</v>
      </c>
      <c r="B42" s="104" t="s">
        <v>491</v>
      </c>
      <c r="C42" s="223">
        <v>29</v>
      </c>
      <c r="D42" s="157">
        <v>28</v>
      </c>
      <c r="E42" s="106">
        <v>27</v>
      </c>
      <c r="F42" s="194">
        <v>27</v>
      </c>
      <c r="G42" s="194">
        <v>27</v>
      </c>
      <c r="H42" s="194">
        <v>27</v>
      </c>
      <c r="I42" s="194">
        <v>27</v>
      </c>
      <c r="J42" s="194">
        <v>27</v>
      </c>
      <c r="K42" s="194">
        <v>27</v>
      </c>
      <c r="L42" s="194">
        <v>27</v>
      </c>
      <c r="M42" s="194">
        <v>27</v>
      </c>
      <c r="N42" s="194">
        <v>27</v>
      </c>
      <c r="O42" s="194">
        <v>27</v>
      </c>
      <c r="P42" s="194">
        <v>27</v>
      </c>
      <c r="Q42" s="194">
        <v>27</v>
      </c>
      <c r="R42" s="194">
        <v>27</v>
      </c>
      <c r="S42" s="194">
        <v>27</v>
      </c>
      <c r="T42" s="194">
        <v>27</v>
      </c>
      <c r="U42" s="194">
        <v>27</v>
      </c>
      <c r="V42" s="194">
        <v>27</v>
      </c>
      <c r="W42" s="194">
        <v>27</v>
      </c>
      <c r="X42" s="194">
        <v>27</v>
      </c>
      <c r="Y42" s="194">
        <v>27</v>
      </c>
      <c r="Z42" s="194">
        <v>28</v>
      </c>
      <c r="AA42" s="194">
        <v>28</v>
      </c>
      <c r="AB42" s="194">
        <v>28</v>
      </c>
      <c r="AC42" s="107">
        <v>28</v>
      </c>
      <c r="AD42" s="107">
        <v>28</v>
      </c>
      <c r="AE42" s="107">
        <v>28</v>
      </c>
      <c r="AF42" s="107">
        <v>28</v>
      </c>
      <c r="AG42" s="107">
        <v>28</v>
      </c>
      <c r="AH42" s="107">
        <v>27</v>
      </c>
      <c r="AI42" s="107"/>
      <c r="AJ42" s="109">
        <f t="shared" si="6"/>
        <v>818</v>
      </c>
      <c r="AK42" s="110">
        <f t="shared" si="4"/>
        <v>27.266666666666666</v>
      </c>
      <c r="AL42" s="531">
        <f>SUM(AK42:AK43)</f>
        <v>35.93333333333333</v>
      </c>
      <c r="AM42" s="111">
        <f>AK42/C42</f>
        <v>0.94022988505747118</v>
      </c>
      <c r="AN42" s="532">
        <f>AL42/(C42+C43)</f>
        <v>0.92136752136752131</v>
      </c>
      <c r="AO42" s="112">
        <f>AK42/D42</f>
        <v>0.97380952380952379</v>
      </c>
      <c r="AP42" s="532">
        <f>AL42/(D42+D43)</f>
        <v>0.96594982078853031</v>
      </c>
    </row>
    <row r="43" spans="1:42" ht="20.100000000000001" customHeight="1">
      <c r="A43" s="530"/>
      <c r="B43" s="115" t="s">
        <v>509</v>
      </c>
      <c r="C43" s="159">
        <v>10</v>
      </c>
      <c r="D43" s="224">
        <v>9.1999999999999993</v>
      </c>
      <c r="E43" s="225">
        <v>8</v>
      </c>
      <c r="F43" s="226">
        <v>7</v>
      </c>
      <c r="G43" s="226">
        <v>7</v>
      </c>
      <c r="H43" s="226">
        <v>8</v>
      </c>
      <c r="I43" s="197">
        <v>9</v>
      </c>
      <c r="J43" s="117">
        <v>10</v>
      </c>
      <c r="K43" s="117">
        <v>10</v>
      </c>
      <c r="L43" s="117">
        <v>10</v>
      </c>
      <c r="M43" s="117">
        <v>7</v>
      </c>
      <c r="N43" s="117">
        <v>7</v>
      </c>
      <c r="O43" s="117">
        <v>8</v>
      </c>
      <c r="P43" s="117">
        <v>7</v>
      </c>
      <c r="Q43" s="117">
        <v>8</v>
      </c>
      <c r="R43" s="117">
        <v>8</v>
      </c>
      <c r="S43" s="118">
        <v>11</v>
      </c>
      <c r="T43" s="118">
        <v>9</v>
      </c>
      <c r="U43" s="118">
        <v>10</v>
      </c>
      <c r="V43" s="118">
        <v>12</v>
      </c>
      <c r="W43" s="117">
        <v>11</v>
      </c>
      <c r="X43" s="117">
        <v>9</v>
      </c>
      <c r="Y43" s="117">
        <v>8</v>
      </c>
      <c r="Z43" s="117">
        <v>11</v>
      </c>
      <c r="AA43" s="117">
        <v>8</v>
      </c>
      <c r="AB43" s="117">
        <v>7</v>
      </c>
      <c r="AC43" s="117">
        <v>7</v>
      </c>
      <c r="AD43" s="117">
        <v>7</v>
      </c>
      <c r="AE43" s="117">
        <v>8</v>
      </c>
      <c r="AF43" s="117">
        <v>10</v>
      </c>
      <c r="AG43" s="117">
        <v>9</v>
      </c>
      <c r="AH43" s="117">
        <v>9</v>
      </c>
      <c r="AI43" s="117"/>
      <c r="AJ43" s="177">
        <f t="shared" si="6"/>
        <v>260</v>
      </c>
      <c r="AK43" s="178">
        <f t="shared" si="4"/>
        <v>8.6666666666666661</v>
      </c>
      <c r="AL43" s="548"/>
      <c r="AM43" s="179">
        <f>AK43/C43</f>
        <v>0.86666666666666659</v>
      </c>
      <c r="AN43" s="555"/>
      <c r="AO43" s="182">
        <f>AK43/D43</f>
        <v>0.94202898550724634</v>
      </c>
      <c r="AP43" s="549"/>
    </row>
    <row r="44" spans="1:42" ht="20.100000000000001" customHeight="1">
      <c r="A44" s="536"/>
      <c r="B44" s="124" t="s">
        <v>490</v>
      </c>
      <c r="C44" s="227"/>
      <c r="D44" s="228"/>
      <c r="E44" s="229">
        <v>2</v>
      </c>
      <c r="F44" s="230">
        <v>2</v>
      </c>
      <c r="G44" s="230">
        <v>2</v>
      </c>
      <c r="H44" s="230">
        <v>2</v>
      </c>
      <c r="I44" s="230">
        <v>2</v>
      </c>
      <c r="J44" s="231">
        <v>2</v>
      </c>
      <c r="K44" s="231">
        <v>2</v>
      </c>
      <c r="L44" s="231">
        <v>2</v>
      </c>
      <c r="M44" s="231">
        <v>2</v>
      </c>
      <c r="N44" s="231">
        <v>2</v>
      </c>
      <c r="O44" s="231">
        <v>2</v>
      </c>
      <c r="P44" s="231">
        <v>2</v>
      </c>
      <c r="Q44" s="231">
        <v>2</v>
      </c>
      <c r="R44" s="231">
        <v>2</v>
      </c>
      <c r="S44" s="231">
        <v>2</v>
      </c>
      <c r="T44" s="231">
        <v>2</v>
      </c>
      <c r="U44" s="231">
        <v>2</v>
      </c>
      <c r="V44" s="231">
        <v>2</v>
      </c>
      <c r="W44" s="231">
        <v>2</v>
      </c>
      <c r="X44" s="231">
        <v>2</v>
      </c>
      <c r="Y44" s="231">
        <v>2</v>
      </c>
      <c r="Z44" s="231">
        <v>1</v>
      </c>
      <c r="AA44" s="231">
        <v>1</v>
      </c>
      <c r="AB44" s="231">
        <v>1</v>
      </c>
      <c r="AC44" s="350">
        <v>1</v>
      </c>
      <c r="AD44" s="350">
        <v>1</v>
      </c>
      <c r="AE44" s="350">
        <v>1</v>
      </c>
      <c r="AF44" s="350">
        <v>1</v>
      </c>
      <c r="AG44" s="350">
        <v>1</v>
      </c>
      <c r="AH44" s="350">
        <v>2</v>
      </c>
      <c r="AI44" s="381"/>
      <c r="AJ44" s="130">
        <f t="shared" si="6"/>
        <v>52</v>
      </c>
      <c r="AK44" s="178">
        <f t="shared" si="4"/>
        <v>1.7333333333333334</v>
      </c>
      <c r="AL44" s="121"/>
      <c r="AM44" s="232"/>
      <c r="AN44" s="149"/>
      <c r="AO44" s="185"/>
      <c r="AP44" s="113"/>
    </row>
    <row r="45" spans="1:42" ht="20.100000000000001" customHeight="1">
      <c r="A45" s="529" t="s">
        <v>512</v>
      </c>
      <c r="B45" s="104" t="s">
        <v>497</v>
      </c>
      <c r="C45" s="157">
        <v>29</v>
      </c>
      <c r="D45" s="175">
        <v>25</v>
      </c>
      <c r="E45" s="233">
        <v>20</v>
      </c>
      <c r="F45" s="234">
        <v>20</v>
      </c>
      <c r="G45" s="234">
        <v>20</v>
      </c>
      <c r="H45" s="234">
        <v>20</v>
      </c>
      <c r="I45" s="234">
        <v>21</v>
      </c>
      <c r="J45" s="234">
        <v>21</v>
      </c>
      <c r="K45" s="234">
        <v>20</v>
      </c>
      <c r="L45" s="234">
        <v>20</v>
      </c>
      <c r="M45" s="234">
        <v>20</v>
      </c>
      <c r="N45" s="234">
        <v>20</v>
      </c>
      <c r="O45" s="234">
        <v>20</v>
      </c>
      <c r="P45" s="234">
        <v>20</v>
      </c>
      <c r="Q45" s="234">
        <v>20</v>
      </c>
      <c r="R45" s="234">
        <v>20</v>
      </c>
      <c r="S45" s="234">
        <v>20</v>
      </c>
      <c r="T45" s="234">
        <v>21</v>
      </c>
      <c r="U45" s="234">
        <v>21</v>
      </c>
      <c r="V45" s="234">
        <v>21</v>
      </c>
      <c r="W45" s="234">
        <v>21</v>
      </c>
      <c r="X45" s="234">
        <v>21</v>
      </c>
      <c r="Y45" s="234">
        <v>21</v>
      </c>
      <c r="Z45" s="234">
        <v>21</v>
      </c>
      <c r="AA45" s="234">
        <v>20</v>
      </c>
      <c r="AB45" s="234">
        <v>20</v>
      </c>
      <c r="AC45" s="234">
        <v>20</v>
      </c>
      <c r="AD45" s="234">
        <v>20</v>
      </c>
      <c r="AE45" s="234">
        <v>20</v>
      </c>
      <c r="AF45" s="234">
        <v>20</v>
      </c>
      <c r="AG45" s="234">
        <v>20</v>
      </c>
      <c r="AH45" s="234">
        <v>20</v>
      </c>
      <c r="AI45" s="234"/>
      <c r="AJ45" s="109">
        <f t="shared" si="6"/>
        <v>609</v>
      </c>
      <c r="AK45" s="110">
        <f t="shared" si="4"/>
        <v>20.3</v>
      </c>
      <c r="AL45" s="531">
        <f>SUM(AK45:AK46)</f>
        <v>22.3</v>
      </c>
      <c r="AM45" s="111">
        <f>AK45/C45</f>
        <v>0.70000000000000007</v>
      </c>
      <c r="AN45" s="532">
        <f>AL45/SUM(C45:C46)</f>
        <v>0.76896551724137929</v>
      </c>
      <c r="AO45" s="112">
        <f t="shared" ref="AO45:AO51" si="8">AK45/D45</f>
        <v>0.81200000000000006</v>
      </c>
      <c r="AP45" s="532">
        <f>AL45/SUM(D45:D46)</f>
        <v>0.82592592592592595</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c r="AJ46" s="119">
        <f t="shared" si="6"/>
        <v>60</v>
      </c>
      <c r="AK46" s="178">
        <f t="shared" si="4"/>
        <v>2</v>
      </c>
      <c r="AL46" s="574"/>
      <c r="AM46" s="236"/>
      <c r="AN46" s="575"/>
      <c r="AO46" s="182">
        <f t="shared" si="8"/>
        <v>1</v>
      </c>
      <c r="AP46" s="575"/>
    </row>
    <row r="47" spans="1:42" ht="20.100000000000001" customHeight="1">
      <c r="A47" s="536"/>
      <c r="B47" s="124" t="s">
        <v>513</v>
      </c>
      <c r="C47" s="204">
        <v>7</v>
      </c>
      <c r="D47" s="204">
        <v>7</v>
      </c>
      <c r="E47" s="237">
        <v>4</v>
      </c>
      <c r="F47" s="206">
        <v>5</v>
      </c>
      <c r="G47" s="206">
        <v>5</v>
      </c>
      <c r="H47" s="206">
        <v>5</v>
      </c>
      <c r="I47" s="206">
        <v>4</v>
      </c>
      <c r="J47" s="206">
        <v>4</v>
      </c>
      <c r="K47" s="206">
        <v>5</v>
      </c>
      <c r="L47" s="206">
        <v>4</v>
      </c>
      <c r="M47" s="206">
        <v>5</v>
      </c>
      <c r="N47" s="206">
        <v>5</v>
      </c>
      <c r="O47" s="206">
        <v>5</v>
      </c>
      <c r="P47" s="206">
        <v>5</v>
      </c>
      <c r="Q47" s="206">
        <v>4</v>
      </c>
      <c r="R47" s="206">
        <v>5</v>
      </c>
      <c r="S47" s="206">
        <v>4</v>
      </c>
      <c r="T47" s="206">
        <v>6</v>
      </c>
      <c r="U47" s="206">
        <v>6</v>
      </c>
      <c r="V47" s="206">
        <v>5</v>
      </c>
      <c r="W47" s="206">
        <v>6</v>
      </c>
      <c r="X47" s="206">
        <v>5</v>
      </c>
      <c r="Y47" s="206">
        <v>6</v>
      </c>
      <c r="Z47" s="206">
        <v>5</v>
      </c>
      <c r="AA47" s="206">
        <v>4</v>
      </c>
      <c r="AB47" s="206">
        <v>5</v>
      </c>
      <c r="AC47" s="206">
        <v>5</v>
      </c>
      <c r="AD47" s="206">
        <v>5</v>
      </c>
      <c r="AE47" s="206">
        <v>4</v>
      </c>
      <c r="AF47" s="206">
        <v>5</v>
      </c>
      <c r="AG47" s="206">
        <v>4</v>
      </c>
      <c r="AH47" s="206">
        <v>5</v>
      </c>
      <c r="AI47" s="206"/>
      <c r="AJ47" s="183">
        <f t="shared" si="6"/>
        <v>145</v>
      </c>
      <c r="AK47" s="131">
        <f t="shared" si="4"/>
        <v>4.833333333333333</v>
      </c>
      <c r="AL47" s="238"/>
      <c r="AM47" s="133">
        <f>AK47/C47</f>
        <v>0.69047619047619047</v>
      </c>
      <c r="AN47" s="154"/>
      <c r="AO47" s="133">
        <f t="shared" si="8"/>
        <v>0.69047619047619047</v>
      </c>
      <c r="AP47" s="239"/>
    </row>
    <row r="48" spans="1:42" ht="20.100000000000001" customHeight="1">
      <c r="A48" s="114"/>
      <c r="B48" s="115" t="s">
        <v>490</v>
      </c>
      <c r="C48" s="135"/>
      <c r="D48" s="135"/>
      <c r="E48" s="354">
        <v>1</v>
      </c>
      <c r="F48" s="128">
        <v>1</v>
      </c>
      <c r="G48" s="128">
        <v>1</v>
      </c>
      <c r="H48" s="128">
        <v>1</v>
      </c>
      <c r="I48" s="128">
        <v>1</v>
      </c>
      <c r="J48" s="128">
        <v>1</v>
      </c>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53">
        <f t="shared" si="6"/>
        <v>6</v>
      </c>
      <c r="AK48" s="140">
        <f t="shared" si="4"/>
        <v>1</v>
      </c>
      <c r="AL48" s="355"/>
      <c r="AM48" s="232"/>
      <c r="AN48" s="149"/>
      <c r="AO48" s="185"/>
      <c r="AP48" s="356"/>
    </row>
    <row r="49" spans="1:42" ht="20.100000000000001" customHeight="1">
      <c r="A49" s="529" t="s">
        <v>515</v>
      </c>
      <c r="B49" s="104" t="s">
        <v>497</v>
      </c>
      <c r="C49" s="168">
        <v>139</v>
      </c>
      <c r="D49" s="168">
        <v>118</v>
      </c>
      <c r="E49" s="240">
        <v>121</v>
      </c>
      <c r="F49" s="240">
        <v>121</v>
      </c>
      <c r="G49" s="240">
        <v>121</v>
      </c>
      <c r="H49" s="240">
        <v>120</v>
      </c>
      <c r="I49" s="240">
        <v>120</v>
      </c>
      <c r="J49" s="240">
        <v>118</v>
      </c>
      <c r="K49" s="240">
        <v>118</v>
      </c>
      <c r="L49" s="240">
        <v>117</v>
      </c>
      <c r="M49" s="240">
        <v>117</v>
      </c>
      <c r="N49" s="240">
        <v>117</v>
      </c>
      <c r="O49" s="240">
        <v>117</v>
      </c>
      <c r="P49" s="240">
        <v>118</v>
      </c>
      <c r="Q49" s="240">
        <v>118</v>
      </c>
      <c r="R49" s="240">
        <v>120</v>
      </c>
      <c r="S49" s="240">
        <v>121</v>
      </c>
      <c r="T49" s="240">
        <v>121</v>
      </c>
      <c r="U49" s="240">
        <v>121</v>
      </c>
      <c r="V49" s="240">
        <v>121</v>
      </c>
      <c r="W49" s="240">
        <v>121</v>
      </c>
      <c r="X49" s="240">
        <v>119</v>
      </c>
      <c r="Y49" s="240">
        <v>119</v>
      </c>
      <c r="Z49" s="240">
        <v>118</v>
      </c>
      <c r="AA49" s="240">
        <v>120</v>
      </c>
      <c r="AB49" s="240">
        <v>120</v>
      </c>
      <c r="AC49" s="240">
        <v>120</v>
      </c>
      <c r="AD49" s="240">
        <v>120</v>
      </c>
      <c r="AE49" s="240">
        <v>120</v>
      </c>
      <c r="AF49" s="240">
        <v>120</v>
      </c>
      <c r="AG49" s="240">
        <v>120</v>
      </c>
      <c r="AH49" s="240">
        <v>119</v>
      </c>
      <c r="AI49" s="240"/>
      <c r="AJ49" s="109">
        <f t="shared" si="6"/>
        <v>3583</v>
      </c>
      <c r="AK49" s="110">
        <f t="shared" si="4"/>
        <v>119.43333333333334</v>
      </c>
      <c r="AL49" s="543"/>
      <c r="AM49" s="545"/>
      <c r="AN49" s="532"/>
      <c r="AO49" s="112">
        <f t="shared" si="8"/>
        <v>1.0121468926553672</v>
      </c>
      <c r="AP49" s="532"/>
    </row>
    <row r="50" spans="1:42" ht="20.100000000000001" customHeight="1">
      <c r="A50" s="536"/>
      <c r="B50" s="124" t="s">
        <v>498</v>
      </c>
      <c r="C50" s="170">
        <v>40</v>
      </c>
      <c r="D50" s="170">
        <v>65</v>
      </c>
      <c r="E50" s="241">
        <v>70</v>
      </c>
      <c r="F50" s="241">
        <v>70</v>
      </c>
      <c r="G50" s="241">
        <v>70</v>
      </c>
      <c r="H50" s="241">
        <v>70</v>
      </c>
      <c r="I50" s="241">
        <v>70</v>
      </c>
      <c r="J50" s="241">
        <v>70</v>
      </c>
      <c r="K50" s="241">
        <v>70</v>
      </c>
      <c r="L50" s="241">
        <v>70</v>
      </c>
      <c r="M50" s="241">
        <v>70</v>
      </c>
      <c r="N50" s="241">
        <v>70</v>
      </c>
      <c r="O50" s="241">
        <v>70</v>
      </c>
      <c r="P50" s="241">
        <v>70</v>
      </c>
      <c r="Q50" s="241">
        <v>69</v>
      </c>
      <c r="R50" s="241">
        <v>68</v>
      </c>
      <c r="S50" s="241">
        <v>68</v>
      </c>
      <c r="T50" s="241">
        <v>68</v>
      </c>
      <c r="U50" s="241">
        <v>68</v>
      </c>
      <c r="V50" s="241">
        <v>67</v>
      </c>
      <c r="W50" s="241">
        <v>67</v>
      </c>
      <c r="X50" s="241">
        <v>67</v>
      </c>
      <c r="Y50" s="241">
        <v>67</v>
      </c>
      <c r="Z50" s="241">
        <v>67</v>
      </c>
      <c r="AA50" s="241">
        <v>67</v>
      </c>
      <c r="AB50" s="241">
        <v>67</v>
      </c>
      <c r="AC50" s="246">
        <v>67</v>
      </c>
      <c r="AD50" s="246">
        <v>68</v>
      </c>
      <c r="AE50" s="246">
        <v>68</v>
      </c>
      <c r="AF50" s="246">
        <v>68</v>
      </c>
      <c r="AG50" s="246">
        <v>68</v>
      </c>
      <c r="AH50" s="246">
        <v>68</v>
      </c>
      <c r="AI50" s="246"/>
      <c r="AJ50" s="130">
        <f t="shared" si="6"/>
        <v>2057</v>
      </c>
      <c r="AK50" s="173">
        <f t="shared" si="4"/>
        <v>68.566666666666663</v>
      </c>
      <c r="AL50" s="544"/>
      <c r="AM50" s="546"/>
      <c r="AN50" s="526"/>
      <c r="AO50" s="174">
        <f t="shared" si="8"/>
        <v>1.0548717948717947</v>
      </c>
      <c r="AP50" s="526"/>
    </row>
    <row r="51" spans="1:42" ht="20.100000000000001" customHeight="1">
      <c r="A51" s="529" t="s">
        <v>516</v>
      </c>
      <c r="B51" s="104" t="s">
        <v>491</v>
      </c>
      <c r="C51" s="168">
        <v>9</v>
      </c>
      <c r="D51" s="168">
        <v>8.5</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8</v>
      </c>
      <c r="AC51" s="240">
        <v>8</v>
      </c>
      <c r="AD51" s="240">
        <v>8</v>
      </c>
      <c r="AE51" s="240">
        <v>8</v>
      </c>
      <c r="AF51" s="240">
        <v>8</v>
      </c>
      <c r="AG51" s="240">
        <v>8</v>
      </c>
      <c r="AH51" s="240">
        <v>8</v>
      </c>
      <c r="AI51" s="240"/>
      <c r="AJ51" s="109">
        <f t="shared" si="6"/>
        <v>263</v>
      </c>
      <c r="AK51" s="110">
        <f t="shared" si="4"/>
        <v>8.7666666666666675</v>
      </c>
      <c r="AL51" s="543">
        <f>SUM(AK51:AK52)</f>
        <v>8.7666666666666675</v>
      </c>
      <c r="AM51" s="111">
        <f>AK51/C51</f>
        <v>0.9740740740740742</v>
      </c>
      <c r="AN51" s="532">
        <f>AL51/SUM(C51:C52)</f>
        <v>0.9740740740740742</v>
      </c>
      <c r="AO51" s="112">
        <f t="shared" si="8"/>
        <v>1.031372549019608</v>
      </c>
      <c r="AP51" s="532">
        <f>AL51/SUM(D51:D52)</f>
        <v>1.031372549019608</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c r="AJ52" s="130">
        <f t="shared" si="6"/>
        <v>0</v>
      </c>
      <c r="AK52" s="173">
        <f t="shared" si="4"/>
        <v>0</v>
      </c>
      <c r="AL52" s="544"/>
      <c r="AM52" s="156"/>
      <c r="AN52" s="526"/>
      <c r="AO52" s="156"/>
      <c r="AP52" s="526"/>
    </row>
    <row r="53" spans="1:42" ht="20.100000000000001" customHeight="1">
      <c r="A53" s="530" t="s">
        <v>518</v>
      </c>
      <c r="B53" s="104" t="s">
        <v>491</v>
      </c>
      <c r="C53" s="247">
        <v>15</v>
      </c>
      <c r="D53" s="576">
        <v>11.5</v>
      </c>
      <c r="E53" s="248">
        <v>11</v>
      </c>
      <c r="F53" s="248">
        <v>11</v>
      </c>
      <c r="G53" s="248"/>
      <c r="H53" s="248">
        <v>9</v>
      </c>
      <c r="I53" s="248">
        <v>11</v>
      </c>
      <c r="J53" s="248">
        <v>9</v>
      </c>
      <c r="K53" s="248">
        <v>5</v>
      </c>
      <c r="L53" s="248">
        <v>10</v>
      </c>
      <c r="M53" s="248">
        <v>9</v>
      </c>
      <c r="N53" s="248"/>
      <c r="O53" s="248">
        <v>9</v>
      </c>
      <c r="P53" s="248">
        <v>9</v>
      </c>
      <c r="Q53" s="248">
        <v>8</v>
      </c>
      <c r="R53" s="248">
        <v>7</v>
      </c>
      <c r="S53" s="248">
        <v>11</v>
      </c>
      <c r="T53" s="248">
        <v>10</v>
      </c>
      <c r="U53" s="248"/>
      <c r="V53" s="248">
        <v>10</v>
      </c>
      <c r="W53" s="248">
        <v>10</v>
      </c>
      <c r="X53" s="248">
        <v>10</v>
      </c>
      <c r="Y53" s="248">
        <v>7</v>
      </c>
      <c r="Z53" s="248">
        <v>9</v>
      </c>
      <c r="AA53" s="248">
        <v>10</v>
      </c>
      <c r="AB53" s="248"/>
      <c r="AC53" s="248">
        <v>9</v>
      </c>
      <c r="AD53" s="248">
        <v>10</v>
      </c>
      <c r="AE53" s="248">
        <v>10</v>
      </c>
      <c r="AF53" s="248">
        <v>4</v>
      </c>
      <c r="AG53" s="248">
        <v>9</v>
      </c>
      <c r="AH53" s="248">
        <v>10</v>
      </c>
      <c r="AI53" s="248"/>
      <c r="AJ53" s="177">
        <f t="shared" si="6"/>
        <v>237</v>
      </c>
      <c r="AK53" s="178">
        <f t="shared" si="4"/>
        <v>9.115384615384615</v>
      </c>
      <c r="AL53" s="578">
        <f>SUM(AK53:AK54)</f>
        <v>9.384615384615385</v>
      </c>
      <c r="AM53" s="179">
        <f>AK53/C53</f>
        <v>0.60769230769230764</v>
      </c>
      <c r="AN53" s="532">
        <f>AL53/SUM(C53:C54)</f>
        <v>0.62564102564102564</v>
      </c>
      <c r="AO53" s="182">
        <f>AK53/D53</f>
        <v>0.79264214046822734</v>
      </c>
      <c r="AP53" s="532">
        <f>AL53/SUM(D53:D54)</f>
        <v>0.81605351170568563</v>
      </c>
    </row>
    <row r="54" spans="1:42" ht="20.100000000000001" customHeight="1">
      <c r="A54" s="530"/>
      <c r="B54" s="115" t="s">
        <v>492</v>
      </c>
      <c r="C54" s="247"/>
      <c r="D54" s="577"/>
      <c r="E54" s="248">
        <v>0</v>
      </c>
      <c r="F54" s="248">
        <v>0</v>
      </c>
      <c r="G54" s="248"/>
      <c r="H54" s="248">
        <v>1</v>
      </c>
      <c r="I54" s="248">
        <v>0</v>
      </c>
      <c r="J54" s="248">
        <v>0</v>
      </c>
      <c r="K54" s="248">
        <v>1</v>
      </c>
      <c r="L54" s="248">
        <v>0</v>
      </c>
      <c r="M54" s="248">
        <v>0</v>
      </c>
      <c r="N54" s="248"/>
      <c r="O54" s="248">
        <v>1</v>
      </c>
      <c r="P54" s="248">
        <v>0</v>
      </c>
      <c r="Q54" s="248">
        <v>0</v>
      </c>
      <c r="R54" s="248">
        <v>1</v>
      </c>
      <c r="S54" s="248">
        <v>0</v>
      </c>
      <c r="T54" s="248">
        <v>0</v>
      </c>
      <c r="U54" s="248"/>
      <c r="V54" s="248">
        <v>1</v>
      </c>
      <c r="W54" s="248">
        <v>0</v>
      </c>
      <c r="X54" s="248">
        <v>0</v>
      </c>
      <c r="Y54" s="248">
        <v>0</v>
      </c>
      <c r="Z54" s="248">
        <v>0</v>
      </c>
      <c r="AA54" s="248">
        <v>0</v>
      </c>
      <c r="AB54" s="248"/>
      <c r="AC54" s="248">
        <v>1</v>
      </c>
      <c r="AD54" s="248">
        <v>0</v>
      </c>
      <c r="AE54" s="248">
        <v>0</v>
      </c>
      <c r="AF54" s="248">
        <v>1</v>
      </c>
      <c r="AG54" s="248">
        <v>0</v>
      </c>
      <c r="AH54" s="248">
        <v>0</v>
      </c>
      <c r="AI54" s="248"/>
      <c r="AJ54" s="177">
        <f t="shared" si="6"/>
        <v>7</v>
      </c>
      <c r="AK54" s="178">
        <f t="shared" si="4"/>
        <v>0.26923076923076922</v>
      </c>
      <c r="AL54" s="579"/>
      <c r="AM54" s="581"/>
      <c r="AN54" s="580"/>
      <c r="AO54" s="581"/>
      <c r="AP54" s="575"/>
    </row>
    <row r="55" spans="1:42" ht="20.100000000000001" customHeight="1">
      <c r="A55" s="536"/>
      <c r="B55" s="249" t="s">
        <v>493</v>
      </c>
      <c r="C55" s="250"/>
      <c r="D55" s="250"/>
      <c r="E55" s="251">
        <v>0</v>
      </c>
      <c r="F55" s="251">
        <v>0</v>
      </c>
      <c r="G55" s="251"/>
      <c r="H55" s="251">
        <v>0</v>
      </c>
      <c r="I55" s="251">
        <v>1</v>
      </c>
      <c r="J55" s="251">
        <v>1</v>
      </c>
      <c r="K55" s="251">
        <v>0</v>
      </c>
      <c r="L55" s="251">
        <v>0</v>
      </c>
      <c r="M55" s="251">
        <v>1</v>
      </c>
      <c r="N55" s="251"/>
      <c r="O55" s="251">
        <v>0</v>
      </c>
      <c r="P55" s="251">
        <v>2</v>
      </c>
      <c r="Q55" s="251">
        <v>0</v>
      </c>
      <c r="R55" s="251">
        <v>0</v>
      </c>
      <c r="S55" s="251">
        <v>1</v>
      </c>
      <c r="T55" s="251">
        <v>0</v>
      </c>
      <c r="U55" s="251"/>
      <c r="V55" s="251">
        <v>0</v>
      </c>
      <c r="W55" s="251">
        <v>2</v>
      </c>
      <c r="X55" s="252">
        <v>1</v>
      </c>
      <c r="Y55" s="251">
        <v>1</v>
      </c>
      <c r="Z55" s="251">
        <v>0</v>
      </c>
      <c r="AA55" s="251">
        <v>1</v>
      </c>
      <c r="AB55" s="251"/>
      <c r="AC55" s="251">
        <v>0</v>
      </c>
      <c r="AD55" s="251">
        <v>3</v>
      </c>
      <c r="AE55" s="251">
        <v>1</v>
      </c>
      <c r="AF55" s="251">
        <v>2</v>
      </c>
      <c r="AG55" s="251">
        <v>0</v>
      </c>
      <c r="AH55" s="251">
        <v>0</v>
      </c>
      <c r="AI55" s="251"/>
      <c r="AJ55" s="187">
        <f t="shared" si="6"/>
        <v>17</v>
      </c>
      <c r="AK55" s="188">
        <f t="shared" si="4"/>
        <v>0.65384615384615385</v>
      </c>
      <c r="AL55" s="253"/>
      <c r="AM55" s="582"/>
      <c r="AN55" s="299"/>
      <c r="AO55" s="582"/>
      <c r="AP55" s="254"/>
    </row>
    <row r="56" spans="1:42" ht="20.100000000000001" customHeight="1">
      <c r="A56" s="529" t="s">
        <v>519</v>
      </c>
      <c r="B56" s="104" t="s">
        <v>491</v>
      </c>
      <c r="C56" s="255">
        <v>18</v>
      </c>
      <c r="D56" s="256">
        <v>15</v>
      </c>
      <c r="E56" s="257">
        <v>15</v>
      </c>
      <c r="F56" s="258">
        <v>16</v>
      </c>
      <c r="G56" s="258"/>
      <c r="H56" s="259">
        <v>16</v>
      </c>
      <c r="I56" s="258">
        <v>15</v>
      </c>
      <c r="J56" s="449">
        <v>15</v>
      </c>
      <c r="K56" s="258">
        <v>16</v>
      </c>
      <c r="L56" s="258">
        <v>15</v>
      </c>
      <c r="M56" s="258">
        <v>17</v>
      </c>
      <c r="N56" s="258"/>
      <c r="O56" s="259">
        <v>17</v>
      </c>
      <c r="P56" s="258">
        <v>13</v>
      </c>
      <c r="Q56" s="258">
        <v>14</v>
      </c>
      <c r="R56" s="258">
        <v>15</v>
      </c>
      <c r="S56" s="258">
        <v>12</v>
      </c>
      <c r="T56" s="258">
        <v>16</v>
      </c>
      <c r="U56" s="258"/>
      <c r="V56" s="258">
        <v>14</v>
      </c>
      <c r="W56" s="258">
        <v>13</v>
      </c>
      <c r="X56" s="259">
        <v>10</v>
      </c>
      <c r="Y56" s="258">
        <v>14</v>
      </c>
      <c r="Z56" s="258">
        <v>12</v>
      </c>
      <c r="AA56" s="258">
        <v>17</v>
      </c>
      <c r="AB56" s="258"/>
      <c r="AC56" s="258">
        <v>13</v>
      </c>
      <c r="AD56" s="258">
        <v>13</v>
      </c>
      <c r="AE56" s="258">
        <v>12</v>
      </c>
      <c r="AF56" s="258">
        <v>12</v>
      </c>
      <c r="AG56" s="258">
        <v>12</v>
      </c>
      <c r="AH56" s="258">
        <v>11</v>
      </c>
      <c r="AI56" s="258"/>
      <c r="AJ56" s="260">
        <f t="shared" si="6"/>
        <v>365</v>
      </c>
      <c r="AK56" s="110">
        <f t="shared" si="4"/>
        <v>14.038461538461538</v>
      </c>
      <c r="AL56" s="531">
        <f>SUM(AK56:AK57)</f>
        <v>14.615384615384615</v>
      </c>
      <c r="AM56" s="111">
        <f>AK56/C56</f>
        <v>0.77991452991452992</v>
      </c>
      <c r="AN56" s="532">
        <f>AL56/(C56+C57)</f>
        <v>0.81196581196581197</v>
      </c>
      <c r="AO56" s="112">
        <f>AK56/D56</f>
        <v>0.9358974358974359</v>
      </c>
      <c r="AP56" s="532">
        <f>AL56/SUM(D56:D57)</f>
        <v>0.88578088578088576</v>
      </c>
    </row>
    <row r="57" spans="1:42" ht="20.100000000000001" customHeight="1">
      <c r="A57" s="530"/>
      <c r="B57" s="115" t="s">
        <v>492</v>
      </c>
      <c r="C57" s="261"/>
      <c r="D57" s="262">
        <v>1.5</v>
      </c>
      <c r="E57" s="263">
        <v>1</v>
      </c>
      <c r="F57" s="264">
        <v>1</v>
      </c>
      <c r="G57" s="264"/>
      <c r="H57" s="265">
        <v>0</v>
      </c>
      <c r="I57" s="264">
        <v>1</v>
      </c>
      <c r="J57" s="357">
        <v>0</v>
      </c>
      <c r="K57" s="267">
        <v>0</v>
      </c>
      <c r="L57" s="264">
        <v>1</v>
      </c>
      <c r="M57" s="264">
        <v>1</v>
      </c>
      <c r="N57" s="264"/>
      <c r="O57" s="265">
        <v>0</v>
      </c>
      <c r="P57" s="264">
        <v>1</v>
      </c>
      <c r="Q57" s="264">
        <v>1</v>
      </c>
      <c r="R57" s="264">
        <v>0</v>
      </c>
      <c r="S57" s="264">
        <v>1</v>
      </c>
      <c r="T57" s="264">
        <v>1</v>
      </c>
      <c r="U57" s="264"/>
      <c r="V57" s="264">
        <v>0</v>
      </c>
      <c r="W57" s="264">
        <v>1</v>
      </c>
      <c r="X57" s="265">
        <v>1</v>
      </c>
      <c r="Y57" s="264">
        <v>0</v>
      </c>
      <c r="Z57" s="264">
        <v>1</v>
      </c>
      <c r="AA57" s="264">
        <v>1</v>
      </c>
      <c r="AB57" s="264"/>
      <c r="AC57" s="264">
        <v>0</v>
      </c>
      <c r="AD57" s="264">
        <v>0</v>
      </c>
      <c r="AE57" s="264">
        <v>1</v>
      </c>
      <c r="AF57" s="264">
        <v>0</v>
      </c>
      <c r="AG57" s="264">
        <v>1</v>
      </c>
      <c r="AH57" s="264">
        <v>0</v>
      </c>
      <c r="AI57" s="264"/>
      <c r="AJ57" s="268">
        <f t="shared" si="6"/>
        <v>15</v>
      </c>
      <c r="AK57" s="269">
        <f t="shared" si="4"/>
        <v>0.57692307692307687</v>
      </c>
      <c r="AL57" s="547"/>
      <c r="AM57" s="581"/>
      <c r="AN57" s="525"/>
      <c r="AO57" s="581"/>
      <c r="AP57" s="524"/>
    </row>
    <row r="58" spans="1:42" ht="20.100000000000001" customHeight="1">
      <c r="A58" s="536"/>
      <c r="B58" s="151" t="s">
        <v>493</v>
      </c>
      <c r="C58" s="270"/>
      <c r="D58" s="271"/>
      <c r="E58" s="272">
        <v>0</v>
      </c>
      <c r="F58" s="273">
        <v>1</v>
      </c>
      <c r="G58" s="273"/>
      <c r="H58" s="274">
        <v>0</v>
      </c>
      <c r="I58" s="273">
        <v>0</v>
      </c>
      <c r="J58" s="273">
        <v>0</v>
      </c>
      <c r="K58" s="273">
        <v>0</v>
      </c>
      <c r="L58" s="273">
        <v>0</v>
      </c>
      <c r="M58" s="273">
        <v>0</v>
      </c>
      <c r="N58" s="273"/>
      <c r="O58" s="274">
        <v>0</v>
      </c>
      <c r="P58" s="273">
        <v>0</v>
      </c>
      <c r="Q58" s="273">
        <v>0</v>
      </c>
      <c r="R58" s="273">
        <v>0</v>
      </c>
      <c r="S58" s="273">
        <v>0</v>
      </c>
      <c r="T58" s="273">
        <v>0</v>
      </c>
      <c r="U58" s="273"/>
      <c r="V58" s="273">
        <v>2</v>
      </c>
      <c r="W58" s="273">
        <v>0</v>
      </c>
      <c r="X58" s="274">
        <v>1</v>
      </c>
      <c r="Y58" s="273">
        <v>0</v>
      </c>
      <c r="Z58" s="273">
        <v>0</v>
      </c>
      <c r="AA58" s="273">
        <v>0</v>
      </c>
      <c r="AB58" s="273"/>
      <c r="AC58" s="273">
        <v>1</v>
      </c>
      <c r="AD58" s="273">
        <v>1</v>
      </c>
      <c r="AE58" s="273">
        <v>1</v>
      </c>
      <c r="AF58" s="273">
        <v>1</v>
      </c>
      <c r="AG58" s="273">
        <v>0</v>
      </c>
      <c r="AH58" s="273">
        <v>3</v>
      </c>
      <c r="AI58" s="273"/>
      <c r="AJ58" s="166">
        <f t="shared" si="6"/>
        <v>11</v>
      </c>
      <c r="AK58" s="167">
        <f t="shared" si="4"/>
        <v>0.42307692307692307</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c r="AJ59" s="109">
        <f t="shared" si="6"/>
        <v>1380</v>
      </c>
      <c r="AK59" s="110">
        <f t="shared" si="4"/>
        <v>46</v>
      </c>
      <c r="AL59" s="583"/>
      <c r="AM59" s="111">
        <f>AK59/C59</f>
        <v>1</v>
      </c>
      <c r="AN59" s="586"/>
      <c r="AO59" s="112">
        <f>AK59/D59</f>
        <v>1</v>
      </c>
      <c r="AP59" s="583"/>
    </row>
    <row r="60" spans="1:42" ht="20.100000000000001" customHeight="1">
      <c r="A60" s="530"/>
      <c r="B60" s="115" t="s">
        <v>490</v>
      </c>
      <c r="C60" s="276"/>
      <c r="D60" s="276"/>
      <c r="E60" s="277">
        <v>2</v>
      </c>
      <c r="F60" s="278">
        <v>2</v>
      </c>
      <c r="G60" s="278">
        <v>2</v>
      </c>
      <c r="H60" s="278">
        <v>2</v>
      </c>
      <c r="I60" s="278">
        <v>2</v>
      </c>
      <c r="J60" s="278">
        <v>1</v>
      </c>
      <c r="K60" s="278">
        <v>1</v>
      </c>
      <c r="L60" s="278">
        <v>1</v>
      </c>
      <c r="M60" s="278">
        <v>1</v>
      </c>
      <c r="N60" s="278">
        <v>1</v>
      </c>
      <c r="O60" s="278">
        <v>1</v>
      </c>
      <c r="P60" s="278">
        <v>1</v>
      </c>
      <c r="Q60" s="278">
        <v>1</v>
      </c>
      <c r="R60" s="278">
        <v>0</v>
      </c>
      <c r="S60" s="278">
        <v>0</v>
      </c>
      <c r="T60" s="278">
        <v>0</v>
      </c>
      <c r="U60" s="278">
        <v>0</v>
      </c>
      <c r="V60" s="278">
        <v>2</v>
      </c>
      <c r="W60" s="278">
        <v>2</v>
      </c>
      <c r="X60" s="278">
        <v>2</v>
      </c>
      <c r="Y60" s="278">
        <v>2</v>
      </c>
      <c r="Z60" s="278">
        <v>2</v>
      </c>
      <c r="AA60" s="278">
        <v>2</v>
      </c>
      <c r="AB60" s="278">
        <v>2</v>
      </c>
      <c r="AC60" s="278">
        <v>2</v>
      </c>
      <c r="AD60" s="278">
        <v>2</v>
      </c>
      <c r="AE60" s="278">
        <v>2</v>
      </c>
      <c r="AF60" s="278">
        <v>3</v>
      </c>
      <c r="AG60" s="278">
        <v>3</v>
      </c>
      <c r="AH60" s="278">
        <v>3</v>
      </c>
      <c r="AI60" s="278"/>
      <c r="AJ60" s="279">
        <f t="shared" si="6"/>
        <v>47</v>
      </c>
      <c r="AK60" s="280">
        <f t="shared" si="4"/>
        <v>1.5666666666666667</v>
      </c>
      <c r="AL60" s="584"/>
      <c r="AM60" s="540"/>
      <c r="AN60" s="587"/>
      <c r="AO60" s="540"/>
      <c r="AP60" s="584"/>
    </row>
    <row r="61" spans="1:42" ht="20.100000000000001" customHeight="1">
      <c r="A61" s="536"/>
      <c r="B61" s="124" t="s">
        <v>522</v>
      </c>
      <c r="C61" s="281"/>
      <c r="D61" s="281"/>
      <c r="E61" s="282">
        <v>0</v>
      </c>
      <c r="F61" s="283">
        <v>0</v>
      </c>
      <c r="G61" s="246">
        <v>9</v>
      </c>
      <c r="H61" s="283">
        <v>0</v>
      </c>
      <c r="I61" s="283">
        <v>0</v>
      </c>
      <c r="J61" s="282">
        <v>0</v>
      </c>
      <c r="K61" s="283">
        <v>0</v>
      </c>
      <c r="L61" s="246">
        <v>0</v>
      </c>
      <c r="M61" s="283">
        <v>0</v>
      </c>
      <c r="N61" s="283">
        <v>10</v>
      </c>
      <c r="O61" s="283">
        <v>13</v>
      </c>
      <c r="P61" s="283">
        <v>0</v>
      </c>
      <c r="Q61" s="246">
        <v>3</v>
      </c>
      <c r="R61" s="246">
        <v>0</v>
      </c>
      <c r="S61" s="246">
        <v>10</v>
      </c>
      <c r="T61" s="246">
        <v>0</v>
      </c>
      <c r="U61" s="246">
        <v>9</v>
      </c>
      <c r="V61" s="246">
        <v>0</v>
      </c>
      <c r="W61" s="246">
        <v>0</v>
      </c>
      <c r="X61" s="284">
        <v>0</v>
      </c>
      <c r="Y61" s="283">
        <v>0</v>
      </c>
      <c r="Z61" s="283">
        <v>0</v>
      </c>
      <c r="AA61" s="283">
        <v>0</v>
      </c>
      <c r="AB61" s="283">
        <v>8</v>
      </c>
      <c r="AC61" s="283">
        <v>0</v>
      </c>
      <c r="AD61" s="283">
        <v>0</v>
      </c>
      <c r="AE61" s="283">
        <v>0</v>
      </c>
      <c r="AF61" s="283">
        <v>0</v>
      </c>
      <c r="AG61" s="283">
        <v>0</v>
      </c>
      <c r="AH61" s="283">
        <v>0</v>
      </c>
      <c r="AI61" s="283"/>
      <c r="AJ61" s="153">
        <f>SUM(E61:AI61)</f>
        <v>62</v>
      </c>
      <c r="AK61" s="140">
        <f t="shared" si="4"/>
        <v>2.0666666666666669</v>
      </c>
      <c r="AL61" s="585"/>
      <c r="AM61" s="528"/>
      <c r="AN61" s="588"/>
      <c r="AO61" s="528"/>
      <c r="AP61" s="585"/>
    </row>
    <row r="62" spans="1:42" ht="20.100000000000001" customHeight="1">
      <c r="A62" s="285" t="s">
        <v>860</v>
      </c>
      <c r="B62" s="286" t="s">
        <v>523</v>
      </c>
      <c r="C62" s="287">
        <f>SUM(C5:C61)-SUM(C15:C16,C26:C27,C49:C50)</f>
        <v>678</v>
      </c>
      <c r="D62" s="287">
        <f>SUM(D5:D61)-SUM(D15:D16,D26:D27,D49:D50)</f>
        <v>667.00000000000023</v>
      </c>
      <c r="E62" s="288">
        <f t="shared" ref="E62:AI62" si="9">SUM(E5:E9,E17:E21,E23:E24,E28:E33,E56:E57,E59:E59,E35:E47,E51:E53,E11:E13)</f>
        <v>665</v>
      </c>
      <c r="F62" s="288">
        <f t="shared" si="9"/>
        <v>628</v>
      </c>
      <c r="G62" s="288">
        <f t="shared" si="9"/>
        <v>471</v>
      </c>
      <c r="H62" s="288">
        <f>SUM(H5:H9,H17:H21,H23:H24,H28:H33,H56:H57,H59:H59,H35:H47,H51:H53,H11:H13)</f>
        <v>665</v>
      </c>
      <c r="I62" s="288">
        <f t="shared" si="9"/>
        <v>680</v>
      </c>
      <c r="J62" s="288">
        <f>SUM(J5:J9,J17:J21,J23:J24,J28:J33,J57:J57,J59:J59,J35:J47,J51:J53,J11:J13)</f>
        <v>644</v>
      </c>
      <c r="K62" s="288">
        <f t="shared" si="9"/>
        <v>674</v>
      </c>
      <c r="L62" s="288">
        <f t="shared" si="9"/>
        <v>662</v>
      </c>
      <c r="M62" s="288">
        <f t="shared" si="9"/>
        <v>644</v>
      </c>
      <c r="N62" s="288">
        <f t="shared" si="9"/>
        <v>477</v>
      </c>
      <c r="O62" s="288">
        <f t="shared" si="9"/>
        <v>667</v>
      </c>
      <c r="P62" s="288">
        <f t="shared" si="9"/>
        <v>664</v>
      </c>
      <c r="Q62" s="288">
        <f t="shared" si="9"/>
        <v>655</v>
      </c>
      <c r="R62" s="288">
        <f t="shared" si="9"/>
        <v>670</v>
      </c>
      <c r="S62" s="288">
        <f>SUM(S5:S9,S17:S21,S23:S24,S28:S33,S56:S57,S59:S59,S35:S47,S51:S53,S11:S13)</f>
        <v>664</v>
      </c>
      <c r="T62" s="288">
        <f t="shared" si="9"/>
        <v>650</v>
      </c>
      <c r="U62" s="288">
        <f t="shared" si="9"/>
        <v>477</v>
      </c>
      <c r="V62" s="288">
        <f t="shared" si="9"/>
        <v>675</v>
      </c>
      <c r="W62" s="288">
        <f t="shared" si="9"/>
        <v>673</v>
      </c>
      <c r="X62" s="288">
        <f t="shared" si="9"/>
        <v>656</v>
      </c>
      <c r="Y62" s="288">
        <f>SUM(Y5:Y9,Y17:Y21,Y23:Y24,Y28:Y33,Y56:Y57,Y59:Y59,Y35:Y47,Y51:Y53,Y11:Y13)</f>
        <v>665</v>
      </c>
      <c r="Z62" s="288">
        <f>SUM(Z5:Z9,Z17:Z21,Z23:Z24,Z28:Z33,Z56:Z57,Z59:Z59,Z35:Z47,Z51:Z53,Z11:Z13)</f>
        <v>672</v>
      </c>
      <c r="AA62" s="288">
        <f>SUM(AA5:AA9,AA17:AA21,AA23:AA24,AA28:AA33,AA56:AA57,AA59:AA59,AA35:AA47,AA51:AA53,AA11:AA13)</f>
        <v>653</v>
      </c>
      <c r="AB62" s="288">
        <f t="shared" si="9"/>
        <v>471</v>
      </c>
      <c r="AC62" s="289">
        <f t="shared" si="9"/>
        <v>665</v>
      </c>
      <c r="AD62" s="289">
        <f t="shared" si="9"/>
        <v>666</v>
      </c>
      <c r="AE62" s="289">
        <f>SUM(AE5:AE9,AE17:AE21,AE23:AE24,AE28:AE33,AE56:AE57,AE59:AE59,AE35:AE47,AE51:AE53,AE11:AE13)</f>
        <v>654</v>
      </c>
      <c r="AF62" s="289">
        <f>SUM(AF5:AF9,AF17:AF21,AF23:AF24,AF28:AF33,AF56:AF57,AF59:AF59,AF35:AF47,AF51:AF53,AF11:AF13)</f>
        <v>654</v>
      </c>
      <c r="AG62" s="289">
        <f>SUM(AG5:AG9,AG17:AG21,AG23:AG24,AG28:AG33,AG56:AG57,AG59:AG59,AG35:AG47,AG51:AG53,AG11:AG13)</f>
        <v>653</v>
      </c>
      <c r="AH62" s="289">
        <f>SUM(AH5:AH9,AH17:AH21,AH23:AH24,AH28:AH33,AH56:AH57,AH59:AH59,AH35:AH47,AH51:AH53,AH11:AH13)</f>
        <v>637</v>
      </c>
      <c r="AI62" s="289">
        <f t="shared" si="9"/>
        <v>50</v>
      </c>
      <c r="AJ62" s="290">
        <f>SUM(AJ5:AJ6,AJ8:AJ9,AJ17:AJ18,AJ20:AJ21,AJ23:AJ24,AJ28:AJ29,AJ31:AJ33,AJ56:AJ57,AJ59:AJ59,AJ35:AJ37,AJ39:AJ40,AJ42:AJ43,AJ45:AJ47,AJ51:AJ53,AJ11:AJ13)</f>
        <v>18774</v>
      </c>
      <c r="AK62" s="291">
        <f>SUM(AK5:AK6,AK8:AK9,AK11:AK13,AK17:AK18,AK20:AK21,AK23:AK24,AK28:AK29,AK31:AK33,AK35:AK37,AK39:AK40,AK42:AK43,AK45:AK47,AK51:AK54,AK56:AK57,AK59)</f>
        <v>647.06931348221667</v>
      </c>
      <c r="AL62" s="292"/>
      <c r="AM62" s="293">
        <f>(AK62-SUM(AK31:AK33))/C62</f>
        <v>0.89675906609963119</v>
      </c>
      <c r="AN62" s="298"/>
      <c r="AO62" s="294">
        <f>AK62/D62</f>
        <v>0.97011891076794066</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7" orientation="landscape" cellComments="asDisplayed"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4B3CC-C3E1-46E5-BF6B-7FA5C0AEBA25}">
  <sheetPr codeName="Sheet33">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9.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1138</v>
      </c>
      <c r="M1" s="593"/>
      <c r="N1" s="593"/>
      <c r="O1" s="593"/>
      <c r="P1" s="432"/>
    </row>
    <row r="2" spans="1:19" ht="31.5" customHeight="1">
      <c r="A2" s="475" t="s">
        <v>1049</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t="str" cm="1">
        <f t="array" ref="J11">IFERROR(_xlfn.XLOOKUP(1, (集計!$A:$A=$A$2) * (集計!$B:$B=$A11), 集計!C:C),"")</f>
        <v>▲86,866</v>
      </c>
      <c r="K11" s="506"/>
      <c r="L11" s="506"/>
      <c r="M11" s="600"/>
      <c r="N11" s="601"/>
      <c r="O11" s="602"/>
      <c r="P11" s="437" t="s">
        <v>852</v>
      </c>
      <c r="Q11" s="90">
        <f>IFERROR(VLOOKUP($P11,'利用者数実績（2025.11）'!A:AP,42,FALSE)*100,"")</f>
        <v>99.281609195402297</v>
      </c>
      <c r="R11" s="90">
        <f>IFERROR((VLOOKUP($P11,'利用者数実績（2025.11）'!A:AP,38,FALSE)/VLOOKUP($P11,'利用者数実績（2024.11）'!A:AP,38,FALSE))*100,"")</f>
        <v>97.819932049830143</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f t="array" ref="J12">IFERROR(_xlfn.XLOOKUP(1, (集計!$A:$A=$A$2) * (集計!$B:$B=$A12), 集計!C:C),"")</f>
        <v>81278</v>
      </c>
      <c r="K12" s="506"/>
      <c r="L12" s="506"/>
      <c r="M12" s="600"/>
      <c r="N12" s="601"/>
      <c r="O12" s="602"/>
      <c r="P12" s="438" t="s">
        <v>558</v>
      </c>
      <c r="Q12" s="90">
        <f>IFERROR(VLOOKUP($P12,'利用者数実績（2025.11）'!A:AP,42,FALSE)*100,"")</f>
        <v>104.59016393442624</v>
      </c>
      <c r="R12" s="90">
        <f>IFERROR((VLOOKUP($P12,'利用者数実績（2025.11）'!A:AP,38,FALSE)/VLOOKUP($P12,'利用者数実績（2024.11）'!A:AP,38,FALSE))*100,"")</f>
        <v>112.84353741496598</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t="str">
        <f t="array" ref="J13">IFERROR(_xlfn.XLOOKUP(1, (集計!$A:$A=$A$2) * (集計!$B:$B=$A13), 集計!C:C),"")</f>
        <v>▲872,899</v>
      </c>
      <c r="K13" s="506"/>
      <c r="L13" s="506"/>
      <c r="M13" s="600"/>
      <c r="N13" s="601"/>
      <c r="O13" s="602"/>
      <c r="P13" s="438" t="s">
        <v>494</v>
      </c>
      <c r="Q13" s="90">
        <f>IFERROR(VLOOKUP($P13,'利用者数実績（2025.11）'!A:AP,42,FALSE)*100,"")</f>
        <v>91.428571428571431</v>
      </c>
      <c r="R13" s="90">
        <f>IFERROR((VLOOKUP($P13,'利用者数実績（2025.11）'!A:AP,38,FALSE)/VLOOKUP($P13,'利用者数実績（2024.11）'!A:AP,38,FALSE))*100,"")</f>
        <v>95.303550973654069</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t="str">
        <f t="array" ref="J14">IFERROR(_xlfn.XLOOKUP(1, (集計!$A:$A=$A$2) * (集計!$B:$B=$A14), 集計!C:C),"")</f>
        <v>▲135,816</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t="str">
        <f t="array" ref="J15">IFERROR(_xlfn.XLOOKUP(1, (集計!$A:$A=$A$2) * (集計!$B:$B=$A15), 集計!C:C),"")</f>
        <v>▲162,917</v>
      </c>
      <c r="K15" s="506"/>
      <c r="L15" s="506"/>
      <c r="M15" s="600"/>
      <c r="N15" s="601"/>
      <c r="O15" s="602"/>
      <c r="P15" s="438" t="s">
        <v>499</v>
      </c>
      <c r="Q15" s="90">
        <f>IFERROR(VLOOKUP($P15,'利用者数実績（2025.11）'!A:AP,42,FALSE)*100,"")</f>
        <v>93.071895424836597</v>
      </c>
      <c r="R15" s="90">
        <f>IFERROR((VLOOKUP($P15,'利用者数実績（2025.11）'!A:AP,38,FALSE)/VLOOKUP($P15,'利用者数実績（2024.11）'!A:AP,38,FALSE))*100,"")</f>
        <v>95.357142857142875</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407081</v>
      </c>
      <c r="K16" s="506"/>
      <c r="L16" s="506"/>
      <c r="M16" s="600"/>
      <c r="N16" s="601"/>
      <c r="O16" s="602"/>
      <c r="P16" s="438" t="s">
        <v>500</v>
      </c>
      <c r="Q16" s="90">
        <f>IFERROR(VLOOKUP($P16,'利用者数実績（2025.11）'!A:AP,42,FALSE)*100,"")</f>
        <v>101.95041322314049</v>
      </c>
      <c r="R16" s="90">
        <f>IFERROR((VLOOKUP($P16,'利用者数実績（2025.11）'!A:AP,38,FALSE)/VLOOKUP($P16,'利用者数実績（2024.11）'!A:AP,38,FALSE))*100,"")</f>
        <v>98.264705882352942</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t="str">
        <f t="array" ref="J17">IFERROR(_xlfn.XLOOKUP(1, (集計!$A:$A=$A$2) * (集計!$B:$B=$A17), 集計!C:C),"")</f>
        <v>▲57,971</v>
      </c>
      <c r="K17" s="506"/>
      <c r="L17" s="506"/>
      <c r="M17" s="600"/>
      <c r="N17" s="601"/>
      <c r="O17" s="602"/>
      <c r="P17" s="438" t="s">
        <v>501</v>
      </c>
      <c r="Q17" s="90">
        <f>IFERROR(VLOOKUP($P17,'利用者数実績（2025.11）'!A:AP,42,FALSE)*100,"")</f>
        <v>96.813559322033896</v>
      </c>
      <c r="R17" s="90">
        <f>IFERROR((VLOOKUP($P17,'利用者数実績（2025.11）'!A:AP,38,FALSE)/VLOOKUP($P17,'利用者数実績（2024.11）'!A:AP,38,FALSE))*100,"")</f>
        <v>100.89130434782606</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t="str">
        <f t="array" ref="J18">IFERROR(_xlfn.XLOOKUP(1, (集計!$A:$A=$A$2) * (集計!$B:$B=$A18), 集計!C:C),"")</f>
        <v>▲72,055</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60131</v>
      </c>
      <c r="K19" s="506"/>
      <c r="L19" s="506"/>
      <c r="M19" s="600"/>
      <c r="N19" s="601"/>
      <c r="O19" s="602"/>
      <c r="P19" s="438" t="s">
        <v>853</v>
      </c>
      <c r="Q19" s="90">
        <f>IFERROR(VLOOKUP($P19,'利用者数実績（2025.11）'!A:AP,42,FALSE)*100,"")</f>
        <v>99.762308998302217</v>
      </c>
      <c r="R19" s="90">
        <f>IFERROR((VLOOKUP($P19,'利用者数実績（2025.11）'!A:AP,38,FALSE)/VLOOKUP($P19,'利用者数実績（2024.11）'!A:AP,38,FALSE))*100,"")</f>
        <v>97.478433974784352</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▲1,259,116</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f t="array" ref="J21">IFERROR(_xlfn.XLOOKUP(1, (集計!$A:$A=$A$2) * (集計!$B:$B=$A21), 集計!C:C),"")</f>
        <v>448192</v>
      </c>
      <c r="K21" s="506"/>
      <c r="L21" s="506"/>
      <c r="M21" s="600"/>
      <c r="N21" s="601"/>
      <c r="O21" s="602"/>
      <c r="P21" s="438" t="s">
        <v>508</v>
      </c>
      <c r="Q21" s="90">
        <f>IFERROR(VLOOKUP($P21,'利用者数実績（2025.11）'!A:AP,42,FALSE)*100,"")</f>
        <v>101.34199134199133</v>
      </c>
      <c r="R21" s="90">
        <f>IFERROR((VLOOKUP($P21,'利用者数実績（2025.11）'!A:AP,38,FALSE)/VLOOKUP($P21,'利用者数実績（2024.11）'!A:AP,38,FALSE))*100,"")</f>
        <v>98.485485906604964</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▲972,590</v>
      </c>
      <c r="K22" s="506"/>
      <c r="L22" s="506"/>
      <c r="M22" s="600"/>
      <c r="N22" s="601"/>
      <c r="O22" s="602"/>
      <c r="P22" s="438" t="s" ph="1">
        <v>510</v>
      </c>
      <c r="Q22" s="90">
        <f>IFERROR(VLOOKUP($P22,'利用者数実績（2025.11）'!A:AP,42,FALSE)*100,"")</f>
        <v>76.333333333333329</v>
      </c>
      <c r="R22" s="90">
        <f>IFERROR((VLOOKUP($P22,'利用者数実績（2025.11）'!A:AP,38,FALSE)/VLOOKUP($P22,'利用者数実績（2024.11）'!A:AP,38,FALSE))*100,"")</f>
        <v>91.953667953667946</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▲527,702</v>
      </c>
      <c r="K23" s="506"/>
      <c r="L23" s="506"/>
      <c r="M23" s="600"/>
      <c r="N23" s="601"/>
      <c r="O23" s="602"/>
      <c r="P23" s="438" t="s">
        <v>511</v>
      </c>
      <c r="Q23" s="90">
        <f>IFERROR(VLOOKUP($P23,'利用者数実績（2025.11）'!A:AP,42,FALSE)*100,"")</f>
        <v>91.039426523297479</v>
      </c>
      <c r="R23" s="90">
        <f>IFERROR((VLOOKUP($P23,'利用者数実績（2025.11）'!A:AP,38,FALSE)/VLOOKUP($P23,'利用者数実績（2024.11）'!A:AP,38,FALSE))*100,"")</f>
        <v>94.248608534322827</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▲418,311</v>
      </c>
      <c r="K24" s="506"/>
      <c r="L24" s="506"/>
      <c r="M24" s="600"/>
      <c r="N24" s="601"/>
      <c r="O24" s="602"/>
      <c r="P24" s="438" t="s">
        <v>512</v>
      </c>
      <c r="Q24" s="90">
        <f>IFERROR(VLOOKUP($P24,'利用者数実績（2025.11）'!A:AP,42,FALSE)*100,"")</f>
        <v>98.076923076923066</v>
      </c>
      <c r="R24" s="90">
        <f>IFERROR((VLOOKUP($P24,'利用者数実績（2025.11）'!A:AP,38,FALSE)/VLOOKUP($P24,'利用者数実績（2024.11）'!A:AP,38,FALSE))*100,"")</f>
        <v>114.34977578475336</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t="str">
        <f t="array" ref="J25">IFERROR(_xlfn.XLOOKUP(1, (集計!$A:$A=$A$2) * (集計!$B:$B=$A25), 集計!C:C),"")</f>
        <v>▲98,864</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f t="array" ref="J26">IFERROR(_xlfn.XLOOKUP(1, (集計!$A:$A=$A$2) * (集計!$B:$B=$A26), 集計!C:C),"")</f>
        <v>103682</v>
      </c>
      <c r="K26" s="506"/>
      <c r="L26" s="506"/>
      <c r="M26" s="603"/>
      <c r="N26" s="604"/>
      <c r="O26" s="605"/>
      <c r="P26" s="438" t="s">
        <v>516</v>
      </c>
      <c r="Q26" s="90">
        <f>IFERROR(VLOOKUP($P26,'利用者数実績（2025.11）'!A:AP,42,FALSE)*100,"")</f>
        <v>100</v>
      </c>
      <c r="R26" s="90">
        <f>IFERROR((VLOOKUP($P26,'利用者数実績（2025.11）'!A:AP,38,FALSE)/VLOOKUP($P26,'利用者数実績（2024.11）'!A:AP,38,FALSE))*100,"")</f>
        <v>102.6615969581749</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▲79,988</v>
      </c>
      <c r="K27" s="506"/>
      <c r="L27" s="506"/>
      <c r="M27" s="603"/>
      <c r="N27" s="604"/>
      <c r="O27" s="605"/>
      <c r="P27" s="438" t="s">
        <v>518</v>
      </c>
      <c r="Q27" s="90">
        <f>IFERROR(VLOOKUP($P27,'利用者数実績（2025.11）'!A:AP,42,FALSE)*100,"")</f>
        <v>79.27272727272728</v>
      </c>
      <c r="R27" s="90">
        <f>IFERROR((VLOOKUP($P27,'利用者数実績（2025.11）'!A:AP,38,FALSE)/VLOOKUP($P27,'利用者数実績（2024.11）'!A:AP,38,FALSE))*100,"")</f>
        <v>92.918032786885249</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▲516,602</v>
      </c>
      <c r="K28" s="506"/>
      <c r="L28" s="506"/>
      <c r="M28" s="600"/>
      <c r="N28" s="601"/>
      <c r="O28" s="602"/>
      <c r="P28" s="438" t="s">
        <v>854</v>
      </c>
      <c r="Q28" s="90">
        <f>IFERROR(VLOOKUP($P28,'利用者数実績（2025.11）'!A:AP,42,FALSE)*100,"")</f>
        <v>96.8</v>
      </c>
      <c r="R28" s="90">
        <f>IFERROR((VLOOKUP($P28,'利用者数実績（2025.11）'!A:AP,38,FALSE)/VLOOKUP($P28,'利用者数実績（2024.11）'!A:AP,38,FALSE))*100,"")</f>
        <v>99.347368421052636</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▲316,961</v>
      </c>
      <c r="K29" s="615"/>
      <c r="L29" s="616"/>
      <c r="M29" s="617"/>
      <c r="N29" s="618"/>
      <c r="O29" s="619"/>
      <c r="P29" s="438" t="s">
        <v>520</v>
      </c>
      <c r="Q29" s="90">
        <f>IFERROR(VLOOKUP($P29,'利用者数実績（2025.11）'!A:AO,41,FALSE)*100,"")</f>
        <v>100</v>
      </c>
      <c r="R29" s="90">
        <f>IFERROR((VLOOKUP($P29,'利用者数実績（2025.11）'!A:AP,37,FALSE)/VLOOKUP($P29,'利用者数実績（2024.11）'!A:AP,37,FALSE))*100,"")</f>
        <v>100</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▲4,763,486</v>
      </c>
      <c r="K30" s="512"/>
      <c r="L30" s="512"/>
      <c r="M30" s="606"/>
      <c r="N30" s="607"/>
      <c r="O30" s="608"/>
      <c r="P30" s="438" t="s">
        <v>855</v>
      </c>
      <c r="Q30" s="90">
        <f>IFERROR(VLOOKUP($P30,'利用者数実績（2025.11）'!A:AO,41,FALSE)*100,"")</f>
        <v>96.792727059902248</v>
      </c>
      <c r="R30" s="90">
        <f>IFERROR((VLOOKUP($P30,'利用者数実績（2025.11）'!A:AP,37,FALSE)/VLOOKUP($P30,'利用者数実績（2024.11）'!A:AP,37,FALSE))*100,"")</f>
        <v>98.93640193335915</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68" priority="1" stopIfTrue="1">
      <formula>B11=$L$4</formula>
    </cfRule>
    <cfRule type="expression" dxfId="67" priority="2" stopIfTrue="1">
      <formula>B11=$B$4</formula>
    </cfRule>
    <cfRule type="expression" dxfId="66" priority="3" stopIfTrue="1">
      <formula>B11=$E$4</formula>
    </cfRule>
    <cfRule type="expression" dxfId="65"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2A79F-D9B4-4346-89A5-CE8506F81E1E}">
  <sheetPr codeName="Sheet52"/>
  <dimension ref="A1"/>
  <sheetViews>
    <sheetView workbookViewId="0"/>
  </sheetViews>
  <sheetFormatPr defaultRowHeight="13.5"/>
  <sheetData/>
  <phoneticPr fontId="46"/>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6E6E5-A039-424F-BB4E-BE87E142AE56}">
  <sheetPr codeName="Sheet32">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1050</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4626301</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f t="array" ref="H12">IFERROR(_xlfn.XLOOKUP(1, (集計!$A:$A=$A$2) * (集計!$B:$B=$A12), 集計!C:C),"")</f>
        <v>937226</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▲2,114,213</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1728065</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15505304</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12796368</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1717983</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323046</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6351450</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▲6,289,081</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▲4,492,045</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▲4,748,772</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t="str">
        <f t="array" ref="H23">IFERROR(_xlfn.XLOOKUP(1, (集計!$A:$A=$A$2) * (集計!$B:$B=$A23), 集計!C:C),"")</f>
        <v>▲216,903</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▲2,536,372</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f t="array" ref="H25">IFERROR(_xlfn.XLOOKUP(1, (集計!$A:$A=$A$2) * (集計!$B:$B=$A25), 集計!C:C),"")</f>
        <v>19965</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f t="array" ref="H26">IFERROR(_xlfn.XLOOKUP(1, (集計!$A:$A=$A$2) * (集計!$B:$B=$A26), 集計!C:C),"")</f>
        <v>240109</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f t="array" ref="H27">IFERROR(_xlfn.XLOOKUP(1, (集計!$A:$A=$A$2) * (集計!$B:$B=$A27), 集計!C:C),"")</f>
        <v>166621</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▲2,344,622</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▲2,273,423</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16524224</v>
      </c>
      <c r="I30" s="512"/>
      <c r="J30" s="512"/>
      <c r="K30" s="512"/>
      <c r="L30" s="512"/>
      <c r="M30" s="513"/>
      <c r="N30" s="90"/>
    </row>
    <row r="31" spans="1:17" ht="20.100000000000001" customHeight="1">
      <c r="D31" s="10"/>
    </row>
  </sheetData>
  <dataConsolidate/>
  <mergeCells count="42">
    <mergeCell ref="A1:M1"/>
    <mergeCell ref="A2:M2"/>
    <mergeCell ref="B4:B5"/>
    <mergeCell ref="C4:D5"/>
    <mergeCell ref="E4:E5"/>
    <mergeCell ref="F4:G5"/>
    <mergeCell ref="H4:H5"/>
    <mergeCell ref="I4:J5"/>
    <mergeCell ref="K4:K5"/>
    <mergeCell ref="L4:M5"/>
    <mergeCell ref="A6:A7"/>
    <mergeCell ref="B6:B7"/>
    <mergeCell ref="C6:D7"/>
    <mergeCell ref="E6:E7"/>
    <mergeCell ref="F6:G7"/>
    <mergeCell ref="I6:J7"/>
    <mergeCell ref="K6:K7"/>
    <mergeCell ref="L6:M7"/>
    <mergeCell ref="B9:D9"/>
    <mergeCell ref="E9:G9"/>
    <mergeCell ref="H9:M10"/>
    <mergeCell ref="H6:H7"/>
    <mergeCell ref="H22:M22"/>
    <mergeCell ref="H11:M11"/>
    <mergeCell ref="H12:M12"/>
    <mergeCell ref="H13:M13"/>
    <mergeCell ref="H14:M14"/>
    <mergeCell ref="H15:M15"/>
    <mergeCell ref="H16:M16"/>
    <mergeCell ref="H17:M17"/>
    <mergeCell ref="H18:M18"/>
    <mergeCell ref="H19:M19"/>
    <mergeCell ref="H20:M20"/>
    <mergeCell ref="H21:M21"/>
    <mergeCell ref="H29:M29"/>
    <mergeCell ref="H30:M30"/>
    <mergeCell ref="H23:M23"/>
    <mergeCell ref="H24:M24"/>
    <mergeCell ref="H25:M25"/>
    <mergeCell ref="H26:M26"/>
    <mergeCell ref="H27:M27"/>
    <mergeCell ref="H28:M28"/>
  </mergeCells>
  <phoneticPr fontId="46"/>
  <conditionalFormatting sqref="B11:G30">
    <cfRule type="expression" dxfId="64" priority="1" stopIfTrue="1">
      <formula>B11=$K$4</formula>
    </cfRule>
    <cfRule type="expression" dxfId="63" priority="2" stopIfTrue="1">
      <formula>B11=$B$4</formula>
    </cfRule>
    <cfRule type="expression" dxfId="62" priority="3" stopIfTrue="1">
      <formula>B11=$E$4</formula>
    </cfRule>
    <cfRule type="expression" dxfId="61"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77C62-CFEC-4D3D-B260-027FA4CC590F}">
  <sheetPr codeName="Sheet6"/>
  <dimension ref="A1:AA281"/>
  <sheetViews>
    <sheetView workbookViewId="0"/>
  </sheetViews>
  <sheetFormatPr defaultRowHeight="13.5"/>
  <cols>
    <col min="1" max="1" width="30.25" bestFit="1" customWidth="1"/>
    <col min="2" max="2" width="22.875" bestFit="1" customWidth="1"/>
    <col min="3" max="3" width="29.625" bestFit="1" customWidth="1"/>
    <col min="4" max="10" width="16.625" bestFit="1" customWidth="1"/>
    <col min="11" max="11" width="17.875" bestFit="1" customWidth="1"/>
    <col min="12" max="12" width="31.75" bestFit="1" customWidth="1"/>
    <col min="13" max="13" width="27.875" bestFit="1" customWidth="1"/>
    <col min="14" max="21" width="17.875" bestFit="1" customWidth="1"/>
    <col min="22" max="22" width="30" bestFit="1" customWidth="1"/>
    <col min="23" max="23" width="27.25" bestFit="1" customWidth="1"/>
    <col min="24" max="27" width="17.875" bestFit="1" customWidth="1"/>
  </cols>
  <sheetData>
    <row r="1" spans="1:27">
      <c r="A1" t="s">
        <v>68</v>
      </c>
      <c r="B1" t="s">
        <v>394</v>
      </c>
      <c r="C1" t="s">
        <v>395</v>
      </c>
      <c r="D1" t="s">
        <v>396</v>
      </c>
      <c r="E1" t="s">
        <v>397</v>
      </c>
      <c r="F1" t="s">
        <v>398</v>
      </c>
      <c r="G1" t="s">
        <v>399</v>
      </c>
      <c r="H1" t="s">
        <v>400</v>
      </c>
      <c r="I1" t="s">
        <v>401</v>
      </c>
      <c r="J1" t="s">
        <v>402</v>
      </c>
      <c r="K1" t="s">
        <v>403</v>
      </c>
      <c r="L1" t="s">
        <v>404</v>
      </c>
      <c r="M1" t="s">
        <v>405</v>
      </c>
      <c r="N1" t="s">
        <v>406</v>
      </c>
      <c r="O1" t="s">
        <v>407</v>
      </c>
      <c r="P1" t="s">
        <v>408</v>
      </c>
      <c r="Q1" t="s">
        <v>409</v>
      </c>
      <c r="R1" t="s">
        <v>410</v>
      </c>
      <c r="S1" t="s">
        <v>411</v>
      </c>
      <c r="T1" t="s">
        <v>412</v>
      </c>
      <c r="U1" t="s">
        <v>413</v>
      </c>
      <c r="V1" t="s">
        <v>414</v>
      </c>
      <c r="W1" t="s">
        <v>415</v>
      </c>
      <c r="X1" t="s">
        <v>416</v>
      </c>
      <c r="Y1" t="s">
        <v>417</v>
      </c>
      <c r="Z1" t="s">
        <v>418</v>
      </c>
      <c r="AA1" t="s">
        <v>419</v>
      </c>
    </row>
    <row r="2" spans="1:27">
      <c r="A2" t="s">
        <v>3181</v>
      </c>
      <c r="C2" t="s">
        <v>69</v>
      </c>
      <c r="L2" t="s">
        <v>70</v>
      </c>
      <c r="M2" t="s">
        <v>71</v>
      </c>
      <c r="V2" t="s">
        <v>72</v>
      </c>
      <c r="W2" t="s">
        <v>73</v>
      </c>
    </row>
    <row r="3" spans="1:27">
      <c r="A3" t="s">
        <v>3181</v>
      </c>
      <c r="B3" t="s">
        <v>74</v>
      </c>
      <c r="C3" t="s">
        <v>75</v>
      </c>
      <c r="D3" t="s">
        <v>76</v>
      </c>
      <c r="E3" t="s">
        <v>77</v>
      </c>
      <c r="F3" t="s">
        <v>78</v>
      </c>
      <c r="G3" t="s">
        <v>79</v>
      </c>
      <c r="H3" t="s">
        <v>75</v>
      </c>
      <c r="I3" t="s">
        <v>76</v>
      </c>
      <c r="J3" t="s">
        <v>77</v>
      </c>
      <c r="K3" t="s">
        <v>78</v>
      </c>
      <c r="L3" t="s">
        <v>79</v>
      </c>
      <c r="M3" t="s">
        <v>75</v>
      </c>
      <c r="N3" t="s">
        <v>76</v>
      </c>
      <c r="O3" t="s">
        <v>77</v>
      </c>
      <c r="P3" t="s">
        <v>78</v>
      </c>
      <c r="Q3" t="s">
        <v>79</v>
      </c>
      <c r="R3" t="s">
        <v>75</v>
      </c>
      <c r="S3" t="s">
        <v>76</v>
      </c>
      <c r="T3" t="s">
        <v>77</v>
      </c>
      <c r="U3" t="s">
        <v>78</v>
      </c>
      <c r="V3" t="s">
        <v>79</v>
      </c>
      <c r="W3" t="s">
        <v>75</v>
      </c>
      <c r="X3" t="s">
        <v>76</v>
      </c>
      <c r="Y3" t="s">
        <v>77</v>
      </c>
      <c r="Z3" t="s">
        <v>78</v>
      </c>
      <c r="AA3" t="s">
        <v>79</v>
      </c>
    </row>
    <row r="4" spans="1:27">
      <c r="A4" t="s">
        <v>3181</v>
      </c>
      <c r="B4" t="s">
        <v>80</v>
      </c>
      <c r="C4" t="s">
        <v>2978</v>
      </c>
      <c r="D4" t="s">
        <v>861</v>
      </c>
      <c r="E4" t="s">
        <v>1547</v>
      </c>
      <c r="F4" t="s">
        <v>125</v>
      </c>
      <c r="G4" t="s">
        <v>447</v>
      </c>
      <c r="H4" t="s">
        <v>1548</v>
      </c>
      <c r="I4" t="s">
        <v>1549</v>
      </c>
      <c r="J4" t="s">
        <v>1550</v>
      </c>
      <c r="K4" t="s">
        <v>251</v>
      </c>
      <c r="L4" t="s">
        <v>141</v>
      </c>
      <c r="M4" t="s">
        <v>85</v>
      </c>
      <c r="N4" t="s">
        <v>85</v>
      </c>
      <c r="O4" t="s">
        <v>85</v>
      </c>
      <c r="P4" t="s">
        <v>85</v>
      </c>
      <c r="Q4" t="s">
        <v>85</v>
      </c>
      <c r="R4" t="s">
        <v>85</v>
      </c>
      <c r="S4" t="s">
        <v>85</v>
      </c>
      <c r="T4" t="s">
        <v>85</v>
      </c>
      <c r="U4" t="s">
        <v>85</v>
      </c>
      <c r="V4" t="s">
        <v>85</v>
      </c>
      <c r="W4" t="s">
        <v>85</v>
      </c>
      <c r="X4" t="s">
        <v>85</v>
      </c>
      <c r="Y4" t="s">
        <v>85</v>
      </c>
      <c r="Z4" t="s">
        <v>85</v>
      </c>
      <c r="AA4" t="s">
        <v>85</v>
      </c>
    </row>
    <row r="5" spans="1:27">
      <c r="A5" t="s">
        <v>3181</v>
      </c>
      <c r="B5" t="s">
        <v>86</v>
      </c>
      <c r="C5" t="s">
        <v>1551</v>
      </c>
      <c r="D5" t="s">
        <v>2979</v>
      </c>
      <c r="E5" t="s">
        <v>1552</v>
      </c>
      <c r="F5" t="s">
        <v>129</v>
      </c>
      <c r="G5" t="s">
        <v>315</v>
      </c>
      <c r="H5" t="s">
        <v>1553</v>
      </c>
      <c r="I5" t="s">
        <v>237</v>
      </c>
      <c r="J5" t="s">
        <v>1554</v>
      </c>
      <c r="K5" t="s">
        <v>433</v>
      </c>
      <c r="L5" t="s">
        <v>1555</v>
      </c>
      <c r="M5" t="s">
        <v>85</v>
      </c>
      <c r="N5" t="s">
        <v>85</v>
      </c>
      <c r="O5" t="s">
        <v>85</v>
      </c>
      <c r="P5" t="s">
        <v>85</v>
      </c>
      <c r="Q5" t="s">
        <v>85</v>
      </c>
      <c r="R5" t="s">
        <v>1556</v>
      </c>
      <c r="S5" t="s">
        <v>1003</v>
      </c>
      <c r="T5" t="s">
        <v>1557</v>
      </c>
      <c r="U5" t="s">
        <v>328</v>
      </c>
      <c r="V5" t="s">
        <v>1236</v>
      </c>
      <c r="W5" t="s">
        <v>85</v>
      </c>
      <c r="X5" t="s">
        <v>85</v>
      </c>
      <c r="Y5" t="s">
        <v>85</v>
      </c>
      <c r="Z5" t="s">
        <v>85</v>
      </c>
      <c r="AA5" t="s">
        <v>85</v>
      </c>
    </row>
    <row r="6" spans="1:27">
      <c r="A6" t="s">
        <v>3181</v>
      </c>
      <c r="B6" t="s">
        <v>91</v>
      </c>
      <c r="C6" t="s">
        <v>1558</v>
      </c>
      <c r="D6" t="s">
        <v>875</v>
      </c>
      <c r="E6" t="s">
        <v>1559</v>
      </c>
      <c r="F6" t="s">
        <v>969</v>
      </c>
      <c r="G6" t="s">
        <v>1560</v>
      </c>
      <c r="H6" t="s">
        <v>85</v>
      </c>
      <c r="I6" t="s">
        <v>85</v>
      </c>
      <c r="J6" t="s">
        <v>85</v>
      </c>
      <c r="K6" t="s">
        <v>85</v>
      </c>
      <c r="L6" t="s">
        <v>85</v>
      </c>
      <c r="M6" t="s">
        <v>1561</v>
      </c>
      <c r="N6" t="s">
        <v>748</v>
      </c>
      <c r="O6" t="s">
        <v>1562</v>
      </c>
      <c r="P6" t="s">
        <v>254</v>
      </c>
      <c r="Q6" t="s">
        <v>230</v>
      </c>
      <c r="R6" t="s">
        <v>85</v>
      </c>
      <c r="S6" t="s">
        <v>85</v>
      </c>
      <c r="T6" t="s">
        <v>85</v>
      </c>
      <c r="U6" t="s">
        <v>85</v>
      </c>
      <c r="V6" t="s">
        <v>85</v>
      </c>
      <c r="W6" t="s">
        <v>85</v>
      </c>
      <c r="X6" t="s">
        <v>85</v>
      </c>
      <c r="Y6" t="s">
        <v>85</v>
      </c>
      <c r="Z6" t="s">
        <v>85</v>
      </c>
      <c r="AA6" t="s">
        <v>85</v>
      </c>
    </row>
    <row r="7" spans="1:27">
      <c r="A7" t="s">
        <v>3181</v>
      </c>
      <c r="B7" t="s">
        <v>96</v>
      </c>
      <c r="C7" t="s">
        <v>2980</v>
      </c>
      <c r="D7" t="s">
        <v>979</v>
      </c>
      <c r="E7" t="s">
        <v>1563</v>
      </c>
      <c r="F7" t="s">
        <v>1564</v>
      </c>
      <c r="G7" t="s">
        <v>428</v>
      </c>
      <c r="H7" t="s">
        <v>85</v>
      </c>
      <c r="I7" t="s">
        <v>85</v>
      </c>
      <c r="J7" t="s">
        <v>85</v>
      </c>
      <c r="K7" t="s">
        <v>85</v>
      </c>
      <c r="L7" t="s">
        <v>85</v>
      </c>
      <c r="M7" t="s">
        <v>85</v>
      </c>
      <c r="N7" t="s">
        <v>85</v>
      </c>
      <c r="O7" t="s">
        <v>85</v>
      </c>
      <c r="P7" t="s">
        <v>85</v>
      </c>
      <c r="Q7" t="s">
        <v>85</v>
      </c>
      <c r="R7" t="s">
        <v>85</v>
      </c>
      <c r="S7" t="s">
        <v>85</v>
      </c>
      <c r="T7" t="s">
        <v>85</v>
      </c>
      <c r="U7" t="s">
        <v>85</v>
      </c>
      <c r="V7" t="s">
        <v>85</v>
      </c>
      <c r="W7" t="s">
        <v>1565</v>
      </c>
      <c r="X7" t="s">
        <v>562</v>
      </c>
      <c r="Y7" t="s">
        <v>1566</v>
      </c>
      <c r="Z7" t="s">
        <v>1350</v>
      </c>
      <c r="AA7" t="s">
        <v>95</v>
      </c>
    </row>
    <row r="8" spans="1:27">
      <c r="A8" t="s">
        <v>3181</v>
      </c>
      <c r="B8" t="s">
        <v>98</v>
      </c>
      <c r="C8" t="s">
        <v>1567</v>
      </c>
      <c r="D8" t="s">
        <v>99</v>
      </c>
      <c r="E8" t="s">
        <v>1568</v>
      </c>
      <c r="F8" t="s">
        <v>1256</v>
      </c>
      <c r="G8" t="s">
        <v>566</v>
      </c>
      <c r="H8" t="s">
        <v>85</v>
      </c>
      <c r="I8" t="s">
        <v>85</v>
      </c>
      <c r="J8" t="s">
        <v>85</v>
      </c>
      <c r="K8" t="s">
        <v>85</v>
      </c>
      <c r="L8" t="s">
        <v>85</v>
      </c>
      <c r="M8" t="s">
        <v>1569</v>
      </c>
      <c r="N8" t="s">
        <v>294</v>
      </c>
      <c r="O8" t="s">
        <v>1570</v>
      </c>
      <c r="P8" t="s">
        <v>187</v>
      </c>
      <c r="Q8" t="s">
        <v>1490</v>
      </c>
      <c r="R8" t="s">
        <v>1571</v>
      </c>
      <c r="S8" t="s">
        <v>898</v>
      </c>
      <c r="T8" t="s">
        <v>1572</v>
      </c>
      <c r="U8" t="s">
        <v>1573</v>
      </c>
      <c r="V8" t="s">
        <v>1451</v>
      </c>
      <c r="W8" t="s">
        <v>1574</v>
      </c>
      <c r="X8" t="s">
        <v>297</v>
      </c>
      <c r="Y8" t="s">
        <v>1575</v>
      </c>
      <c r="Z8" t="s">
        <v>1358</v>
      </c>
      <c r="AA8" t="s">
        <v>1576</v>
      </c>
    </row>
    <row r="9" spans="1:27">
      <c r="A9" t="s">
        <v>3181</v>
      </c>
      <c r="B9" t="s">
        <v>102</v>
      </c>
      <c r="C9" t="s">
        <v>1577</v>
      </c>
      <c r="D9" t="s">
        <v>1578</v>
      </c>
      <c r="E9" t="s">
        <v>1579</v>
      </c>
      <c r="F9" t="s">
        <v>129</v>
      </c>
      <c r="G9" t="s">
        <v>220</v>
      </c>
      <c r="H9" t="s">
        <v>1580</v>
      </c>
      <c r="I9" t="s">
        <v>1247</v>
      </c>
      <c r="J9" t="s">
        <v>1581</v>
      </c>
      <c r="K9" t="s">
        <v>251</v>
      </c>
      <c r="L9" t="s">
        <v>107</v>
      </c>
      <c r="M9" t="s">
        <v>1582</v>
      </c>
      <c r="N9" t="s">
        <v>275</v>
      </c>
      <c r="O9" t="s">
        <v>1583</v>
      </c>
      <c r="P9" t="s">
        <v>230</v>
      </c>
      <c r="Q9" t="s">
        <v>446</v>
      </c>
      <c r="R9" t="s">
        <v>1584</v>
      </c>
      <c r="S9" t="s">
        <v>1068</v>
      </c>
      <c r="T9" t="s">
        <v>1585</v>
      </c>
      <c r="U9" t="s">
        <v>1517</v>
      </c>
      <c r="V9" t="s">
        <v>597</v>
      </c>
      <c r="W9" t="s">
        <v>85</v>
      </c>
      <c r="X9" t="s">
        <v>85</v>
      </c>
      <c r="Y9" t="s">
        <v>85</v>
      </c>
      <c r="Z9" t="s">
        <v>85</v>
      </c>
      <c r="AA9" t="s">
        <v>85</v>
      </c>
    </row>
    <row r="10" spans="1:27">
      <c r="A10" t="s">
        <v>3181</v>
      </c>
      <c r="B10" t="s">
        <v>110</v>
      </c>
      <c r="C10" t="s">
        <v>1586</v>
      </c>
      <c r="D10" t="s">
        <v>1360</v>
      </c>
      <c r="E10" t="s">
        <v>1587</v>
      </c>
      <c r="F10" t="s">
        <v>1588</v>
      </c>
      <c r="G10" t="s">
        <v>1227</v>
      </c>
      <c r="H10" t="s">
        <v>1589</v>
      </c>
      <c r="I10" t="s">
        <v>112</v>
      </c>
      <c r="J10" t="s">
        <v>1590</v>
      </c>
      <c r="K10" t="s">
        <v>1591</v>
      </c>
      <c r="L10" t="s">
        <v>1592</v>
      </c>
      <c r="M10" t="s">
        <v>1593</v>
      </c>
      <c r="N10" t="s">
        <v>258</v>
      </c>
      <c r="O10" t="s">
        <v>1594</v>
      </c>
      <c r="P10" t="s">
        <v>1595</v>
      </c>
      <c r="Q10" t="s">
        <v>1596</v>
      </c>
      <c r="R10" t="s">
        <v>1597</v>
      </c>
      <c r="S10" t="s">
        <v>345</v>
      </c>
      <c r="T10" t="s">
        <v>1598</v>
      </c>
      <c r="U10" t="s">
        <v>1599</v>
      </c>
      <c r="V10" t="s">
        <v>1452</v>
      </c>
      <c r="W10" t="s">
        <v>1600</v>
      </c>
      <c r="X10" t="s">
        <v>1601</v>
      </c>
      <c r="Y10" t="s">
        <v>1602</v>
      </c>
      <c r="Z10" t="s">
        <v>1603</v>
      </c>
      <c r="AA10" t="s">
        <v>1604</v>
      </c>
    </row>
    <row r="11" spans="1:27">
      <c r="A11" t="s">
        <v>3181</v>
      </c>
      <c r="B11" t="s">
        <v>120</v>
      </c>
      <c r="C11" t="s">
        <v>85</v>
      </c>
      <c r="D11" t="s">
        <v>85</v>
      </c>
      <c r="E11" t="s">
        <v>85</v>
      </c>
      <c r="F11" t="s">
        <v>85</v>
      </c>
      <c r="G11" t="s">
        <v>85</v>
      </c>
      <c r="H11" t="s">
        <v>85</v>
      </c>
      <c r="I11" t="s">
        <v>85</v>
      </c>
      <c r="J11" t="s">
        <v>85</v>
      </c>
      <c r="K11" t="s">
        <v>85</v>
      </c>
      <c r="L11" t="s">
        <v>85</v>
      </c>
      <c r="M11" t="s">
        <v>85</v>
      </c>
      <c r="N11" t="s">
        <v>85</v>
      </c>
      <c r="O11" t="s">
        <v>85</v>
      </c>
      <c r="P11" t="s">
        <v>85</v>
      </c>
      <c r="Q11" t="s">
        <v>85</v>
      </c>
      <c r="R11" t="s">
        <v>85</v>
      </c>
      <c r="S11" t="s">
        <v>85</v>
      </c>
      <c r="T11" t="s">
        <v>85</v>
      </c>
      <c r="U11" t="s">
        <v>85</v>
      </c>
      <c r="V11" t="s">
        <v>85</v>
      </c>
      <c r="W11" t="s">
        <v>85</v>
      </c>
      <c r="X11" t="s">
        <v>85</v>
      </c>
      <c r="Y11" t="s">
        <v>85</v>
      </c>
      <c r="Z11" t="s">
        <v>85</v>
      </c>
      <c r="AA11" t="s">
        <v>85</v>
      </c>
    </row>
    <row r="12" spans="1:27">
      <c r="A12" t="s">
        <v>3181</v>
      </c>
      <c r="B12" t="s">
        <v>121</v>
      </c>
      <c r="C12" t="s">
        <v>2981</v>
      </c>
      <c r="D12" t="s">
        <v>1344</v>
      </c>
      <c r="E12" t="s">
        <v>1605</v>
      </c>
      <c r="F12" t="s">
        <v>161</v>
      </c>
      <c r="G12" t="s">
        <v>447</v>
      </c>
      <c r="H12" t="s">
        <v>85</v>
      </c>
      <c r="I12" t="s">
        <v>85</v>
      </c>
      <c r="J12" t="s">
        <v>85</v>
      </c>
      <c r="K12" t="s">
        <v>85</v>
      </c>
      <c r="L12" t="s">
        <v>85</v>
      </c>
      <c r="M12" t="s">
        <v>85</v>
      </c>
      <c r="N12" t="s">
        <v>85</v>
      </c>
      <c r="O12" t="s">
        <v>85</v>
      </c>
      <c r="P12" t="s">
        <v>85</v>
      </c>
      <c r="Q12" t="s">
        <v>85</v>
      </c>
      <c r="R12" t="s">
        <v>85</v>
      </c>
      <c r="S12" t="s">
        <v>85</v>
      </c>
      <c r="T12" t="s">
        <v>85</v>
      </c>
      <c r="U12" t="s">
        <v>85</v>
      </c>
      <c r="V12" t="s">
        <v>85</v>
      </c>
      <c r="W12" t="s">
        <v>85</v>
      </c>
      <c r="X12" t="s">
        <v>85</v>
      </c>
      <c r="Y12" t="s">
        <v>85</v>
      </c>
      <c r="Z12" t="s">
        <v>85</v>
      </c>
      <c r="AA12" t="s">
        <v>85</v>
      </c>
    </row>
    <row r="13" spans="1:27">
      <c r="A13" t="s">
        <v>3181</v>
      </c>
      <c r="B13" t="s">
        <v>123</v>
      </c>
      <c r="C13" t="s">
        <v>2982</v>
      </c>
      <c r="D13" t="s">
        <v>124</v>
      </c>
      <c r="E13" t="s">
        <v>1606</v>
      </c>
      <c r="F13" t="s">
        <v>242</v>
      </c>
      <c r="G13" t="s">
        <v>129</v>
      </c>
      <c r="H13" t="s">
        <v>1348</v>
      </c>
      <c r="I13" t="s">
        <v>85</v>
      </c>
      <c r="J13" t="s">
        <v>259</v>
      </c>
      <c r="K13" t="s">
        <v>1428</v>
      </c>
      <c r="L13" t="s">
        <v>1607</v>
      </c>
      <c r="M13" t="s">
        <v>85</v>
      </c>
      <c r="N13" t="s">
        <v>85</v>
      </c>
      <c r="O13" t="s">
        <v>85</v>
      </c>
      <c r="P13" t="s">
        <v>85</v>
      </c>
      <c r="Q13" t="s">
        <v>85</v>
      </c>
      <c r="R13" t="s">
        <v>85</v>
      </c>
      <c r="S13" t="s">
        <v>85</v>
      </c>
      <c r="T13" t="s">
        <v>85</v>
      </c>
      <c r="U13" t="s">
        <v>85</v>
      </c>
      <c r="V13" t="s">
        <v>85</v>
      </c>
      <c r="W13" t="s">
        <v>85</v>
      </c>
      <c r="X13" t="s">
        <v>85</v>
      </c>
      <c r="Y13" t="s">
        <v>85</v>
      </c>
      <c r="Z13" t="s">
        <v>85</v>
      </c>
      <c r="AA13" t="s">
        <v>85</v>
      </c>
    </row>
    <row r="14" spans="1:27">
      <c r="A14" t="s">
        <v>3181</v>
      </c>
      <c r="B14" t="s">
        <v>127</v>
      </c>
      <c r="C14" t="s">
        <v>2983</v>
      </c>
      <c r="D14" t="s">
        <v>106</v>
      </c>
      <c r="E14" t="s">
        <v>1608</v>
      </c>
      <c r="F14" t="s">
        <v>447</v>
      </c>
      <c r="G14" t="s">
        <v>163</v>
      </c>
      <c r="H14" t="s">
        <v>1609</v>
      </c>
      <c r="I14" t="s">
        <v>106</v>
      </c>
      <c r="J14" t="s">
        <v>1610</v>
      </c>
      <c r="K14" t="s">
        <v>372</v>
      </c>
      <c r="L14" t="s">
        <v>105</v>
      </c>
      <c r="M14" t="s">
        <v>1611</v>
      </c>
      <c r="N14" t="s">
        <v>106</v>
      </c>
      <c r="O14" t="s">
        <v>1612</v>
      </c>
      <c r="P14" t="s">
        <v>151</v>
      </c>
      <c r="Q14" t="s">
        <v>235</v>
      </c>
      <c r="R14" t="s">
        <v>1613</v>
      </c>
      <c r="S14" t="s">
        <v>106</v>
      </c>
      <c r="T14" t="s">
        <v>1614</v>
      </c>
      <c r="U14" t="s">
        <v>959</v>
      </c>
      <c r="V14" t="s">
        <v>179</v>
      </c>
      <c r="W14" t="s">
        <v>1615</v>
      </c>
      <c r="X14" t="s">
        <v>106</v>
      </c>
      <c r="Y14" t="s">
        <v>1616</v>
      </c>
      <c r="Z14" t="s">
        <v>316</v>
      </c>
      <c r="AA14" t="s">
        <v>428</v>
      </c>
    </row>
    <row r="15" spans="1:27">
      <c r="A15" t="s">
        <v>3181</v>
      </c>
      <c r="B15" t="s">
        <v>134</v>
      </c>
      <c r="C15" t="s">
        <v>1617</v>
      </c>
      <c r="D15" t="s">
        <v>2984</v>
      </c>
      <c r="E15" t="s">
        <v>1618</v>
      </c>
      <c r="F15" t="s">
        <v>129</v>
      </c>
      <c r="G15" t="s">
        <v>290</v>
      </c>
      <c r="H15" t="s">
        <v>1619</v>
      </c>
      <c r="I15" t="s">
        <v>201</v>
      </c>
      <c r="J15" t="s">
        <v>1620</v>
      </c>
      <c r="K15" t="s">
        <v>154</v>
      </c>
      <c r="L15" t="s">
        <v>424</v>
      </c>
      <c r="M15" t="s">
        <v>1621</v>
      </c>
      <c r="N15" t="s">
        <v>1622</v>
      </c>
      <c r="O15" t="s">
        <v>1623</v>
      </c>
      <c r="P15" t="s">
        <v>88</v>
      </c>
      <c r="Q15" t="s">
        <v>372</v>
      </c>
      <c r="R15" t="s">
        <v>1624</v>
      </c>
      <c r="S15" t="s">
        <v>1625</v>
      </c>
      <c r="T15" t="s">
        <v>1626</v>
      </c>
      <c r="U15" t="s">
        <v>193</v>
      </c>
      <c r="V15" t="s">
        <v>125</v>
      </c>
      <c r="W15" t="s">
        <v>1627</v>
      </c>
      <c r="X15" t="s">
        <v>1388</v>
      </c>
      <c r="Y15" t="s">
        <v>1628</v>
      </c>
      <c r="Z15" t="s">
        <v>293</v>
      </c>
      <c r="AA15" t="s">
        <v>423</v>
      </c>
    </row>
    <row r="16" spans="1:27">
      <c r="A16" t="s">
        <v>3181</v>
      </c>
      <c r="B16" t="s">
        <v>137</v>
      </c>
      <c r="C16" t="s">
        <v>1629</v>
      </c>
      <c r="D16" t="s">
        <v>326</v>
      </c>
      <c r="E16" t="s">
        <v>1630</v>
      </c>
      <c r="F16" t="s">
        <v>1141</v>
      </c>
      <c r="G16" t="s">
        <v>1407</v>
      </c>
      <c r="H16" t="s">
        <v>1631</v>
      </c>
      <c r="I16" t="s">
        <v>99</v>
      </c>
      <c r="J16" t="s">
        <v>1632</v>
      </c>
      <c r="K16" t="s">
        <v>1633</v>
      </c>
      <c r="L16" t="s">
        <v>1365</v>
      </c>
      <c r="M16" t="s">
        <v>1634</v>
      </c>
      <c r="N16" t="s">
        <v>258</v>
      </c>
      <c r="O16" t="s">
        <v>1635</v>
      </c>
      <c r="P16" t="s">
        <v>1636</v>
      </c>
      <c r="Q16" t="s">
        <v>1588</v>
      </c>
      <c r="R16" t="s">
        <v>1637</v>
      </c>
      <c r="S16" t="s">
        <v>454</v>
      </c>
      <c r="T16" t="s">
        <v>1638</v>
      </c>
      <c r="U16" t="s">
        <v>1639</v>
      </c>
      <c r="V16" t="s">
        <v>1640</v>
      </c>
      <c r="W16" t="s">
        <v>1641</v>
      </c>
      <c r="X16" t="s">
        <v>152</v>
      </c>
      <c r="Y16" t="s">
        <v>1642</v>
      </c>
      <c r="Z16" t="s">
        <v>1643</v>
      </c>
      <c r="AA16" t="s">
        <v>1354</v>
      </c>
    </row>
    <row r="17" spans="1:27">
      <c r="A17" t="s">
        <v>3181</v>
      </c>
      <c r="B17" t="s">
        <v>146</v>
      </c>
      <c r="C17" t="s">
        <v>3182</v>
      </c>
      <c r="D17" t="s">
        <v>147</v>
      </c>
      <c r="E17" t="s">
        <v>1644</v>
      </c>
      <c r="F17" t="s">
        <v>234</v>
      </c>
      <c r="G17" t="s">
        <v>107</v>
      </c>
      <c r="H17" t="s">
        <v>1645</v>
      </c>
      <c r="I17" t="s">
        <v>958</v>
      </c>
      <c r="J17" t="s">
        <v>1646</v>
      </c>
      <c r="K17" t="s">
        <v>125</v>
      </c>
      <c r="L17" t="s">
        <v>233</v>
      </c>
      <c r="M17" t="s">
        <v>1647</v>
      </c>
      <c r="N17" t="s">
        <v>205</v>
      </c>
      <c r="O17" t="s">
        <v>1648</v>
      </c>
      <c r="P17" t="s">
        <v>231</v>
      </c>
      <c r="Q17" t="s">
        <v>179</v>
      </c>
      <c r="R17" t="s">
        <v>1649</v>
      </c>
      <c r="S17" t="s">
        <v>1356</v>
      </c>
      <c r="T17" t="s">
        <v>1650</v>
      </c>
      <c r="U17" t="s">
        <v>107</v>
      </c>
      <c r="V17" t="s">
        <v>290</v>
      </c>
      <c r="W17" t="s">
        <v>1651</v>
      </c>
      <c r="X17" t="s">
        <v>85</v>
      </c>
      <c r="Y17" t="s">
        <v>85</v>
      </c>
      <c r="Z17" t="s">
        <v>85</v>
      </c>
      <c r="AA17" t="s">
        <v>85</v>
      </c>
    </row>
    <row r="18" spans="1:27">
      <c r="A18" t="s">
        <v>3181</v>
      </c>
      <c r="B18" t="s">
        <v>153</v>
      </c>
      <c r="C18" t="s">
        <v>1652</v>
      </c>
      <c r="D18" t="s">
        <v>1420</v>
      </c>
      <c r="E18" t="s">
        <v>1653</v>
      </c>
      <c r="F18" t="s">
        <v>1492</v>
      </c>
      <c r="G18" t="s">
        <v>1564</v>
      </c>
      <c r="H18" t="s">
        <v>1654</v>
      </c>
      <c r="I18" t="s">
        <v>304</v>
      </c>
      <c r="J18" t="s">
        <v>1655</v>
      </c>
      <c r="K18" t="s">
        <v>1352</v>
      </c>
      <c r="L18" t="s">
        <v>1656</v>
      </c>
      <c r="M18" t="s">
        <v>1657</v>
      </c>
      <c r="N18" t="s">
        <v>1224</v>
      </c>
      <c r="O18" t="s">
        <v>1658</v>
      </c>
      <c r="P18" t="s">
        <v>426</v>
      </c>
      <c r="Q18" t="s">
        <v>1659</v>
      </c>
      <c r="R18" t="s">
        <v>1660</v>
      </c>
      <c r="S18" t="s">
        <v>275</v>
      </c>
      <c r="T18" t="s">
        <v>1661</v>
      </c>
      <c r="U18" t="s">
        <v>566</v>
      </c>
      <c r="V18" t="s">
        <v>964</v>
      </c>
      <c r="W18" t="s">
        <v>1662</v>
      </c>
      <c r="X18" t="s">
        <v>941</v>
      </c>
      <c r="Y18" t="s">
        <v>1663</v>
      </c>
      <c r="Z18" t="s">
        <v>1345</v>
      </c>
      <c r="AA18" t="s">
        <v>1664</v>
      </c>
    </row>
    <row r="19" spans="1:27">
      <c r="A19" t="s">
        <v>3181</v>
      </c>
      <c r="B19" t="s">
        <v>159</v>
      </c>
      <c r="C19" t="s">
        <v>3183</v>
      </c>
      <c r="D19" t="s">
        <v>545</v>
      </c>
      <c r="E19" t="s">
        <v>1665</v>
      </c>
      <c r="F19" t="s">
        <v>179</v>
      </c>
      <c r="G19" t="s">
        <v>240</v>
      </c>
      <c r="H19" t="s">
        <v>1666</v>
      </c>
      <c r="I19" t="s">
        <v>553</v>
      </c>
      <c r="J19" t="s">
        <v>1667</v>
      </c>
      <c r="K19" t="s">
        <v>372</v>
      </c>
      <c r="L19" t="s">
        <v>543</v>
      </c>
      <c r="M19" t="s">
        <v>1668</v>
      </c>
      <c r="N19" t="s">
        <v>545</v>
      </c>
      <c r="O19" t="s">
        <v>1669</v>
      </c>
      <c r="P19" t="s">
        <v>125</v>
      </c>
      <c r="Q19" t="s">
        <v>284</v>
      </c>
      <c r="R19" t="s">
        <v>1670</v>
      </c>
      <c r="S19" t="s">
        <v>300</v>
      </c>
      <c r="T19" t="s">
        <v>1671</v>
      </c>
      <c r="U19" t="s">
        <v>235</v>
      </c>
      <c r="V19" t="s">
        <v>328</v>
      </c>
      <c r="W19" t="s">
        <v>1672</v>
      </c>
      <c r="X19" t="s">
        <v>114</v>
      </c>
      <c r="Y19" t="s">
        <v>1673</v>
      </c>
      <c r="Z19" t="s">
        <v>1674</v>
      </c>
      <c r="AA19" t="s">
        <v>1675</v>
      </c>
    </row>
    <row r="20" spans="1:27">
      <c r="A20" t="s">
        <v>3181</v>
      </c>
      <c r="B20" t="s">
        <v>167</v>
      </c>
      <c r="C20" t="s">
        <v>85</v>
      </c>
      <c r="D20" t="s">
        <v>85</v>
      </c>
      <c r="E20" t="s">
        <v>85</v>
      </c>
      <c r="F20" t="s">
        <v>85</v>
      </c>
      <c r="G20" t="s">
        <v>85</v>
      </c>
      <c r="H20" t="s">
        <v>1677</v>
      </c>
      <c r="I20" t="s">
        <v>169</v>
      </c>
      <c r="J20" t="s">
        <v>1677</v>
      </c>
      <c r="K20" t="s">
        <v>106</v>
      </c>
      <c r="L20" t="s">
        <v>106</v>
      </c>
      <c r="M20" t="s">
        <v>1678</v>
      </c>
      <c r="N20" t="s">
        <v>340</v>
      </c>
      <c r="O20" t="s">
        <v>1678</v>
      </c>
      <c r="P20" t="s">
        <v>106</v>
      </c>
      <c r="Q20" t="s">
        <v>106</v>
      </c>
      <c r="R20" t="s">
        <v>1679</v>
      </c>
      <c r="S20" t="s">
        <v>348</v>
      </c>
      <c r="T20" t="s">
        <v>1679</v>
      </c>
      <c r="U20" t="s">
        <v>106</v>
      </c>
      <c r="V20" t="s">
        <v>106</v>
      </c>
      <c r="W20" t="s">
        <v>1405</v>
      </c>
      <c r="X20" t="s">
        <v>172</v>
      </c>
      <c r="Y20" t="s">
        <v>1405</v>
      </c>
      <c r="Z20" t="s">
        <v>106</v>
      </c>
      <c r="AA20" t="s">
        <v>106</v>
      </c>
    </row>
    <row r="21" spans="1:27">
      <c r="A21" t="s">
        <v>3181</v>
      </c>
      <c r="B21" t="s">
        <v>173</v>
      </c>
      <c r="C21" t="s">
        <v>2985</v>
      </c>
      <c r="D21" t="s">
        <v>145</v>
      </c>
      <c r="E21" t="s">
        <v>1680</v>
      </c>
      <c r="F21" t="s">
        <v>1354</v>
      </c>
      <c r="G21" t="s">
        <v>2986</v>
      </c>
      <c r="H21" t="s">
        <v>1682</v>
      </c>
      <c r="I21" t="s">
        <v>176</v>
      </c>
      <c r="J21" t="s">
        <v>1683</v>
      </c>
      <c r="K21" t="s">
        <v>1622</v>
      </c>
      <c r="L21" t="s">
        <v>1684</v>
      </c>
      <c r="M21" t="s">
        <v>85</v>
      </c>
      <c r="N21" t="s">
        <v>85</v>
      </c>
      <c r="O21" t="s">
        <v>85</v>
      </c>
      <c r="P21" t="s">
        <v>85</v>
      </c>
      <c r="Q21" t="s">
        <v>85</v>
      </c>
      <c r="R21" t="s">
        <v>85</v>
      </c>
      <c r="S21" t="s">
        <v>85</v>
      </c>
      <c r="T21" t="s">
        <v>85</v>
      </c>
      <c r="U21" t="s">
        <v>85</v>
      </c>
      <c r="V21" t="s">
        <v>85</v>
      </c>
      <c r="W21" t="s">
        <v>85</v>
      </c>
      <c r="X21" t="s">
        <v>85</v>
      </c>
      <c r="Y21" t="s">
        <v>85</v>
      </c>
      <c r="Z21" t="s">
        <v>85</v>
      </c>
      <c r="AA21" t="s">
        <v>85</v>
      </c>
    </row>
    <row r="22" spans="1:27">
      <c r="A22" t="s">
        <v>3181</v>
      </c>
      <c r="B22" t="s">
        <v>178</v>
      </c>
      <c r="C22" t="s">
        <v>3184</v>
      </c>
      <c r="D22" t="s">
        <v>105</v>
      </c>
      <c r="E22" t="s">
        <v>2987</v>
      </c>
      <c r="F22" t="s">
        <v>251</v>
      </c>
      <c r="G22" t="s">
        <v>104</v>
      </c>
      <c r="H22" t="s">
        <v>1685</v>
      </c>
      <c r="I22" t="s">
        <v>83</v>
      </c>
      <c r="J22" t="s">
        <v>1686</v>
      </c>
      <c r="K22" t="s">
        <v>229</v>
      </c>
      <c r="L22" t="s">
        <v>293</v>
      </c>
      <c r="M22" t="s">
        <v>1687</v>
      </c>
      <c r="N22" t="s">
        <v>697</v>
      </c>
      <c r="O22" t="s">
        <v>2988</v>
      </c>
      <c r="P22" t="s">
        <v>543</v>
      </c>
      <c r="Q22" t="s">
        <v>154</v>
      </c>
      <c r="R22" t="s">
        <v>1688</v>
      </c>
      <c r="S22" t="s">
        <v>292</v>
      </c>
      <c r="T22" t="s">
        <v>1689</v>
      </c>
      <c r="U22" t="s">
        <v>106</v>
      </c>
      <c r="V22" t="s">
        <v>150</v>
      </c>
      <c r="W22" t="s">
        <v>1690</v>
      </c>
      <c r="X22" t="s">
        <v>1691</v>
      </c>
      <c r="Y22" t="s">
        <v>1692</v>
      </c>
      <c r="Z22" t="s">
        <v>862</v>
      </c>
      <c r="AA22" t="s">
        <v>136</v>
      </c>
    </row>
    <row r="23" spans="1:27">
      <c r="A23" t="s">
        <v>3181</v>
      </c>
      <c r="B23" t="s">
        <v>182</v>
      </c>
      <c r="C23" t="s">
        <v>3185</v>
      </c>
      <c r="D23" t="s">
        <v>592</v>
      </c>
      <c r="E23" t="s">
        <v>2989</v>
      </c>
      <c r="F23" t="s">
        <v>3186</v>
      </c>
      <c r="G23" t="s">
        <v>352</v>
      </c>
      <c r="H23" t="s">
        <v>1693</v>
      </c>
      <c r="I23" t="s">
        <v>176</v>
      </c>
      <c r="J23" t="s">
        <v>1694</v>
      </c>
      <c r="K23" t="s">
        <v>1480</v>
      </c>
      <c r="L23" t="s">
        <v>1695</v>
      </c>
      <c r="M23" t="s">
        <v>1696</v>
      </c>
      <c r="N23" t="s">
        <v>1306</v>
      </c>
      <c r="O23" t="s">
        <v>2990</v>
      </c>
      <c r="P23" t="s">
        <v>352</v>
      </c>
      <c r="Q23" t="s">
        <v>1697</v>
      </c>
      <c r="R23" t="s">
        <v>1698</v>
      </c>
      <c r="S23" t="s">
        <v>1375</v>
      </c>
      <c r="T23" t="s">
        <v>1699</v>
      </c>
      <c r="U23" t="s">
        <v>352</v>
      </c>
      <c r="V23" t="s">
        <v>1700</v>
      </c>
      <c r="W23" t="s">
        <v>1701</v>
      </c>
      <c r="X23" t="s">
        <v>1702</v>
      </c>
      <c r="Y23" t="s">
        <v>1703</v>
      </c>
      <c r="Z23" t="s">
        <v>1704</v>
      </c>
      <c r="AA23" t="s">
        <v>1331</v>
      </c>
    </row>
    <row r="24" spans="1:27">
      <c r="A24" t="s">
        <v>3181</v>
      </c>
      <c r="B24" t="s">
        <v>183</v>
      </c>
      <c r="C24" t="s">
        <v>1705</v>
      </c>
      <c r="D24" t="s">
        <v>85</v>
      </c>
      <c r="E24" t="s">
        <v>1052</v>
      </c>
      <c r="F24" t="s">
        <v>1706</v>
      </c>
      <c r="G24" t="s">
        <v>1707</v>
      </c>
      <c r="H24" t="s">
        <v>1181</v>
      </c>
      <c r="I24" t="s">
        <v>85</v>
      </c>
      <c r="J24" t="s">
        <v>85</v>
      </c>
      <c r="K24" t="s">
        <v>85</v>
      </c>
      <c r="L24" t="s">
        <v>1364</v>
      </c>
      <c r="M24" t="s">
        <v>85</v>
      </c>
      <c r="N24" t="s">
        <v>85</v>
      </c>
      <c r="O24" t="s">
        <v>85</v>
      </c>
      <c r="P24" t="s">
        <v>85</v>
      </c>
      <c r="Q24" t="s">
        <v>85</v>
      </c>
      <c r="R24" t="s">
        <v>115</v>
      </c>
      <c r="S24" t="s">
        <v>85</v>
      </c>
      <c r="T24" t="s">
        <v>85</v>
      </c>
      <c r="U24" t="s">
        <v>85</v>
      </c>
      <c r="V24" t="s">
        <v>85</v>
      </c>
      <c r="W24" t="s">
        <v>85</v>
      </c>
      <c r="X24" t="s">
        <v>85</v>
      </c>
      <c r="Y24" t="s">
        <v>85</v>
      </c>
      <c r="Z24" t="s">
        <v>85</v>
      </c>
      <c r="AA24" t="s">
        <v>85</v>
      </c>
    </row>
    <row r="25" spans="1:27">
      <c r="A25" t="s">
        <v>3181</v>
      </c>
      <c r="B25" t="s">
        <v>185</v>
      </c>
      <c r="C25" t="s">
        <v>2991</v>
      </c>
      <c r="D25" t="s">
        <v>239</v>
      </c>
      <c r="E25" t="s">
        <v>1708</v>
      </c>
      <c r="F25" t="s">
        <v>2992</v>
      </c>
      <c r="G25" t="s">
        <v>2993</v>
      </c>
      <c r="H25" t="s">
        <v>1709</v>
      </c>
      <c r="I25" t="s">
        <v>172</v>
      </c>
      <c r="J25" t="s">
        <v>1710</v>
      </c>
      <c r="K25" t="s">
        <v>1711</v>
      </c>
      <c r="L25" t="s">
        <v>1712</v>
      </c>
      <c r="M25" t="s">
        <v>1713</v>
      </c>
      <c r="N25" t="s">
        <v>454</v>
      </c>
      <c r="O25" t="s">
        <v>314</v>
      </c>
      <c r="P25" t="s">
        <v>1714</v>
      </c>
      <c r="Q25" t="s">
        <v>1715</v>
      </c>
      <c r="R25" t="s">
        <v>1716</v>
      </c>
      <c r="S25" t="s">
        <v>186</v>
      </c>
      <c r="T25" t="s">
        <v>1717</v>
      </c>
      <c r="U25" t="s">
        <v>1718</v>
      </c>
      <c r="V25" t="s">
        <v>1719</v>
      </c>
      <c r="W25" t="s">
        <v>1720</v>
      </c>
      <c r="X25" t="s">
        <v>454</v>
      </c>
      <c r="Y25" t="s">
        <v>1721</v>
      </c>
      <c r="Z25" t="s">
        <v>1722</v>
      </c>
      <c r="AA25" t="s">
        <v>1723</v>
      </c>
    </row>
    <row r="26" spans="1:27">
      <c r="A26" t="s">
        <v>3181</v>
      </c>
      <c r="B26" t="s">
        <v>192</v>
      </c>
      <c r="C26" t="s">
        <v>1724</v>
      </c>
      <c r="D26" t="s">
        <v>152</v>
      </c>
      <c r="E26" t="s">
        <v>1725</v>
      </c>
      <c r="F26" t="s">
        <v>184</v>
      </c>
      <c r="G26" t="s">
        <v>301</v>
      </c>
      <c r="H26" t="s">
        <v>1726</v>
      </c>
      <c r="I26" t="s">
        <v>186</v>
      </c>
      <c r="J26" t="s">
        <v>1727</v>
      </c>
      <c r="K26" t="s">
        <v>129</v>
      </c>
      <c r="L26" t="s">
        <v>1728</v>
      </c>
      <c r="M26" t="s">
        <v>429</v>
      </c>
      <c r="N26" t="s">
        <v>85</v>
      </c>
      <c r="O26" t="s">
        <v>298</v>
      </c>
      <c r="P26" t="s">
        <v>227</v>
      </c>
      <c r="Q26" t="s">
        <v>1460</v>
      </c>
      <c r="R26" t="s">
        <v>85</v>
      </c>
      <c r="S26" t="s">
        <v>85</v>
      </c>
      <c r="T26" t="s">
        <v>85</v>
      </c>
      <c r="U26" t="s">
        <v>85</v>
      </c>
      <c r="V26" t="s">
        <v>85</v>
      </c>
      <c r="W26" t="s">
        <v>429</v>
      </c>
      <c r="X26" t="s">
        <v>85</v>
      </c>
      <c r="Y26" t="s">
        <v>199</v>
      </c>
      <c r="Z26" t="s">
        <v>195</v>
      </c>
      <c r="AA26" t="s">
        <v>386</v>
      </c>
    </row>
    <row r="27" spans="1:27">
      <c r="A27" t="s">
        <v>3181</v>
      </c>
      <c r="B27" t="s">
        <v>197</v>
      </c>
      <c r="C27" t="s">
        <v>1729</v>
      </c>
      <c r="D27" t="s">
        <v>258</v>
      </c>
      <c r="E27" t="s">
        <v>1730</v>
      </c>
      <c r="F27" t="s">
        <v>1731</v>
      </c>
      <c r="G27" t="s">
        <v>1346</v>
      </c>
      <c r="H27" t="s">
        <v>1732</v>
      </c>
      <c r="I27" t="s">
        <v>114</v>
      </c>
      <c r="J27" t="s">
        <v>354</v>
      </c>
      <c r="K27" t="s">
        <v>1733</v>
      </c>
      <c r="L27" t="s">
        <v>1734</v>
      </c>
      <c r="M27" t="s">
        <v>1735</v>
      </c>
      <c r="N27" t="s">
        <v>114</v>
      </c>
      <c r="O27" t="s">
        <v>354</v>
      </c>
      <c r="P27" t="s">
        <v>1736</v>
      </c>
      <c r="Q27" t="s">
        <v>1490</v>
      </c>
      <c r="R27" t="s">
        <v>1737</v>
      </c>
      <c r="S27" t="s">
        <v>85</v>
      </c>
      <c r="T27" t="s">
        <v>1738</v>
      </c>
      <c r="U27" t="s">
        <v>1300</v>
      </c>
      <c r="V27" t="s">
        <v>1504</v>
      </c>
      <c r="W27" t="s">
        <v>1739</v>
      </c>
      <c r="X27" t="s">
        <v>85</v>
      </c>
      <c r="Y27" t="s">
        <v>1740</v>
      </c>
      <c r="Z27" t="s">
        <v>205</v>
      </c>
      <c r="AA27" t="s">
        <v>1515</v>
      </c>
    </row>
    <row r="28" spans="1:27">
      <c r="A28" t="s">
        <v>3181</v>
      </c>
      <c r="B28" t="s">
        <v>206</v>
      </c>
      <c r="C28" t="s">
        <v>2994</v>
      </c>
      <c r="D28" t="s">
        <v>112</v>
      </c>
      <c r="E28" t="s">
        <v>1741</v>
      </c>
      <c r="F28" t="s">
        <v>352</v>
      </c>
      <c r="G28" t="s">
        <v>2995</v>
      </c>
      <c r="H28" t="s">
        <v>1742</v>
      </c>
      <c r="I28" t="s">
        <v>186</v>
      </c>
      <c r="J28" t="s">
        <v>1743</v>
      </c>
      <c r="K28" t="s">
        <v>1744</v>
      </c>
      <c r="L28" t="s">
        <v>1745</v>
      </c>
      <c r="M28" t="s">
        <v>1746</v>
      </c>
      <c r="N28" t="s">
        <v>454</v>
      </c>
      <c r="O28" t="s">
        <v>1747</v>
      </c>
      <c r="P28" t="s">
        <v>257</v>
      </c>
      <c r="Q28" t="s">
        <v>1365</v>
      </c>
      <c r="R28" t="s">
        <v>1748</v>
      </c>
      <c r="S28" t="s">
        <v>186</v>
      </c>
      <c r="T28" t="s">
        <v>1749</v>
      </c>
      <c r="U28" t="s">
        <v>1750</v>
      </c>
      <c r="V28" t="s">
        <v>1681</v>
      </c>
      <c r="W28" t="s">
        <v>1751</v>
      </c>
      <c r="X28" t="s">
        <v>454</v>
      </c>
      <c r="Y28" t="s">
        <v>1752</v>
      </c>
      <c r="Z28" t="s">
        <v>352</v>
      </c>
      <c r="AA28" t="s">
        <v>1753</v>
      </c>
    </row>
    <row r="29" spans="1:27">
      <c r="A29" t="s">
        <v>3181</v>
      </c>
      <c r="B29" t="s">
        <v>209</v>
      </c>
      <c r="C29" t="s">
        <v>3187</v>
      </c>
      <c r="D29" t="s">
        <v>264</v>
      </c>
      <c r="E29" t="s">
        <v>2996</v>
      </c>
      <c r="F29" t="s">
        <v>1426</v>
      </c>
      <c r="G29" t="s">
        <v>2997</v>
      </c>
      <c r="H29" t="s">
        <v>1755</v>
      </c>
      <c r="I29" t="s">
        <v>124</v>
      </c>
      <c r="J29" t="s">
        <v>1756</v>
      </c>
      <c r="K29" t="s">
        <v>1386</v>
      </c>
      <c r="L29" t="s">
        <v>1757</v>
      </c>
      <c r="M29" t="s">
        <v>1758</v>
      </c>
      <c r="N29" t="s">
        <v>1759</v>
      </c>
      <c r="O29" t="s">
        <v>2998</v>
      </c>
      <c r="P29" t="s">
        <v>2999</v>
      </c>
      <c r="Q29" t="s">
        <v>1761</v>
      </c>
      <c r="R29" t="s">
        <v>1762</v>
      </c>
      <c r="S29" t="s">
        <v>1763</v>
      </c>
      <c r="T29" t="s">
        <v>1764</v>
      </c>
      <c r="U29" t="s">
        <v>1765</v>
      </c>
      <c r="V29" t="s">
        <v>1349</v>
      </c>
      <c r="W29" t="s">
        <v>1766</v>
      </c>
      <c r="X29" t="s">
        <v>434</v>
      </c>
      <c r="Y29" t="s">
        <v>1767</v>
      </c>
      <c r="Z29" t="s">
        <v>1768</v>
      </c>
      <c r="AA29" t="s">
        <v>1003</v>
      </c>
    </row>
    <row r="30" spans="1:27">
      <c r="A30" t="s">
        <v>3181</v>
      </c>
      <c r="C30" t="s">
        <v>214</v>
      </c>
      <c r="L30" t="s">
        <v>215</v>
      </c>
      <c r="M30" t="s">
        <v>216</v>
      </c>
      <c r="V30" t="s">
        <v>217</v>
      </c>
      <c r="W30" t="s">
        <v>218</v>
      </c>
    </row>
    <row r="31" spans="1:27">
      <c r="A31" t="s">
        <v>3181</v>
      </c>
      <c r="B31" t="s">
        <v>74</v>
      </c>
      <c r="C31" t="s">
        <v>75</v>
      </c>
      <c r="D31" t="s">
        <v>76</v>
      </c>
      <c r="E31" t="s">
        <v>77</v>
      </c>
      <c r="F31" t="s">
        <v>78</v>
      </c>
      <c r="G31" t="s">
        <v>79</v>
      </c>
      <c r="H31" t="s">
        <v>75</v>
      </c>
      <c r="I31" t="s">
        <v>76</v>
      </c>
      <c r="J31" t="s">
        <v>77</v>
      </c>
      <c r="K31" t="s">
        <v>78</v>
      </c>
      <c r="L31" t="s">
        <v>79</v>
      </c>
      <c r="M31" t="s">
        <v>75</v>
      </c>
      <c r="N31" t="s">
        <v>76</v>
      </c>
      <c r="O31" t="s">
        <v>77</v>
      </c>
      <c r="P31" t="s">
        <v>78</v>
      </c>
      <c r="Q31" t="s">
        <v>79</v>
      </c>
      <c r="R31" t="s">
        <v>75</v>
      </c>
      <c r="S31" t="s">
        <v>76</v>
      </c>
      <c r="T31" t="s">
        <v>77</v>
      </c>
      <c r="U31" t="s">
        <v>78</v>
      </c>
      <c r="V31" t="s">
        <v>79</v>
      </c>
      <c r="W31" t="s">
        <v>75</v>
      </c>
      <c r="X31" t="s">
        <v>76</v>
      </c>
      <c r="Y31" t="s">
        <v>77</v>
      </c>
      <c r="Z31" t="s">
        <v>78</v>
      </c>
      <c r="AA31" t="s">
        <v>79</v>
      </c>
    </row>
    <row r="32" spans="1:27">
      <c r="A32" t="s">
        <v>3181</v>
      </c>
      <c r="B32" t="s">
        <v>80</v>
      </c>
      <c r="C32" t="s">
        <v>3000</v>
      </c>
      <c r="D32" t="s">
        <v>2152</v>
      </c>
      <c r="E32" t="s">
        <v>1769</v>
      </c>
      <c r="F32" t="s">
        <v>981</v>
      </c>
      <c r="G32" t="s">
        <v>341</v>
      </c>
      <c r="H32" t="s">
        <v>85</v>
      </c>
      <c r="I32" t="s">
        <v>85</v>
      </c>
      <c r="J32" t="s">
        <v>85</v>
      </c>
      <c r="K32" t="s">
        <v>85</v>
      </c>
      <c r="L32" t="s">
        <v>85</v>
      </c>
      <c r="M32" t="s">
        <v>85</v>
      </c>
      <c r="N32" t="s">
        <v>85</v>
      </c>
      <c r="O32" t="s">
        <v>85</v>
      </c>
      <c r="P32" t="s">
        <v>85</v>
      </c>
      <c r="Q32" t="s">
        <v>85</v>
      </c>
      <c r="R32" t="s">
        <v>85</v>
      </c>
      <c r="S32" t="s">
        <v>85</v>
      </c>
      <c r="T32" t="s">
        <v>85</v>
      </c>
      <c r="U32" t="s">
        <v>85</v>
      </c>
      <c r="V32" t="s">
        <v>85</v>
      </c>
      <c r="W32" t="s">
        <v>85</v>
      </c>
      <c r="X32" t="s">
        <v>85</v>
      </c>
      <c r="Y32" t="s">
        <v>85</v>
      </c>
      <c r="Z32" t="s">
        <v>85</v>
      </c>
      <c r="AA32" t="s">
        <v>85</v>
      </c>
    </row>
    <row r="33" spans="1:27">
      <c r="A33" t="s">
        <v>3181</v>
      </c>
      <c r="B33" t="s">
        <v>86</v>
      </c>
      <c r="C33" t="s">
        <v>1770</v>
      </c>
      <c r="D33" t="s">
        <v>1771</v>
      </c>
      <c r="E33" t="s">
        <v>1772</v>
      </c>
      <c r="F33" t="s">
        <v>1773</v>
      </c>
      <c r="G33" t="s">
        <v>1774</v>
      </c>
      <c r="H33" t="s">
        <v>1775</v>
      </c>
      <c r="I33" t="s">
        <v>1776</v>
      </c>
      <c r="J33" t="s">
        <v>1777</v>
      </c>
      <c r="K33" t="s">
        <v>129</v>
      </c>
      <c r="L33" t="s">
        <v>106</v>
      </c>
      <c r="M33" t="s">
        <v>1778</v>
      </c>
      <c r="N33" t="s">
        <v>953</v>
      </c>
      <c r="O33" t="s">
        <v>1779</v>
      </c>
      <c r="P33" t="s">
        <v>336</v>
      </c>
      <c r="Q33" t="s">
        <v>1534</v>
      </c>
      <c r="R33" t="s">
        <v>85</v>
      </c>
      <c r="S33" t="s">
        <v>85</v>
      </c>
      <c r="T33" t="s">
        <v>85</v>
      </c>
      <c r="U33" t="s">
        <v>85</v>
      </c>
      <c r="V33" t="s">
        <v>85</v>
      </c>
      <c r="W33" t="s">
        <v>1780</v>
      </c>
      <c r="X33" t="s">
        <v>1230</v>
      </c>
      <c r="Y33" t="s">
        <v>1781</v>
      </c>
      <c r="Z33" t="s">
        <v>105</v>
      </c>
      <c r="AA33" t="s">
        <v>292</v>
      </c>
    </row>
    <row r="34" spans="1:27">
      <c r="A34" t="s">
        <v>3181</v>
      </c>
      <c r="B34" t="s">
        <v>91</v>
      </c>
      <c r="C34" t="s">
        <v>85</v>
      </c>
      <c r="D34" t="s">
        <v>85</v>
      </c>
      <c r="E34" t="s">
        <v>85</v>
      </c>
      <c r="F34" t="s">
        <v>85</v>
      </c>
      <c r="G34" t="s">
        <v>85</v>
      </c>
      <c r="H34" t="s">
        <v>85</v>
      </c>
      <c r="I34" t="s">
        <v>85</v>
      </c>
      <c r="J34" t="s">
        <v>85</v>
      </c>
      <c r="K34" t="s">
        <v>85</v>
      </c>
      <c r="L34" t="s">
        <v>85</v>
      </c>
      <c r="M34" t="s">
        <v>85</v>
      </c>
      <c r="N34" t="s">
        <v>85</v>
      </c>
      <c r="O34" t="s">
        <v>85</v>
      </c>
      <c r="P34" t="s">
        <v>85</v>
      </c>
      <c r="Q34" t="s">
        <v>85</v>
      </c>
      <c r="R34" t="s">
        <v>85</v>
      </c>
      <c r="S34" t="s">
        <v>85</v>
      </c>
      <c r="T34" t="s">
        <v>85</v>
      </c>
      <c r="U34" t="s">
        <v>85</v>
      </c>
      <c r="V34" t="s">
        <v>85</v>
      </c>
      <c r="W34" t="s">
        <v>85</v>
      </c>
      <c r="X34" t="s">
        <v>85</v>
      </c>
      <c r="Y34" t="s">
        <v>85</v>
      </c>
      <c r="Z34" t="s">
        <v>85</v>
      </c>
      <c r="AA34" t="s">
        <v>85</v>
      </c>
    </row>
    <row r="35" spans="1:27">
      <c r="A35" t="s">
        <v>3181</v>
      </c>
      <c r="B35" t="s">
        <v>96</v>
      </c>
      <c r="C35" t="s">
        <v>85</v>
      </c>
      <c r="D35" t="s">
        <v>85</v>
      </c>
      <c r="E35" t="s">
        <v>85</v>
      </c>
      <c r="F35" t="s">
        <v>85</v>
      </c>
      <c r="G35" t="s">
        <v>85</v>
      </c>
      <c r="H35" t="s">
        <v>85</v>
      </c>
      <c r="I35" t="s">
        <v>85</v>
      </c>
      <c r="J35" t="s">
        <v>85</v>
      </c>
      <c r="K35" t="s">
        <v>85</v>
      </c>
      <c r="L35" t="s">
        <v>85</v>
      </c>
      <c r="M35" t="s">
        <v>85</v>
      </c>
      <c r="N35" t="s">
        <v>85</v>
      </c>
      <c r="O35" t="s">
        <v>85</v>
      </c>
      <c r="P35" t="s">
        <v>85</v>
      </c>
      <c r="Q35" t="s">
        <v>85</v>
      </c>
      <c r="R35" t="s">
        <v>3001</v>
      </c>
      <c r="S35" t="s">
        <v>162</v>
      </c>
      <c r="T35" t="s">
        <v>1782</v>
      </c>
      <c r="U35" t="s">
        <v>105</v>
      </c>
      <c r="V35" t="s">
        <v>261</v>
      </c>
      <c r="W35" t="s">
        <v>85</v>
      </c>
      <c r="X35" t="s">
        <v>85</v>
      </c>
      <c r="Y35" t="s">
        <v>85</v>
      </c>
      <c r="Z35" t="s">
        <v>85</v>
      </c>
      <c r="AA35" t="s">
        <v>85</v>
      </c>
    </row>
    <row r="36" spans="1:27">
      <c r="A36" t="s">
        <v>3181</v>
      </c>
      <c r="B36" t="s">
        <v>98</v>
      </c>
      <c r="C36" t="s">
        <v>85</v>
      </c>
      <c r="D36" t="s">
        <v>85</v>
      </c>
      <c r="E36" t="s">
        <v>85</v>
      </c>
      <c r="F36" t="s">
        <v>85</v>
      </c>
      <c r="G36" t="s">
        <v>85</v>
      </c>
      <c r="H36" t="s">
        <v>85</v>
      </c>
      <c r="I36" t="s">
        <v>85</v>
      </c>
      <c r="J36" t="s">
        <v>85</v>
      </c>
      <c r="K36" t="s">
        <v>85</v>
      </c>
      <c r="L36" t="s">
        <v>85</v>
      </c>
      <c r="M36" t="s">
        <v>1783</v>
      </c>
      <c r="N36" t="s">
        <v>434</v>
      </c>
      <c r="O36" t="s">
        <v>1784</v>
      </c>
      <c r="P36" t="s">
        <v>659</v>
      </c>
      <c r="Q36" t="s">
        <v>1573</v>
      </c>
      <c r="R36" t="s">
        <v>85</v>
      </c>
      <c r="S36" t="s">
        <v>85</v>
      </c>
      <c r="T36" t="s">
        <v>85</v>
      </c>
      <c r="U36" t="s">
        <v>85</v>
      </c>
      <c r="V36" t="s">
        <v>85</v>
      </c>
      <c r="W36" t="s">
        <v>85</v>
      </c>
      <c r="X36" t="s">
        <v>85</v>
      </c>
      <c r="Y36" t="s">
        <v>85</v>
      </c>
      <c r="Z36" t="s">
        <v>85</v>
      </c>
      <c r="AA36" t="s">
        <v>85</v>
      </c>
    </row>
    <row r="37" spans="1:27">
      <c r="A37" t="s">
        <v>3181</v>
      </c>
      <c r="B37" t="s">
        <v>102</v>
      </c>
      <c r="C37" t="s">
        <v>1785</v>
      </c>
      <c r="D37" t="s">
        <v>176</v>
      </c>
      <c r="E37" t="s">
        <v>1683</v>
      </c>
      <c r="F37" t="s">
        <v>1786</v>
      </c>
      <c r="G37" t="s">
        <v>247</v>
      </c>
      <c r="H37" t="s">
        <v>1787</v>
      </c>
      <c r="I37" t="s">
        <v>434</v>
      </c>
      <c r="J37" t="s">
        <v>1788</v>
      </c>
      <c r="K37" t="s">
        <v>1789</v>
      </c>
      <c r="L37" t="s">
        <v>149</v>
      </c>
      <c r="M37" t="s">
        <v>1790</v>
      </c>
      <c r="N37" t="s">
        <v>222</v>
      </c>
      <c r="O37" t="s">
        <v>1791</v>
      </c>
      <c r="P37" t="s">
        <v>1154</v>
      </c>
      <c r="Q37" t="s">
        <v>1124</v>
      </c>
      <c r="R37" t="s">
        <v>85</v>
      </c>
      <c r="S37" t="s">
        <v>85</v>
      </c>
      <c r="T37" t="s">
        <v>85</v>
      </c>
      <c r="U37" t="s">
        <v>85</v>
      </c>
      <c r="V37" t="s">
        <v>85</v>
      </c>
      <c r="W37" t="s">
        <v>85</v>
      </c>
      <c r="X37" t="s">
        <v>85</v>
      </c>
      <c r="Y37" t="s">
        <v>85</v>
      </c>
      <c r="Z37" t="s">
        <v>85</v>
      </c>
      <c r="AA37" t="s">
        <v>85</v>
      </c>
    </row>
    <row r="38" spans="1:27">
      <c r="A38" t="s">
        <v>3181</v>
      </c>
      <c r="B38" t="s">
        <v>110</v>
      </c>
      <c r="C38" t="s">
        <v>1792</v>
      </c>
      <c r="D38" t="s">
        <v>124</v>
      </c>
      <c r="E38" t="s">
        <v>1642</v>
      </c>
      <c r="F38" t="s">
        <v>257</v>
      </c>
      <c r="G38" t="s">
        <v>1318</v>
      </c>
      <c r="H38" t="s">
        <v>1793</v>
      </c>
      <c r="I38" t="s">
        <v>264</v>
      </c>
      <c r="J38" t="s">
        <v>85</v>
      </c>
      <c r="K38" t="s">
        <v>85</v>
      </c>
      <c r="L38" t="s">
        <v>1794</v>
      </c>
      <c r="M38" t="s">
        <v>1795</v>
      </c>
      <c r="N38" t="s">
        <v>454</v>
      </c>
      <c r="O38" t="s">
        <v>85</v>
      </c>
      <c r="P38" t="s">
        <v>85</v>
      </c>
      <c r="Q38" t="s">
        <v>1796</v>
      </c>
      <c r="R38" t="s">
        <v>1797</v>
      </c>
      <c r="S38" t="s">
        <v>1601</v>
      </c>
      <c r="T38" t="s">
        <v>1425</v>
      </c>
      <c r="U38" t="s">
        <v>1798</v>
      </c>
      <c r="V38" t="s">
        <v>1799</v>
      </c>
      <c r="W38" t="s">
        <v>1800</v>
      </c>
      <c r="X38" t="s">
        <v>138</v>
      </c>
      <c r="Y38" t="s">
        <v>85</v>
      </c>
      <c r="Z38" t="s">
        <v>85</v>
      </c>
      <c r="AA38" t="s">
        <v>1801</v>
      </c>
    </row>
    <row r="39" spans="1:27">
      <c r="A39" t="s">
        <v>3181</v>
      </c>
      <c r="B39" t="s">
        <v>120</v>
      </c>
      <c r="C39" t="s">
        <v>85</v>
      </c>
      <c r="D39" t="s">
        <v>85</v>
      </c>
      <c r="E39" t="s">
        <v>85</v>
      </c>
      <c r="F39" t="s">
        <v>85</v>
      </c>
      <c r="G39" t="s">
        <v>85</v>
      </c>
      <c r="H39" t="s">
        <v>85</v>
      </c>
      <c r="I39" t="s">
        <v>85</v>
      </c>
      <c r="J39" t="s">
        <v>85</v>
      </c>
      <c r="K39" t="s">
        <v>85</v>
      </c>
      <c r="L39" t="s">
        <v>85</v>
      </c>
      <c r="M39" t="s">
        <v>85</v>
      </c>
      <c r="N39" t="s">
        <v>85</v>
      </c>
      <c r="O39" t="s">
        <v>85</v>
      </c>
      <c r="P39" t="s">
        <v>85</v>
      </c>
      <c r="Q39" t="s">
        <v>85</v>
      </c>
      <c r="R39" t="s">
        <v>85</v>
      </c>
      <c r="S39" t="s">
        <v>85</v>
      </c>
      <c r="T39" t="s">
        <v>85</v>
      </c>
      <c r="U39" t="s">
        <v>85</v>
      </c>
      <c r="V39" t="s">
        <v>85</v>
      </c>
      <c r="W39" t="s">
        <v>85</v>
      </c>
      <c r="X39" t="s">
        <v>85</v>
      </c>
      <c r="Y39" t="s">
        <v>85</v>
      </c>
      <c r="Z39" t="s">
        <v>85</v>
      </c>
      <c r="AA39" t="s">
        <v>85</v>
      </c>
    </row>
    <row r="40" spans="1:27">
      <c r="A40" t="s">
        <v>3181</v>
      </c>
      <c r="B40" t="s">
        <v>121</v>
      </c>
      <c r="C40" t="s">
        <v>85</v>
      </c>
      <c r="D40" t="s">
        <v>85</v>
      </c>
      <c r="E40" t="s">
        <v>85</v>
      </c>
      <c r="F40" t="s">
        <v>85</v>
      </c>
      <c r="G40" t="s">
        <v>85</v>
      </c>
      <c r="H40" t="s">
        <v>85</v>
      </c>
      <c r="I40" t="s">
        <v>85</v>
      </c>
      <c r="J40" t="s">
        <v>85</v>
      </c>
      <c r="K40" t="s">
        <v>85</v>
      </c>
      <c r="L40" t="s">
        <v>85</v>
      </c>
      <c r="M40" t="s">
        <v>85</v>
      </c>
      <c r="N40" t="s">
        <v>85</v>
      </c>
      <c r="O40" t="s">
        <v>85</v>
      </c>
      <c r="P40" t="s">
        <v>85</v>
      </c>
      <c r="Q40" t="s">
        <v>85</v>
      </c>
      <c r="R40" t="s">
        <v>85</v>
      </c>
      <c r="S40" t="s">
        <v>85</v>
      </c>
      <c r="T40" t="s">
        <v>85</v>
      </c>
      <c r="U40" t="s">
        <v>85</v>
      </c>
      <c r="V40" t="s">
        <v>85</v>
      </c>
      <c r="W40" t="s">
        <v>1802</v>
      </c>
      <c r="X40" t="s">
        <v>1803</v>
      </c>
      <c r="Y40" t="s">
        <v>1804</v>
      </c>
      <c r="Z40" t="s">
        <v>1235</v>
      </c>
      <c r="AA40" t="s">
        <v>231</v>
      </c>
    </row>
    <row r="41" spans="1:27">
      <c r="A41" t="s">
        <v>3181</v>
      </c>
      <c r="B41" t="s">
        <v>123</v>
      </c>
      <c r="C41" t="s">
        <v>1805</v>
      </c>
      <c r="D41" t="s">
        <v>227</v>
      </c>
      <c r="E41" t="s">
        <v>1806</v>
      </c>
      <c r="F41" t="s">
        <v>315</v>
      </c>
      <c r="G41" t="s">
        <v>251</v>
      </c>
      <c r="H41" t="s">
        <v>85</v>
      </c>
      <c r="I41" t="s">
        <v>85</v>
      </c>
      <c r="J41" t="s">
        <v>85</v>
      </c>
      <c r="K41" t="s">
        <v>85</v>
      </c>
      <c r="L41" t="s">
        <v>85</v>
      </c>
      <c r="M41" t="s">
        <v>85</v>
      </c>
      <c r="N41" t="s">
        <v>85</v>
      </c>
      <c r="O41" t="s">
        <v>85</v>
      </c>
      <c r="P41" t="s">
        <v>85</v>
      </c>
      <c r="Q41" t="s">
        <v>85</v>
      </c>
      <c r="R41" t="s">
        <v>85</v>
      </c>
      <c r="S41" t="s">
        <v>85</v>
      </c>
      <c r="T41" t="s">
        <v>85</v>
      </c>
      <c r="U41" t="s">
        <v>85</v>
      </c>
      <c r="V41" t="s">
        <v>85</v>
      </c>
      <c r="W41" t="s">
        <v>85</v>
      </c>
      <c r="X41" t="s">
        <v>85</v>
      </c>
      <c r="Y41" t="s">
        <v>85</v>
      </c>
      <c r="Z41" t="s">
        <v>85</v>
      </c>
      <c r="AA41" t="s">
        <v>85</v>
      </c>
    </row>
    <row r="42" spans="1:27">
      <c r="A42" t="s">
        <v>3181</v>
      </c>
      <c r="B42" t="s">
        <v>127</v>
      </c>
      <c r="C42" t="s">
        <v>3002</v>
      </c>
      <c r="D42" t="s">
        <v>106</v>
      </c>
      <c r="E42" t="s">
        <v>1807</v>
      </c>
      <c r="F42" t="s">
        <v>251</v>
      </c>
      <c r="G42" t="s">
        <v>193</v>
      </c>
      <c r="H42" t="s">
        <v>1808</v>
      </c>
      <c r="I42" t="s">
        <v>106</v>
      </c>
      <c r="J42" t="s">
        <v>1809</v>
      </c>
      <c r="K42" t="s">
        <v>372</v>
      </c>
      <c r="L42" t="s">
        <v>187</v>
      </c>
      <c r="M42" t="s">
        <v>1810</v>
      </c>
      <c r="N42" t="s">
        <v>106</v>
      </c>
      <c r="O42" t="s">
        <v>1811</v>
      </c>
      <c r="P42" t="s">
        <v>154</v>
      </c>
      <c r="Q42" t="s">
        <v>542</v>
      </c>
      <c r="R42" t="s">
        <v>3003</v>
      </c>
      <c r="S42" t="s">
        <v>106</v>
      </c>
      <c r="T42" t="s">
        <v>1812</v>
      </c>
      <c r="U42" t="s">
        <v>543</v>
      </c>
      <c r="V42" t="s">
        <v>136</v>
      </c>
      <c r="W42" t="s">
        <v>1813</v>
      </c>
      <c r="X42" t="s">
        <v>106</v>
      </c>
      <c r="Y42" t="s">
        <v>1814</v>
      </c>
      <c r="Z42" t="s">
        <v>301</v>
      </c>
      <c r="AA42" t="s">
        <v>543</v>
      </c>
    </row>
    <row r="43" spans="1:27">
      <c r="A43" t="s">
        <v>3181</v>
      </c>
      <c r="B43" t="s">
        <v>134</v>
      </c>
      <c r="C43" t="s">
        <v>1815</v>
      </c>
      <c r="D43" t="s">
        <v>3004</v>
      </c>
      <c r="E43" t="s">
        <v>1817</v>
      </c>
      <c r="F43" t="s">
        <v>283</v>
      </c>
      <c r="G43" t="s">
        <v>1217</v>
      </c>
      <c r="H43" t="s">
        <v>1818</v>
      </c>
      <c r="I43" t="s">
        <v>1397</v>
      </c>
      <c r="J43" t="s">
        <v>1819</v>
      </c>
      <c r="K43" t="s">
        <v>219</v>
      </c>
      <c r="L43" t="s">
        <v>255</v>
      </c>
      <c r="M43" t="s">
        <v>1820</v>
      </c>
      <c r="N43" t="s">
        <v>1821</v>
      </c>
      <c r="O43" t="s">
        <v>1822</v>
      </c>
      <c r="P43" t="s">
        <v>104</v>
      </c>
      <c r="Q43" t="s">
        <v>151</v>
      </c>
      <c r="R43" t="s">
        <v>1823</v>
      </c>
      <c r="S43" t="s">
        <v>2448</v>
      </c>
      <c r="T43" t="s">
        <v>1824</v>
      </c>
      <c r="U43" t="s">
        <v>162</v>
      </c>
      <c r="V43" t="s">
        <v>336</v>
      </c>
      <c r="W43" t="s">
        <v>1825</v>
      </c>
      <c r="X43" t="s">
        <v>1283</v>
      </c>
      <c r="Y43" t="s">
        <v>1826</v>
      </c>
      <c r="Z43" t="s">
        <v>341</v>
      </c>
      <c r="AA43" t="s">
        <v>447</v>
      </c>
    </row>
    <row r="44" spans="1:27">
      <c r="A44" t="s">
        <v>3181</v>
      </c>
      <c r="B44" t="s">
        <v>137</v>
      </c>
      <c r="C44" t="s">
        <v>1827</v>
      </c>
      <c r="D44" t="s">
        <v>297</v>
      </c>
      <c r="E44" t="s">
        <v>1828</v>
      </c>
      <c r="F44" t="s">
        <v>1829</v>
      </c>
      <c r="G44" t="s">
        <v>597</v>
      </c>
      <c r="H44" t="s">
        <v>1830</v>
      </c>
      <c r="I44" t="s">
        <v>1384</v>
      </c>
      <c r="J44" t="s">
        <v>1831</v>
      </c>
      <c r="K44" t="s">
        <v>155</v>
      </c>
      <c r="L44" t="s">
        <v>135</v>
      </c>
      <c r="M44" t="s">
        <v>1832</v>
      </c>
      <c r="N44" t="s">
        <v>304</v>
      </c>
      <c r="O44" t="s">
        <v>1833</v>
      </c>
      <c r="P44" t="s">
        <v>428</v>
      </c>
      <c r="Q44" t="s">
        <v>287</v>
      </c>
      <c r="R44" t="s">
        <v>1834</v>
      </c>
      <c r="S44" t="s">
        <v>114</v>
      </c>
      <c r="T44" t="s">
        <v>85</v>
      </c>
      <c r="U44" t="s">
        <v>85</v>
      </c>
      <c r="V44" t="s">
        <v>85</v>
      </c>
      <c r="W44" t="s">
        <v>1835</v>
      </c>
      <c r="X44" t="s">
        <v>142</v>
      </c>
      <c r="Y44" t="s">
        <v>1836</v>
      </c>
      <c r="Z44" t="s">
        <v>914</v>
      </c>
      <c r="AA44" t="s">
        <v>435</v>
      </c>
    </row>
    <row r="45" spans="1:27">
      <c r="A45" t="s">
        <v>3181</v>
      </c>
      <c r="B45" t="s">
        <v>146</v>
      </c>
      <c r="C45" t="s">
        <v>1837</v>
      </c>
      <c r="D45" t="s">
        <v>147</v>
      </c>
      <c r="E45" t="s">
        <v>1838</v>
      </c>
      <c r="F45" t="s">
        <v>1839</v>
      </c>
      <c r="G45" t="s">
        <v>251</v>
      </c>
      <c r="H45" t="s">
        <v>1840</v>
      </c>
      <c r="I45" t="s">
        <v>1841</v>
      </c>
      <c r="J45" t="s">
        <v>1842</v>
      </c>
      <c r="K45" t="s">
        <v>310</v>
      </c>
      <c r="L45" t="s">
        <v>426</v>
      </c>
      <c r="M45" t="s">
        <v>1843</v>
      </c>
      <c r="N45" t="s">
        <v>1844</v>
      </c>
      <c r="O45" t="s">
        <v>1845</v>
      </c>
      <c r="P45" t="s">
        <v>231</v>
      </c>
      <c r="Q45" t="s">
        <v>223</v>
      </c>
      <c r="R45" t="s">
        <v>85</v>
      </c>
      <c r="S45" t="s">
        <v>85</v>
      </c>
      <c r="T45" t="s">
        <v>85</v>
      </c>
      <c r="U45" t="s">
        <v>85</v>
      </c>
      <c r="V45" t="s">
        <v>85</v>
      </c>
      <c r="W45" t="s">
        <v>1846</v>
      </c>
      <c r="X45" t="s">
        <v>881</v>
      </c>
      <c r="Y45" t="s">
        <v>1847</v>
      </c>
      <c r="Z45" t="s">
        <v>155</v>
      </c>
      <c r="AA45" t="s">
        <v>341</v>
      </c>
    </row>
    <row r="46" spans="1:27">
      <c r="A46" t="s">
        <v>3181</v>
      </c>
      <c r="B46" t="s">
        <v>153</v>
      </c>
      <c r="C46" t="s">
        <v>1848</v>
      </c>
      <c r="D46" t="s">
        <v>1849</v>
      </c>
      <c r="E46" t="s">
        <v>1850</v>
      </c>
      <c r="F46" t="s">
        <v>244</v>
      </c>
      <c r="G46" t="s">
        <v>372</v>
      </c>
      <c r="H46" t="s">
        <v>1851</v>
      </c>
      <c r="I46" t="s">
        <v>1234</v>
      </c>
      <c r="J46" t="s">
        <v>1852</v>
      </c>
      <c r="K46" t="s">
        <v>1379</v>
      </c>
      <c r="L46" t="s">
        <v>235</v>
      </c>
      <c r="M46" t="s">
        <v>1853</v>
      </c>
      <c r="N46" t="s">
        <v>553</v>
      </c>
      <c r="O46" t="s">
        <v>1854</v>
      </c>
      <c r="P46" t="s">
        <v>446</v>
      </c>
      <c r="Q46" t="s">
        <v>541</v>
      </c>
      <c r="R46" t="s">
        <v>1855</v>
      </c>
      <c r="S46" t="s">
        <v>991</v>
      </c>
      <c r="T46" t="s">
        <v>1856</v>
      </c>
      <c r="U46" t="s">
        <v>1857</v>
      </c>
      <c r="V46" t="s">
        <v>1233</v>
      </c>
      <c r="W46" t="s">
        <v>1858</v>
      </c>
      <c r="X46" t="s">
        <v>294</v>
      </c>
      <c r="Y46" t="s">
        <v>1859</v>
      </c>
      <c r="Z46" t="s">
        <v>1222</v>
      </c>
      <c r="AA46" t="s">
        <v>1860</v>
      </c>
    </row>
    <row r="47" spans="1:27">
      <c r="A47" t="s">
        <v>3181</v>
      </c>
      <c r="B47" t="s">
        <v>159</v>
      </c>
      <c r="C47" t="s">
        <v>1861</v>
      </c>
      <c r="D47" t="s">
        <v>245</v>
      </c>
      <c r="E47" t="s">
        <v>1862</v>
      </c>
      <c r="F47" t="s">
        <v>290</v>
      </c>
      <c r="G47" t="s">
        <v>435</v>
      </c>
      <c r="H47" t="s">
        <v>1863</v>
      </c>
      <c r="I47" t="s">
        <v>454</v>
      </c>
      <c r="J47" t="s">
        <v>1864</v>
      </c>
      <c r="K47" t="s">
        <v>1700</v>
      </c>
      <c r="L47" t="s">
        <v>1415</v>
      </c>
      <c r="M47" t="s">
        <v>1865</v>
      </c>
      <c r="N47" t="s">
        <v>345</v>
      </c>
      <c r="O47" t="s">
        <v>1866</v>
      </c>
      <c r="P47" t="s">
        <v>372</v>
      </c>
      <c r="Q47" t="s">
        <v>90</v>
      </c>
      <c r="R47" t="s">
        <v>1867</v>
      </c>
      <c r="S47" t="s">
        <v>253</v>
      </c>
      <c r="T47" t="s">
        <v>1868</v>
      </c>
      <c r="U47" t="s">
        <v>1869</v>
      </c>
      <c r="V47" t="s">
        <v>1870</v>
      </c>
      <c r="W47" t="s">
        <v>1871</v>
      </c>
      <c r="X47" t="s">
        <v>1872</v>
      </c>
      <c r="Y47" t="s">
        <v>1873</v>
      </c>
      <c r="Z47" t="s">
        <v>1256</v>
      </c>
      <c r="AA47" t="s">
        <v>312</v>
      </c>
    </row>
    <row r="48" spans="1:27">
      <c r="A48" t="s">
        <v>3181</v>
      </c>
      <c r="B48" t="s">
        <v>167</v>
      </c>
      <c r="C48" t="s">
        <v>1874</v>
      </c>
      <c r="D48" t="s">
        <v>239</v>
      </c>
      <c r="E48" t="s">
        <v>1874</v>
      </c>
      <c r="F48" t="s">
        <v>106</v>
      </c>
      <c r="G48" t="s">
        <v>106</v>
      </c>
      <c r="H48" t="s">
        <v>1875</v>
      </c>
      <c r="I48" t="s">
        <v>169</v>
      </c>
      <c r="J48" t="s">
        <v>1875</v>
      </c>
      <c r="K48" t="s">
        <v>106</v>
      </c>
      <c r="L48" t="s">
        <v>106</v>
      </c>
      <c r="M48" t="s">
        <v>1876</v>
      </c>
      <c r="N48" t="s">
        <v>170</v>
      </c>
      <c r="O48" t="s">
        <v>1876</v>
      </c>
      <c r="P48" t="s">
        <v>106</v>
      </c>
      <c r="Q48" t="s">
        <v>106</v>
      </c>
      <c r="R48" t="s">
        <v>1878</v>
      </c>
      <c r="S48" t="s">
        <v>227</v>
      </c>
      <c r="T48" t="s">
        <v>1878</v>
      </c>
      <c r="U48" t="s">
        <v>106</v>
      </c>
      <c r="V48" t="s">
        <v>106</v>
      </c>
      <c r="W48" t="s">
        <v>1879</v>
      </c>
      <c r="X48" t="s">
        <v>169</v>
      </c>
      <c r="Y48" t="s">
        <v>1879</v>
      </c>
      <c r="Z48" t="s">
        <v>106</v>
      </c>
      <c r="AA48" t="s">
        <v>106</v>
      </c>
    </row>
    <row r="49" spans="1:27">
      <c r="A49" t="s">
        <v>3181</v>
      </c>
      <c r="B49" t="s">
        <v>173</v>
      </c>
      <c r="C49" t="s">
        <v>1880</v>
      </c>
      <c r="D49" t="s">
        <v>114</v>
      </c>
      <c r="E49" t="s">
        <v>85</v>
      </c>
      <c r="F49" t="s">
        <v>85</v>
      </c>
      <c r="G49" t="s">
        <v>85</v>
      </c>
      <c r="H49" t="s">
        <v>3005</v>
      </c>
      <c r="I49" t="s">
        <v>138</v>
      </c>
      <c r="J49" t="s">
        <v>85</v>
      </c>
      <c r="K49" t="s">
        <v>85</v>
      </c>
      <c r="L49" t="s">
        <v>85</v>
      </c>
      <c r="M49" t="s">
        <v>85</v>
      </c>
      <c r="N49" t="s">
        <v>85</v>
      </c>
      <c r="O49" t="s">
        <v>85</v>
      </c>
      <c r="P49" t="s">
        <v>85</v>
      </c>
      <c r="Q49" t="s">
        <v>85</v>
      </c>
      <c r="R49" t="s">
        <v>85</v>
      </c>
      <c r="S49" t="s">
        <v>85</v>
      </c>
      <c r="T49" t="s">
        <v>85</v>
      </c>
      <c r="U49" t="s">
        <v>85</v>
      </c>
      <c r="V49" t="s">
        <v>85</v>
      </c>
      <c r="W49" t="s">
        <v>85</v>
      </c>
      <c r="X49" t="s">
        <v>85</v>
      </c>
      <c r="Y49" t="s">
        <v>85</v>
      </c>
      <c r="Z49" t="s">
        <v>85</v>
      </c>
      <c r="AA49" t="s">
        <v>85</v>
      </c>
    </row>
    <row r="50" spans="1:27">
      <c r="A50" t="s">
        <v>3181</v>
      </c>
      <c r="B50" t="s">
        <v>178</v>
      </c>
      <c r="C50" t="s">
        <v>1881</v>
      </c>
      <c r="D50" t="s">
        <v>283</v>
      </c>
      <c r="E50" t="s">
        <v>1882</v>
      </c>
      <c r="F50" t="s">
        <v>93</v>
      </c>
      <c r="G50" t="s">
        <v>435</v>
      </c>
      <c r="H50" t="s">
        <v>3006</v>
      </c>
      <c r="I50" t="s">
        <v>1691</v>
      </c>
      <c r="J50" t="s">
        <v>3007</v>
      </c>
      <c r="K50" t="s">
        <v>231</v>
      </c>
      <c r="L50" t="s">
        <v>130</v>
      </c>
      <c r="M50" t="s">
        <v>1883</v>
      </c>
      <c r="N50" t="s">
        <v>301</v>
      </c>
      <c r="O50" t="s">
        <v>3008</v>
      </c>
      <c r="P50" t="s">
        <v>104</v>
      </c>
      <c r="Q50" t="s">
        <v>148</v>
      </c>
      <c r="R50" t="s">
        <v>1884</v>
      </c>
      <c r="S50" t="s">
        <v>435</v>
      </c>
      <c r="T50" t="s">
        <v>3009</v>
      </c>
      <c r="U50" t="s">
        <v>157</v>
      </c>
      <c r="V50" t="s">
        <v>244</v>
      </c>
      <c r="W50" t="s">
        <v>1885</v>
      </c>
      <c r="X50" t="s">
        <v>150</v>
      </c>
      <c r="Y50" t="s">
        <v>1886</v>
      </c>
      <c r="Z50" t="s">
        <v>438</v>
      </c>
      <c r="AA50" t="s">
        <v>1691</v>
      </c>
    </row>
    <row r="51" spans="1:27">
      <c r="A51" t="s">
        <v>3181</v>
      </c>
      <c r="B51" t="s">
        <v>182</v>
      </c>
      <c r="C51" t="s">
        <v>3010</v>
      </c>
      <c r="D51" t="s">
        <v>1279</v>
      </c>
      <c r="E51" t="s">
        <v>1887</v>
      </c>
      <c r="F51" t="s">
        <v>3011</v>
      </c>
      <c r="G51" t="s">
        <v>3012</v>
      </c>
      <c r="H51" t="s">
        <v>3013</v>
      </c>
      <c r="I51" t="s">
        <v>1702</v>
      </c>
      <c r="J51" t="s">
        <v>3014</v>
      </c>
      <c r="K51" t="s">
        <v>3015</v>
      </c>
      <c r="L51" t="s">
        <v>1639</v>
      </c>
      <c r="M51" t="s">
        <v>1888</v>
      </c>
      <c r="N51" t="s">
        <v>239</v>
      </c>
      <c r="O51" t="s">
        <v>3016</v>
      </c>
      <c r="P51" t="s">
        <v>3017</v>
      </c>
      <c r="Q51" t="s">
        <v>1889</v>
      </c>
      <c r="R51" t="s">
        <v>3018</v>
      </c>
      <c r="S51" t="s">
        <v>1939</v>
      </c>
      <c r="T51" t="s">
        <v>3019</v>
      </c>
      <c r="U51" t="s">
        <v>1639</v>
      </c>
      <c r="V51" t="s">
        <v>3020</v>
      </c>
      <c r="W51" t="s">
        <v>1890</v>
      </c>
      <c r="X51" t="s">
        <v>111</v>
      </c>
      <c r="Y51" t="s">
        <v>1891</v>
      </c>
      <c r="Z51" t="s">
        <v>352</v>
      </c>
      <c r="AA51" t="s">
        <v>663</v>
      </c>
    </row>
    <row r="52" spans="1:27">
      <c r="A52" t="s">
        <v>3181</v>
      </c>
      <c r="B52" t="s">
        <v>183</v>
      </c>
      <c r="C52" t="s">
        <v>1594</v>
      </c>
      <c r="D52" t="s">
        <v>85</v>
      </c>
      <c r="E52" t="s">
        <v>85</v>
      </c>
      <c r="F52" t="s">
        <v>85</v>
      </c>
      <c r="G52" t="s">
        <v>106</v>
      </c>
      <c r="H52" t="s">
        <v>85</v>
      </c>
      <c r="I52" t="s">
        <v>85</v>
      </c>
      <c r="J52" t="s">
        <v>85</v>
      </c>
      <c r="K52" t="s">
        <v>85</v>
      </c>
      <c r="L52" t="s">
        <v>85</v>
      </c>
      <c r="M52" t="s">
        <v>85</v>
      </c>
      <c r="N52" t="s">
        <v>85</v>
      </c>
      <c r="O52" t="s">
        <v>85</v>
      </c>
      <c r="P52" t="s">
        <v>85</v>
      </c>
      <c r="Q52" t="s">
        <v>85</v>
      </c>
      <c r="R52" t="s">
        <v>85</v>
      </c>
      <c r="S52" t="s">
        <v>85</v>
      </c>
      <c r="T52" t="s">
        <v>85</v>
      </c>
      <c r="U52" t="s">
        <v>85</v>
      </c>
      <c r="V52" t="s">
        <v>85</v>
      </c>
      <c r="W52" t="s">
        <v>1143</v>
      </c>
      <c r="X52" t="s">
        <v>85</v>
      </c>
      <c r="Y52" t="s">
        <v>85</v>
      </c>
      <c r="Z52" t="s">
        <v>85</v>
      </c>
      <c r="AA52" t="s">
        <v>1084</v>
      </c>
    </row>
    <row r="53" spans="1:27">
      <c r="A53" t="s">
        <v>3181</v>
      </c>
      <c r="B53" t="s">
        <v>185</v>
      </c>
      <c r="C53" t="s">
        <v>1892</v>
      </c>
      <c r="D53" t="s">
        <v>111</v>
      </c>
      <c r="E53" t="s">
        <v>1893</v>
      </c>
      <c r="F53" t="s">
        <v>1894</v>
      </c>
      <c r="G53" t="s">
        <v>1895</v>
      </c>
      <c r="H53" t="s">
        <v>1896</v>
      </c>
      <c r="I53" t="s">
        <v>454</v>
      </c>
      <c r="J53" t="s">
        <v>1897</v>
      </c>
      <c r="K53" t="s">
        <v>1898</v>
      </c>
      <c r="L53" t="s">
        <v>1899</v>
      </c>
      <c r="M53" t="s">
        <v>1900</v>
      </c>
      <c r="N53" t="s">
        <v>124</v>
      </c>
      <c r="O53" t="s">
        <v>1901</v>
      </c>
      <c r="P53" t="s">
        <v>1902</v>
      </c>
      <c r="Q53" t="s">
        <v>1903</v>
      </c>
      <c r="R53" t="s">
        <v>1904</v>
      </c>
      <c r="S53" t="s">
        <v>145</v>
      </c>
      <c r="T53" t="s">
        <v>85</v>
      </c>
      <c r="U53" t="s">
        <v>85</v>
      </c>
      <c r="V53" t="s">
        <v>1905</v>
      </c>
      <c r="W53" t="s">
        <v>1906</v>
      </c>
      <c r="X53" t="s">
        <v>326</v>
      </c>
      <c r="Y53" t="s">
        <v>1907</v>
      </c>
      <c r="Z53" t="s">
        <v>1908</v>
      </c>
      <c r="AA53" t="s">
        <v>1909</v>
      </c>
    </row>
    <row r="54" spans="1:27">
      <c r="A54" t="s">
        <v>3181</v>
      </c>
      <c r="B54" t="s">
        <v>192</v>
      </c>
      <c r="C54" t="s">
        <v>85</v>
      </c>
      <c r="D54" t="s">
        <v>85</v>
      </c>
      <c r="E54" t="s">
        <v>85</v>
      </c>
      <c r="F54" t="s">
        <v>85</v>
      </c>
      <c r="G54" t="s">
        <v>85</v>
      </c>
      <c r="H54" t="s">
        <v>85</v>
      </c>
      <c r="I54" t="s">
        <v>85</v>
      </c>
      <c r="J54" t="s">
        <v>85</v>
      </c>
      <c r="K54" t="s">
        <v>85</v>
      </c>
      <c r="L54" t="s">
        <v>85</v>
      </c>
      <c r="M54" t="s">
        <v>85</v>
      </c>
      <c r="N54" t="s">
        <v>85</v>
      </c>
      <c r="O54" t="s">
        <v>85</v>
      </c>
      <c r="P54" t="s">
        <v>85</v>
      </c>
      <c r="Q54" t="s">
        <v>85</v>
      </c>
      <c r="R54" t="s">
        <v>85</v>
      </c>
      <c r="S54" t="s">
        <v>85</v>
      </c>
      <c r="T54" t="s">
        <v>85</v>
      </c>
      <c r="U54" t="s">
        <v>85</v>
      </c>
      <c r="V54" t="s">
        <v>85</v>
      </c>
      <c r="W54" t="s">
        <v>85</v>
      </c>
      <c r="X54" t="s">
        <v>85</v>
      </c>
      <c r="Y54" t="s">
        <v>85</v>
      </c>
      <c r="Z54" t="s">
        <v>85</v>
      </c>
      <c r="AA54" t="s">
        <v>85</v>
      </c>
    </row>
    <row r="55" spans="1:27">
      <c r="A55" t="s">
        <v>3181</v>
      </c>
      <c r="B55" t="s">
        <v>197</v>
      </c>
      <c r="C55" t="s">
        <v>1910</v>
      </c>
      <c r="D55" t="s">
        <v>139</v>
      </c>
      <c r="E55" t="s">
        <v>1911</v>
      </c>
      <c r="F55" t="s">
        <v>1912</v>
      </c>
      <c r="G55" t="s">
        <v>697</v>
      </c>
      <c r="H55" t="s">
        <v>1913</v>
      </c>
      <c r="I55" t="s">
        <v>139</v>
      </c>
      <c r="J55" t="s">
        <v>1914</v>
      </c>
      <c r="K55" t="s">
        <v>1442</v>
      </c>
      <c r="L55" t="s">
        <v>1378</v>
      </c>
      <c r="M55" t="s">
        <v>1915</v>
      </c>
      <c r="N55" t="s">
        <v>176</v>
      </c>
      <c r="O55" t="s">
        <v>1916</v>
      </c>
      <c r="P55" t="s">
        <v>1220</v>
      </c>
      <c r="Q55" t="s">
        <v>1917</v>
      </c>
      <c r="R55" t="s">
        <v>1918</v>
      </c>
      <c r="S55" t="s">
        <v>114</v>
      </c>
      <c r="T55" t="s">
        <v>1747</v>
      </c>
      <c r="U55" t="s">
        <v>154</v>
      </c>
      <c r="V55" t="s">
        <v>1515</v>
      </c>
      <c r="W55" t="s">
        <v>1919</v>
      </c>
      <c r="X55" t="s">
        <v>138</v>
      </c>
      <c r="Y55" t="s">
        <v>1920</v>
      </c>
      <c r="Z55" t="s">
        <v>1921</v>
      </c>
      <c r="AA55" t="s">
        <v>1922</v>
      </c>
    </row>
    <row r="56" spans="1:27">
      <c r="A56" t="s">
        <v>3181</v>
      </c>
      <c r="B56" t="s">
        <v>206</v>
      </c>
      <c r="C56" t="s">
        <v>1923</v>
      </c>
      <c r="D56" t="s">
        <v>253</v>
      </c>
      <c r="E56" t="s">
        <v>1924</v>
      </c>
      <c r="F56" t="s">
        <v>1925</v>
      </c>
      <c r="G56" t="s">
        <v>1926</v>
      </c>
      <c r="H56" t="s">
        <v>1927</v>
      </c>
      <c r="I56" t="s">
        <v>186</v>
      </c>
      <c r="J56" t="s">
        <v>1928</v>
      </c>
      <c r="K56" t="s">
        <v>1929</v>
      </c>
      <c r="L56" t="s">
        <v>1930</v>
      </c>
      <c r="M56" t="s">
        <v>1931</v>
      </c>
      <c r="N56" t="s">
        <v>264</v>
      </c>
      <c r="O56" t="s">
        <v>1932</v>
      </c>
      <c r="P56" t="s">
        <v>352</v>
      </c>
      <c r="Q56" t="s">
        <v>1933</v>
      </c>
      <c r="R56" t="s">
        <v>1934</v>
      </c>
      <c r="S56" t="s">
        <v>145</v>
      </c>
      <c r="T56" t="s">
        <v>1935</v>
      </c>
      <c r="U56" t="s">
        <v>1936</v>
      </c>
      <c r="V56" t="s">
        <v>1937</v>
      </c>
      <c r="W56" t="s">
        <v>1938</v>
      </c>
      <c r="X56" t="s">
        <v>1939</v>
      </c>
      <c r="Y56" t="s">
        <v>1940</v>
      </c>
      <c r="Z56" t="s">
        <v>257</v>
      </c>
      <c r="AA56" t="s">
        <v>1941</v>
      </c>
    </row>
    <row r="57" spans="1:27">
      <c r="A57" t="s">
        <v>3181</v>
      </c>
      <c r="B57" t="s">
        <v>209</v>
      </c>
      <c r="C57" t="s">
        <v>3021</v>
      </c>
      <c r="D57" t="s">
        <v>434</v>
      </c>
      <c r="E57" t="s">
        <v>1942</v>
      </c>
      <c r="F57" t="s">
        <v>1722</v>
      </c>
      <c r="G57" t="s">
        <v>3022</v>
      </c>
      <c r="H57" t="s">
        <v>3023</v>
      </c>
      <c r="I57" t="s">
        <v>917</v>
      </c>
      <c r="J57" t="s">
        <v>3024</v>
      </c>
      <c r="K57" t="s">
        <v>3025</v>
      </c>
      <c r="L57" t="s">
        <v>3026</v>
      </c>
      <c r="M57" t="s">
        <v>1943</v>
      </c>
      <c r="N57" t="s">
        <v>340</v>
      </c>
      <c r="O57" t="s">
        <v>3027</v>
      </c>
      <c r="P57" t="s">
        <v>3028</v>
      </c>
      <c r="Q57" t="s">
        <v>1944</v>
      </c>
      <c r="R57" t="s">
        <v>3029</v>
      </c>
      <c r="S57" t="s">
        <v>245</v>
      </c>
      <c r="T57" t="s">
        <v>3030</v>
      </c>
      <c r="U57" t="s">
        <v>1636</v>
      </c>
      <c r="V57" t="s">
        <v>3031</v>
      </c>
      <c r="W57" t="s">
        <v>1945</v>
      </c>
      <c r="X57" t="s">
        <v>1460</v>
      </c>
      <c r="Y57" t="s">
        <v>249</v>
      </c>
      <c r="Z57" t="s">
        <v>257</v>
      </c>
      <c r="AA57" t="s">
        <v>1946</v>
      </c>
    </row>
    <row r="58" spans="1:27">
      <c r="A58" t="s">
        <v>3181</v>
      </c>
      <c r="C58" t="s">
        <v>278</v>
      </c>
      <c r="L58" t="s">
        <v>279</v>
      </c>
      <c r="M58" t="s">
        <v>280</v>
      </c>
      <c r="V58" t="s">
        <v>281</v>
      </c>
      <c r="W58" t="s">
        <v>282</v>
      </c>
    </row>
    <row r="59" spans="1:27">
      <c r="A59" t="s">
        <v>3181</v>
      </c>
      <c r="B59" t="s">
        <v>74</v>
      </c>
      <c r="C59" t="s">
        <v>75</v>
      </c>
      <c r="D59" t="s">
        <v>76</v>
      </c>
      <c r="E59" t="s">
        <v>77</v>
      </c>
      <c r="F59" t="s">
        <v>78</v>
      </c>
      <c r="G59" t="s">
        <v>79</v>
      </c>
      <c r="H59" t="s">
        <v>75</v>
      </c>
      <c r="I59" t="s">
        <v>76</v>
      </c>
      <c r="J59" t="s">
        <v>77</v>
      </c>
      <c r="K59" t="s">
        <v>78</v>
      </c>
      <c r="L59" t="s">
        <v>79</v>
      </c>
      <c r="M59" t="s">
        <v>75</v>
      </c>
      <c r="N59" t="s">
        <v>76</v>
      </c>
      <c r="O59" t="s">
        <v>77</v>
      </c>
      <c r="P59" t="s">
        <v>78</v>
      </c>
      <c r="Q59" t="s">
        <v>79</v>
      </c>
      <c r="R59" t="s">
        <v>75</v>
      </c>
      <c r="S59" t="s">
        <v>76</v>
      </c>
      <c r="T59" t="s">
        <v>77</v>
      </c>
      <c r="U59" t="s">
        <v>78</v>
      </c>
      <c r="V59" t="s">
        <v>79</v>
      </c>
      <c r="W59" t="s">
        <v>75</v>
      </c>
      <c r="X59" t="s">
        <v>76</v>
      </c>
      <c r="Y59" t="s">
        <v>77</v>
      </c>
      <c r="Z59" t="s">
        <v>78</v>
      </c>
      <c r="AA59" t="s">
        <v>79</v>
      </c>
    </row>
    <row r="60" spans="1:27">
      <c r="A60" t="s">
        <v>3181</v>
      </c>
      <c r="B60" t="s">
        <v>80</v>
      </c>
      <c r="C60" t="s">
        <v>85</v>
      </c>
      <c r="D60" t="s">
        <v>85</v>
      </c>
      <c r="E60" t="s">
        <v>85</v>
      </c>
      <c r="F60" t="s">
        <v>85</v>
      </c>
      <c r="G60" t="s">
        <v>85</v>
      </c>
      <c r="H60" t="s">
        <v>85</v>
      </c>
      <c r="I60" t="s">
        <v>85</v>
      </c>
      <c r="J60" t="s">
        <v>85</v>
      </c>
      <c r="K60" t="s">
        <v>85</v>
      </c>
      <c r="L60" t="s">
        <v>85</v>
      </c>
      <c r="M60" t="s">
        <v>85</v>
      </c>
      <c r="N60" t="s">
        <v>85</v>
      </c>
      <c r="O60" t="s">
        <v>85</v>
      </c>
      <c r="P60" t="s">
        <v>85</v>
      </c>
      <c r="Q60" t="s">
        <v>85</v>
      </c>
      <c r="R60" t="s">
        <v>85</v>
      </c>
      <c r="S60" t="s">
        <v>85</v>
      </c>
      <c r="T60" t="s">
        <v>85</v>
      </c>
      <c r="U60" t="s">
        <v>85</v>
      </c>
      <c r="V60" t="s">
        <v>85</v>
      </c>
      <c r="W60" t="s">
        <v>85</v>
      </c>
      <c r="X60" t="s">
        <v>85</v>
      </c>
      <c r="Y60" t="s">
        <v>85</v>
      </c>
      <c r="Z60" t="s">
        <v>85</v>
      </c>
      <c r="AA60" t="s">
        <v>85</v>
      </c>
    </row>
    <row r="61" spans="1:27">
      <c r="A61" t="s">
        <v>3181</v>
      </c>
      <c r="B61" t="s">
        <v>86</v>
      </c>
      <c r="C61" t="s">
        <v>1947</v>
      </c>
      <c r="D61" t="s">
        <v>1395</v>
      </c>
      <c r="E61" t="s">
        <v>1948</v>
      </c>
      <c r="F61" t="s">
        <v>220</v>
      </c>
      <c r="G61" t="s">
        <v>1246</v>
      </c>
      <c r="H61" t="s">
        <v>85</v>
      </c>
      <c r="I61" t="s">
        <v>85</v>
      </c>
      <c r="J61" t="s">
        <v>85</v>
      </c>
      <c r="K61" t="s">
        <v>85</v>
      </c>
      <c r="L61" t="s">
        <v>85</v>
      </c>
      <c r="M61" t="s">
        <v>1949</v>
      </c>
      <c r="N61" t="s">
        <v>3032</v>
      </c>
      <c r="O61" t="s">
        <v>1950</v>
      </c>
      <c r="P61" t="s">
        <v>243</v>
      </c>
      <c r="Q61" t="s">
        <v>290</v>
      </c>
      <c r="R61" t="s">
        <v>85</v>
      </c>
      <c r="S61" t="s">
        <v>85</v>
      </c>
      <c r="T61" t="s">
        <v>85</v>
      </c>
      <c r="U61" t="s">
        <v>85</v>
      </c>
      <c r="V61" t="s">
        <v>85</v>
      </c>
      <c r="W61" t="s">
        <v>1951</v>
      </c>
      <c r="X61" t="s">
        <v>1952</v>
      </c>
      <c r="Y61" t="s">
        <v>1953</v>
      </c>
      <c r="Z61" t="s">
        <v>150</v>
      </c>
      <c r="AA61" t="s">
        <v>315</v>
      </c>
    </row>
    <row r="62" spans="1:27">
      <c r="A62" t="s">
        <v>3181</v>
      </c>
      <c r="B62" t="s">
        <v>91</v>
      </c>
      <c r="C62" t="s">
        <v>85</v>
      </c>
      <c r="D62" t="s">
        <v>85</v>
      </c>
      <c r="E62" t="s">
        <v>85</v>
      </c>
      <c r="F62" t="s">
        <v>85</v>
      </c>
      <c r="G62" t="s">
        <v>85</v>
      </c>
      <c r="H62" t="s">
        <v>85</v>
      </c>
      <c r="I62" t="s">
        <v>85</v>
      </c>
      <c r="J62" t="s">
        <v>85</v>
      </c>
      <c r="K62" t="s">
        <v>85</v>
      </c>
      <c r="L62" t="s">
        <v>85</v>
      </c>
      <c r="M62" t="s">
        <v>85</v>
      </c>
      <c r="N62" t="s">
        <v>85</v>
      </c>
      <c r="O62" t="s">
        <v>85</v>
      </c>
      <c r="P62" t="s">
        <v>85</v>
      </c>
      <c r="Q62" t="s">
        <v>85</v>
      </c>
      <c r="R62" t="s">
        <v>1954</v>
      </c>
      <c r="S62" t="s">
        <v>1488</v>
      </c>
      <c r="T62" t="s">
        <v>1955</v>
      </c>
      <c r="U62" t="s">
        <v>1388</v>
      </c>
      <c r="V62" t="s">
        <v>93</v>
      </c>
      <c r="W62" t="s">
        <v>1956</v>
      </c>
      <c r="X62" t="s">
        <v>1245</v>
      </c>
      <c r="Y62" t="s">
        <v>1957</v>
      </c>
      <c r="Z62" t="s">
        <v>883</v>
      </c>
      <c r="AA62" t="s">
        <v>81</v>
      </c>
    </row>
    <row r="63" spans="1:27">
      <c r="A63" t="s">
        <v>3181</v>
      </c>
      <c r="B63" t="s">
        <v>96</v>
      </c>
      <c r="C63" t="s">
        <v>85</v>
      </c>
      <c r="D63" t="s">
        <v>85</v>
      </c>
      <c r="E63" t="s">
        <v>85</v>
      </c>
      <c r="F63" t="s">
        <v>85</v>
      </c>
      <c r="G63" t="s">
        <v>85</v>
      </c>
      <c r="H63" t="s">
        <v>85</v>
      </c>
      <c r="I63" t="s">
        <v>85</v>
      </c>
      <c r="J63" t="s">
        <v>85</v>
      </c>
      <c r="K63" t="s">
        <v>85</v>
      </c>
      <c r="L63" t="s">
        <v>85</v>
      </c>
      <c r="M63" t="s">
        <v>85</v>
      </c>
      <c r="N63" t="s">
        <v>85</v>
      </c>
      <c r="O63" t="s">
        <v>85</v>
      </c>
      <c r="P63" t="s">
        <v>85</v>
      </c>
      <c r="Q63" t="s">
        <v>85</v>
      </c>
      <c r="R63" t="s">
        <v>85</v>
      </c>
      <c r="S63" t="s">
        <v>85</v>
      </c>
      <c r="T63" t="s">
        <v>85</v>
      </c>
      <c r="U63" t="s">
        <v>85</v>
      </c>
      <c r="V63" t="s">
        <v>85</v>
      </c>
      <c r="W63" t="s">
        <v>85</v>
      </c>
      <c r="X63" t="s">
        <v>85</v>
      </c>
      <c r="Y63" t="s">
        <v>85</v>
      </c>
      <c r="Z63" t="s">
        <v>85</v>
      </c>
      <c r="AA63" t="s">
        <v>85</v>
      </c>
    </row>
    <row r="64" spans="1:27">
      <c r="A64" t="s">
        <v>3181</v>
      </c>
      <c r="B64" t="s">
        <v>98</v>
      </c>
      <c r="C64" t="s">
        <v>1958</v>
      </c>
      <c r="D64" t="s">
        <v>147</v>
      </c>
      <c r="E64" t="s">
        <v>1959</v>
      </c>
      <c r="F64" t="s">
        <v>1960</v>
      </c>
      <c r="G64" t="s">
        <v>238</v>
      </c>
      <c r="H64" t="s">
        <v>85</v>
      </c>
      <c r="I64" t="s">
        <v>85</v>
      </c>
      <c r="J64" t="s">
        <v>85</v>
      </c>
      <c r="K64" t="s">
        <v>85</v>
      </c>
      <c r="L64" t="s">
        <v>85</v>
      </c>
      <c r="M64" t="s">
        <v>85</v>
      </c>
      <c r="N64" t="s">
        <v>85</v>
      </c>
      <c r="O64" t="s">
        <v>85</v>
      </c>
      <c r="P64" t="s">
        <v>85</v>
      </c>
      <c r="Q64" t="s">
        <v>85</v>
      </c>
      <c r="R64" t="s">
        <v>1961</v>
      </c>
      <c r="S64" t="s">
        <v>991</v>
      </c>
      <c r="T64" t="s">
        <v>1877</v>
      </c>
      <c r="U64" t="s">
        <v>433</v>
      </c>
      <c r="V64" t="s">
        <v>549</v>
      </c>
      <c r="W64" t="s">
        <v>85</v>
      </c>
      <c r="X64" t="s">
        <v>85</v>
      </c>
      <c r="Y64" t="s">
        <v>85</v>
      </c>
      <c r="Z64" t="s">
        <v>85</v>
      </c>
      <c r="AA64" t="s">
        <v>85</v>
      </c>
    </row>
    <row r="65" spans="1:27">
      <c r="A65" t="s">
        <v>3181</v>
      </c>
      <c r="B65" t="s">
        <v>102</v>
      </c>
      <c r="C65" t="s">
        <v>1962</v>
      </c>
      <c r="D65" t="s">
        <v>145</v>
      </c>
      <c r="E65" t="s">
        <v>85</v>
      </c>
      <c r="F65" t="s">
        <v>85</v>
      </c>
      <c r="G65" t="s">
        <v>1963</v>
      </c>
      <c r="H65" t="s">
        <v>85</v>
      </c>
      <c r="I65" t="s">
        <v>85</v>
      </c>
      <c r="J65" t="s">
        <v>85</v>
      </c>
      <c r="K65" t="s">
        <v>85</v>
      </c>
      <c r="L65" t="s">
        <v>85</v>
      </c>
      <c r="M65" t="s">
        <v>85</v>
      </c>
      <c r="N65" t="s">
        <v>85</v>
      </c>
      <c r="O65" t="s">
        <v>85</v>
      </c>
      <c r="P65" t="s">
        <v>85</v>
      </c>
      <c r="Q65" t="s">
        <v>85</v>
      </c>
      <c r="R65" t="s">
        <v>1964</v>
      </c>
      <c r="S65" t="s">
        <v>294</v>
      </c>
      <c r="T65" t="s">
        <v>1239</v>
      </c>
      <c r="U65" t="s">
        <v>1965</v>
      </c>
      <c r="V65" t="s">
        <v>342</v>
      </c>
      <c r="W65" t="s">
        <v>1966</v>
      </c>
      <c r="X65" t="s">
        <v>1967</v>
      </c>
      <c r="Y65" t="s">
        <v>1968</v>
      </c>
      <c r="Z65" t="s">
        <v>959</v>
      </c>
      <c r="AA65" t="s">
        <v>251</v>
      </c>
    </row>
    <row r="66" spans="1:27">
      <c r="A66" t="s">
        <v>3181</v>
      </c>
      <c r="B66" t="s">
        <v>110</v>
      </c>
      <c r="C66" t="s">
        <v>1969</v>
      </c>
      <c r="D66" t="s">
        <v>172</v>
      </c>
      <c r="E66" t="s">
        <v>85</v>
      </c>
      <c r="F66" t="s">
        <v>85</v>
      </c>
      <c r="G66" t="s">
        <v>1970</v>
      </c>
      <c r="H66" t="s">
        <v>1971</v>
      </c>
      <c r="I66" t="s">
        <v>106</v>
      </c>
      <c r="J66" t="s">
        <v>1972</v>
      </c>
      <c r="K66" t="s">
        <v>967</v>
      </c>
      <c r="L66" t="s">
        <v>1555</v>
      </c>
      <c r="M66" t="s">
        <v>666</v>
      </c>
      <c r="N66" t="s">
        <v>152</v>
      </c>
      <c r="O66" t="s">
        <v>85</v>
      </c>
      <c r="P66" t="s">
        <v>85</v>
      </c>
      <c r="Q66" t="s">
        <v>1973</v>
      </c>
      <c r="R66" t="s">
        <v>1974</v>
      </c>
      <c r="S66" t="s">
        <v>172</v>
      </c>
      <c r="T66" t="s">
        <v>354</v>
      </c>
      <c r="U66" t="s">
        <v>257</v>
      </c>
      <c r="V66" t="s">
        <v>1975</v>
      </c>
      <c r="W66" t="s">
        <v>1976</v>
      </c>
      <c r="X66" t="s">
        <v>227</v>
      </c>
      <c r="Y66" t="s">
        <v>1004</v>
      </c>
      <c r="Z66" t="s">
        <v>1977</v>
      </c>
      <c r="AA66" t="s">
        <v>1978</v>
      </c>
    </row>
    <row r="67" spans="1:27">
      <c r="A67" t="s">
        <v>3181</v>
      </c>
      <c r="B67" t="s">
        <v>120</v>
      </c>
      <c r="C67" t="s">
        <v>85</v>
      </c>
      <c r="D67" t="s">
        <v>85</v>
      </c>
      <c r="E67" t="s">
        <v>85</v>
      </c>
      <c r="F67" t="s">
        <v>85</v>
      </c>
      <c r="G67" t="s">
        <v>85</v>
      </c>
      <c r="H67" t="s">
        <v>85</v>
      </c>
      <c r="I67" t="s">
        <v>85</v>
      </c>
      <c r="J67" t="s">
        <v>85</v>
      </c>
      <c r="K67" t="s">
        <v>85</v>
      </c>
      <c r="L67" t="s">
        <v>85</v>
      </c>
      <c r="M67" t="s">
        <v>85</v>
      </c>
      <c r="N67" t="s">
        <v>85</v>
      </c>
      <c r="O67" t="s">
        <v>85</v>
      </c>
      <c r="P67" t="s">
        <v>85</v>
      </c>
      <c r="Q67" t="s">
        <v>85</v>
      </c>
      <c r="R67" t="s">
        <v>85</v>
      </c>
      <c r="S67" t="s">
        <v>85</v>
      </c>
      <c r="T67" t="s">
        <v>85</v>
      </c>
      <c r="U67" t="s">
        <v>85</v>
      </c>
      <c r="V67" t="s">
        <v>85</v>
      </c>
      <c r="W67" t="s">
        <v>85</v>
      </c>
      <c r="X67" t="s">
        <v>85</v>
      </c>
      <c r="Y67" t="s">
        <v>85</v>
      </c>
      <c r="Z67" t="s">
        <v>85</v>
      </c>
      <c r="AA67" t="s">
        <v>85</v>
      </c>
    </row>
    <row r="68" spans="1:27">
      <c r="A68" t="s">
        <v>3181</v>
      </c>
      <c r="B68" t="s">
        <v>121</v>
      </c>
      <c r="C68" t="s">
        <v>85</v>
      </c>
      <c r="D68" t="s">
        <v>85</v>
      </c>
      <c r="E68" t="s">
        <v>85</v>
      </c>
      <c r="F68" t="s">
        <v>85</v>
      </c>
      <c r="G68" t="s">
        <v>85</v>
      </c>
      <c r="H68" t="s">
        <v>85</v>
      </c>
      <c r="I68" t="s">
        <v>85</v>
      </c>
      <c r="J68" t="s">
        <v>85</v>
      </c>
      <c r="K68" t="s">
        <v>85</v>
      </c>
      <c r="L68" t="s">
        <v>85</v>
      </c>
      <c r="M68" t="s">
        <v>3033</v>
      </c>
      <c r="N68" t="s">
        <v>3034</v>
      </c>
      <c r="O68" t="s">
        <v>1979</v>
      </c>
      <c r="P68" t="s">
        <v>135</v>
      </c>
      <c r="Q68" t="s">
        <v>129</v>
      </c>
      <c r="R68" t="s">
        <v>85</v>
      </c>
      <c r="S68" t="s">
        <v>85</v>
      </c>
      <c r="T68" t="s">
        <v>85</v>
      </c>
      <c r="U68" t="s">
        <v>85</v>
      </c>
      <c r="V68" t="s">
        <v>85</v>
      </c>
      <c r="W68" t="s">
        <v>85</v>
      </c>
      <c r="X68" t="s">
        <v>85</v>
      </c>
      <c r="Y68" t="s">
        <v>85</v>
      </c>
      <c r="Z68" t="s">
        <v>85</v>
      </c>
      <c r="AA68" t="s">
        <v>85</v>
      </c>
    </row>
    <row r="69" spans="1:27">
      <c r="A69" t="s">
        <v>3181</v>
      </c>
      <c r="B69" t="s">
        <v>123</v>
      </c>
      <c r="C69" t="s">
        <v>1980</v>
      </c>
      <c r="D69" t="s">
        <v>1249</v>
      </c>
      <c r="E69" t="s">
        <v>1981</v>
      </c>
      <c r="F69" t="s">
        <v>243</v>
      </c>
      <c r="G69" t="s">
        <v>128</v>
      </c>
      <c r="H69" t="s">
        <v>85</v>
      </c>
      <c r="I69" t="s">
        <v>85</v>
      </c>
      <c r="J69" t="s">
        <v>85</v>
      </c>
      <c r="K69" t="s">
        <v>85</v>
      </c>
      <c r="L69" t="s">
        <v>85</v>
      </c>
      <c r="M69" t="s">
        <v>3035</v>
      </c>
      <c r="N69" t="s">
        <v>114</v>
      </c>
      <c r="O69" t="s">
        <v>85</v>
      </c>
      <c r="P69" t="s">
        <v>85</v>
      </c>
      <c r="Q69" t="s">
        <v>85</v>
      </c>
      <c r="R69" t="s">
        <v>85</v>
      </c>
      <c r="S69" t="s">
        <v>85</v>
      </c>
      <c r="T69" t="s">
        <v>85</v>
      </c>
      <c r="U69" t="s">
        <v>85</v>
      </c>
      <c r="V69" t="s">
        <v>85</v>
      </c>
      <c r="W69" t="s">
        <v>85</v>
      </c>
      <c r="X69" t="s">
        <v>85</v>
      </c>
      <c r="Y69" t="s">
        <v>85</v>
      </c>
      <c r="Z69" t="s">
        <v>85</v>
      </c>
      <c r="AA69" t="s">
        <v>85</v>
      </c>
    </row>
    <row r="70" spans="1:27">
      <c r="A70" t="s">
        <v>3181</v>
      </c>
      <c r="B70" t="s">
        <v>127</v>
      </c>
      <c r="C70" t="s">
        <v>1982</v>
      </c>
      <c r="D70" t="s">
        <v>106</v>
      </c>
      <c r="E70" t="s">
        <v>1983</v>
      </c>
      <c r="F70" t="s">
        <v>247</v>
      </c>
      <c r="G70" t="s">
        <v>1564</v>
      </c>
      <c r="H70" t="s">
        <v>1971</v>
      </c>
      <c r="I70" t="s">
        <v>106</v>
      </c>
      <c r="J70" t="s">
        <v>1972</v>
      </c>
      <c r="K70" t="s">
        <v>967</v>
      </c>
      <c r="L70" t="s">
        <v>1555</v>
      </c>
      <c r="M70" t="s">
        <v>3036</v>
      </c>
      <c r="N70" t="s">
        <v>106</v>
      </c>
      <c r="O70" t="s">
        <v>1984</v>
      </c>
      <c r="P70" t="s">
        <v>243</v>
      </c>
      <c r="Q70" t="s">
        <v>375</v>
      </c>
      <c r="R70" t="s">
        <v>1985</v>
      </c>
      <c r="S70" t="s">
        <v>106</v>
      </c>
      <c r="T70" t="s">
        <v>1986</v>
      </c>
      <c r="U70" t="s">
        <v>1987</v>
      </c>
      <c r="V70" t="s">
        <v>82</v>
      </c>
      <c r="W70" t="s">
        <v>1988</v>
      </c>
      <c r="X70" t="s">
        <v>106</v>
      </c>
      <c r="Y70" t="s">
        <v>1989</v>
      </c>
      <c r="Z70" t="s">
        <v>1217</v>
      </c>
      <c r="AA70" t="s">
        <v>447</v>
      </c>
    </row>
    <row r="71" spans="1:27">
      <c r="A71" t="s">
        <v>3181</v>
      </c>
      <c r="B71" t="s">
        <v>134</v>
      </c>
      <c r="C71" t="s">
        <v>1990</v>
      </c>
      <c r="D71" t="s">
        <v>240</v>
      </c>
      <c r="E71" t="s">
        <v>1991</v>
      </c>
      <c r="F71" t="s">
        <v>109</v>
      </c>
      <c r="G71" t="s">
        <v>293</v>
      </c>
      <c r="H71" t="s">
        <v>1992</v>
      </c>
      <c r="I71" t="s">
        <v>1993</v>
      </c>
      <c r="J71" t="s">
        <v>1994</v>
      </c>
      <c r="K71" t="s">
        <v>585</v>
      </c>
      <c r="L71" t="s">
        <v>1995</v>
      </c>
      <c r="M71" t="s">
        <v>1996</v>
      </c>
      <c r="N71" t="s">
        <v>3037</v>
      </c>
      <c r="O71" t="s">
        <v>1997</v>
      </c>
      <c r="P71" t="s">
        <v>1998</v>
      </c>
      <c r="Q71" t="s">
        <v>1462</v>
      </c>
      <c r="R71" t="s">
        <v>1999</v>
      </c>
      <c r="S71" t="s">
        <v>290</v>
      </c>
      <c r="T71" t="s">
        <v>2000</v>
      </c>
      <c r="U71" t="s">
        <v>1564</v>
      </c>
      <c r="V71" t="s">
        <v>224</v>
      </c>
      <c r="W71" t="s">
        <v>2001</v>
      </c>
      <c r="X71" t="s">
        <v>201</v>
      </c>
      <c r="Y71" t="s">
        <v>2002</v>
      </c>
      <c r="Z71" t="s">
        <v>341</v>
      </c>
      <c r="AA71" t="s">
        <v>341</v>
      </c>
    </row>
    <row r="72" spans="1:27">
      <c r="A72" t="s">
        <v>3181</v>
      </c>
      <c r="B72" t="s">
        <v>137</v>
      </c>
      <c r="C72" t="s">
        <v>2003</v>
      </c>
      <c r="D72" t="s">
        <v>152</v>
      </c>
      <c r="E72" t="s">
        <v>85</v>
      </c>
      <c r="F72" t="s">
        <v>85</v>
      </c>
      <c r="G72" t="s">
        <v>2004</v>
      </c>
      <c r="H72" t="s">
        <v>85</v>
      </c>
      <c r="I72" t="s">
        <v>85</v>
      </c>
      <c r="J72" t="s">
        <v>85</v>
      </c>
      <c r="K72" t="s">
        <v>85</v>
      </c>
      <c r="L72" t="s">
        <v>85</v>
      </c>
      <c r="M72" t="s">
        <v>2005</v>
      </c>
      <c r="N72" t="s">
        <v>917</v>
      </c>
      <c r="O72" t="s">
        <v>1357</v>
      </c>
      <c r="P72" t="s">
        <v>198</v>
      </c>
      <c r="Q72" t="s">
        <v>93</v>
      </c>
      <c r="R72" t="s">
        <v>2006</v>
      </c>
      <c r="S72" t="s">
        <v>145</v>
      </c>
      <c r="T72" t="s">
        <v>298</v>
      </c>
      <c r="U72" t="s">
        <v>2007</v>
      </c>
      <c r="V72" t="s">
        <v>2008</v>
      </c>
      <c r="W72" t="s">
        <v>2009</v>
      </c>
      <c r="X72" t="s">
        <v>297</v>
      </c>
      <c r="Y72" t="s">
        <v>2010</v>
      </c>
      <c r="Z72" t="s">
        <v>287</v>
      </c>
      <c r="AA72" t="s">
        <v>1350</v>
      </c>
    </row>
    <row r="73" spans="1:27">
      <c r="A73" t="s">
        <v>3181</v>
      </c>
      <c r="B73" t="s">
        <v>146</v>
      </c>
      <c r="C73" t="s">
        <v>2011</v>
      </c>
      <c r="D73" t="s">
        <v>164</v>
      </c>
      <c r="E73" t="s">
        <v>2012</v>
      </c>
      <c r="F73" t="s">
        <v>193</v>
      </c>
      <c r="G73" t="s">
        <v>862</v>
      </c>
      <c r="H73" t="s">
        <v>2013</v>
      </c>
      <c r="I73" t="s">
        <v>196</v>
      </c>
      <c r="J73" t="s">
        <v>85</v>
      </c>
      <c r="K73" t="s">
        <v>85</v>
      </c>
      <c r="L73" t="s">
        <v>238</v>
      </c>
      <c r="M73" t="s">
        <v>2014</v>
      </c>
      <c r="N73" t="s">
        <v>2725</v>
      </c>
      <c r="O73" t="s">
        <v>2015</v>
      </c>
      <c r="P73" t="s">
        <v>162</v>
      </c>
      <c r="Q73" t="s">
        <v>247</v>
      </c>
      <c r="R73" t="s">
        <v>2016</v>
      </c>
      <c r="S73" t="s">
        <v>1082</v>
      </c>
      <c r="T73" t="s">
        <v>2017</v>
      </c>
      <c r="U73" t="s">
        <v>233</v>
      </c>
      <c r="V73" t="s">
        <v>232</v>
      </c>
      <c r="W73" t="s">
        <v>2018</v>
      </c>
      <c r="X73" t="s">
        <v>1082</v>
      </c>
      <c r="Y73" t="s">
        <v>2019</v>
      </c>
      <c r="Z73" t="s">
        <v>1225</v>
      </c>
      <c r="AA73" t="s">
        <v>141</v>
      </c>
    </row>
    <row r="74" spans="1:27">
      <c r="A74" t="s">
        <v>3181</v>
      </c>
      <c r="B74" t="s">
        <v>153</v>
      </c>
      <c r="C74" t="s">
        <v>2020</v>
      </c>
      <c r="D74" t="s">
        <v>297</v>
      </c>
      <c r="E74" t="s">
        <v>2021</v>
      </c>
      <c r="F74" t="s">
        <v>433</v>
      </c>
      <c r="G74" t="s">
        <v>689</v>
      </c>
      <c r="H74" t="s">
        <v>960</v>
      </c>
      <c r="I74" t="s">
        <v>114</v>
      </c>
      <c r="J74" t="s">
        <v>2022</v>
      </c>
      <c r="K74" t="s">
        <v>258</v>
      </c>
      <c r="L74" t="s">
        <v>106</v>
      </c>
      <c r="M74" t="s">
        <v>2023</v>
      </c>
      <c r="N74" t="s">
        <v>2465</v>
      </c>
      <c r="O74" t="s">
        <v>2025</v>
      </c>
      <c r="P74" t="s">
        <v>425</v>
      </c>
      <c r="Q74" t="s">
        <v>433</v>
      </c>
      <c r="R74" t="s">
        <v>2026</v>
      </c>
      <c r="S74" t="s">
        <v>245</v>
      </c>
      <c r="T74" t="s">
        <v>2027</v>
      </c>
      <c r="U74" t="s">
        <v>151</v>
      </c>
      <c r="V74" t="s">
        <v>231</v>
      </c>
      <c r="W74" t="s">
        <v>2028</v>
      </c>
      <c r="X74" t="s">
        <v>1420</v>
      </c>
      <c r="Y74" t="s">
        <v>2029</v>
      </c>
      <c r="Z74" t="s">
        <v>284</v>
      </c>
      <c r="AA74" t="s">
        <v>244</v>
      </c>
    </row>
    <row r="75" spans="1:27">
      <c r="A75" t="s">
        <v>3181</v>
      </c>
      <c r="B75" t="s">
        <v>159</v>
      </c>
      <c r="C75" t="s">
        <v>2030</v>
      </c>
      <c r="D75" t="s">
        <v>85</v>
      </c>
      <c r="E75" t="s">
        <v>85</v>
      </c>
      <c r="F75" t="s">
        <v>85</v>
      </c>
      <c r="G75" t="s">
        <v>106</v>
      </c>
      <c r="H75" t="s">
        <v>85</v>
      </c>
      <c r="I75" t="s">
        <v>85</v>
      </c>
      <c r="J75" t="s">
        <v>85</v>
      </c>
      <c r="K75" t="s">
        <v>85</v>
      </c>
      <c r="L75" t="s">
        <v>85</v>
      </c>
      <c r="M75" t="s">
        <v>2031</v>
      </c>
      <c r="N75" t="s">
        <v>176</v>
      </c>
      <c r="O75" t="s">
        <v>2032</v>
      </c>
      <c r="P75" t="s">
        <v>1284</v>
      </c>
      <c r="Q75" t="s">
        <v>2033</v>
      </c>
      <c r="R75" t="s">
        <v>2034</v>
      </c>
      <c r="S75" t="s">
        <v>176</v>
      </c>
      <c r="T75" t="s">
        <v>260</v>
      </c>
      <c r="U75" t="s">
        <v>175</v>
      </c>
      <c r="V75" t="s">
        <v>1237</v>
      </c>
      <c r="W75" t="s">
        <v>2035</v>
      </c>
      <c r="X75" t="s">
        <v>560</v>
      </c>
      <c r="Y75" t="s">
        <v>2036</v>
      </c>
      <c r="Z75" t="s">
        <v>135</v>
      </c>
      <c r="AA75" t="s">
        <v>1232</v>
      </c>
    </row>
    <row r="76" spans="1:27">
      <c r="A76" t="s">
        <v>3181</v>
      </c>
      <c r="B76" t="s">
        <v>167</v>
      </c>
      <c r="C76" t="s">
        <v>2037</v>
      </c>
      <c r="D76" t="s">
        <v>245</v>
      </c>
      <c r="E76" t="s">
        <v>2037</v>
      </c>
      <c r="F76" t="s">
        <v>106</v>
      </c>
      <c r="G76" t="s">
        <v>85</v>
      </c>
      <c r="H76" t="s">
        <v>85</v>
      </c>
      <c r="I76" t="s">
        <v>85</v>
      </c>
      <c r="J76" t="s">
        <v>85</v>
      </c>
      <c r="K76" t="s">
        <v>85</v>
      </c>
      <c r="L76" t="s">
        <v>85</v>
      </c>
      <c r="M76" t="s">
        <v>2038</v>
      </c>
      <c r="N76" t="s">
        <v>169</v>
      </c>
      <c r="O76" t="s">
        <v>2038</v>
      </c>
      <c r="P76" t="s">
        <v>106</v>
      </c>
      <c r="Q76" t="s">
        <v>2039</v>
      </c>
      <c r="R76" t="s">
        <v>2040</v>
      </c>
      <c r="S76" t="s">
        <v>345</v>
      </c>
      <c r="T76" t="s">
        <v>2040</v>
      </c>
      <c r="U76" t="s">
        <v>106</v>
      </c>
      <c r="V76" t="s">
        <v>106</v>
      </c>
      <c r="W76" t="s">
        <v>2041</v>
      </c>
      <c r="X76" t="s">
        <v>170</v>
      </c>
      <c r="Y76" t="s">
        <v>2041</v>
      </c>
      <c r="Z76" t="s">
        <v>106</v>
      </c>
      <c r="AA76" t="s">
        <v>106</v>
      </c>
    </row>
    <row r="77" spans="1:27">
      <c r="A77" t="s">
        <v>3181</v>
      </c>
      <c r="B77" t="s">
        <v>173</v>
      </c>
      <c r="C77" t="s">
        <v>85</v>
      </c>
      <c r="D77" t="s">
        <v>85</v>
      </c>
      <c r="E77" t="s">
        <v>85</v>
      </c>
      <c r="F77" t="s">
        <v>85</v>
      </c>
      <c r="G77" t="s">
        <v>85</v>
      </c>
      <c r="H77" t="s">
        <v>85</v>
      </c>
      <c r="I77" t="s">
        <v>85</v>
      </c>
      <c r="J77" t="s">
        <v>85</v>
      </c>
      <c r="K77" t="s">
        <v>85</v>
      </c>
      <c r="L77" t="s">
        <v>85</v>
      </c>
      <c r="M77" t="s">
        <v>85</v>
      </c>
      <c r="N77" t="s">
        <v>85</v>
      </c>
      <c r="O77" t="s">
        <v>85</v>
      </c>
      <c r="P77" t="s">
        <v>85</v>
      </c>
      <c r="Q77" t="s">
        <v>85</v>
      </c>
      <c r="R77" t="s">
        <v>85</v>
      </c>
      <c r="S77" t="s">
        <v>85</v>
      </c>
      <c r="T77" t="s">
        <v>85</v>
      </c>
      <c r="U77" t="s">
        <v>85</v>
      </c>
      <c r="V77" t="s">
        <v>85</v>
      </c>
      <c r="W77" t="s">
        <v>1250</v>
      </c>
      <c r="X77" t="s">
        <v>114</v>
      </c>
      <c r="Y77" t="s">
        <v>2042</v>
      </c>
      <c r="Z77" t="s">
        <v>2043</v>
      </c>
      <c r="AA77" t="s">
        <v>1415</v>
      </c>
    </row>
    <row r="78" spans="1:27">
      <c r="A78" t="s">
        <v>3181</v>
      </c>
      <c r="B78" t="s">
        <v>178</v>
      </c>
      <c r="C78" t="s">
        <v>2044</v>
      </c>
      <c r="D78" t="s">
        <v>1507</v>
      </c>
      <c r="E78" t="s">
        <v>3038</v>
      </c>
      <c r="F78" t="s">
        <v>241</v>
      </c>
      <c r="G78" t="s">
        <v>339</v>
      </c>
      <c r="H78" t="s">
        <v>2045</v>
      </c>
      <c r="I78" t="s">
        <v>106</v>
      </c>
      <c r="J78" t="s">
        <v>1972</v>
      </c>
      <c r="K78" t="s">
        <v>967</v>
      </c>
      <c r="L78" t="s">
        <v>1555</v>
      </c>
      <c r="M78" t="s">
        <v>2046</v>
      </c>
      <c r="N78" t="s">
        <v>243</v>
      </c>
      <c r="O78" t="s">
        <v>3039</v>
      </c>
      <c r="P78" t="s">
        <v>95</v>
      </c>
      <c r="Q78" t="s">
        <v>223</v>
      </c>
      <c r="R78" t="s">
        <v>2047</v>
      </c>
      <c r="S78" t="s">
        <v>1219</v>
      </c>
      <c r="T78" t="s">
        <v>2048</v>
      </c>
      <c r="U78" t="s">
        <v>229</v>
      </c>
      <c r="V78" t="s">
        <v>225</v>
      </c>
      <c r="W78" t="s">
        <v>2049</v>
      </c>
      <c r="X78" t="s">
        <v>251</v>
      </c>
      <c r="Y78" t="s">
        <v>2050</v>
      </c>
      <c r="Z78" t="s">
        <v>247</v>
      </c>
      <c r="AA78" t="s">
        <v>107</v>
      </c>
    </row>
    <row r="79" spans="1:27">
      <c r="A79" t="s">
        <v>3181</v>
      </c>
      <c r="B79" t="s">
        <v>182</v>
      </c>
      <c r="C79" t="s">
        <v>2051</v>
      </c>
      <c r="D79" t="s">
        <v>2052</v>
      </c>
      <c r="E79" t="s">
        <v>3040</v>
      </c>
      <c r="F79" t="s">
        <v>3041</v>
      </c>
      <c r="G79" t="s">
        <v>2053</v>
      </c>
      <c r="H79" t="s">
        <v>1400</v>
      </c>
      <c r="I79" t="s">
        <v>85</v>
      </c>
      <c r="J79" t="s">
        <v>85</v>
      </c>
      <c r="K79" t="s">
        <v>85</v>
      </c>
      <c r="L79" t="s">
        <v>1401</v>
      </c>
      <c r="M79" t="s">
        <v>3042</v>
      </c>
      <c r="N79" t="s">
        <v>3043</v>
      </c>
      <c r="O79" t="s">
        <v>3044</v>
      </c>
      <c r="P79" t="s">
        <v>257</v>
      </c>
      <c r="Q79" t="s">
        <v>3045</v>
      </c>
      <c r="R79" t="s">
        <v>2054</v>
      </c>
      <c r="S79" t="s">
        <v>2055</v>
      </c>
      <c r="T79" t="s">
        <v>2056</v>
      </c>
      <c r="U79" t="s">
        <v>352</v>
      </c>
      <c r="V79" t="s">
        <v>1314</v>
      </c>
      <c r="W79" t="s">
        <v>2057</v>
      </c>
      <c r="X79" t="s">
        <v>207</v>
      </c>
      <c r="Y79" t="s">
        <v>2058</v>
      </c>
      <c r="Z79" t="s">
        <v>1269</v>
      </c>
      <c r="AA79" t="s">
        <v>2059</v>
      </c>
    </row>
    <row r="80" spans="1:27">
      <c r="A80" t="s">
        <v>3181</v>
      </c>
      <c r="B80" t="s">
        <v>183</v>
      </c>
      <c r="C80" t="s">
        <v>85</v>
      </c>
      <c r="D80" t="s">
        <v>85</v>
      </c>
      <c r="E80" t="s">
        <v>85</v>
      </c>
      <c r="F80" t="s">
        <v>85</v>
      </c>
      <c r="G80" t="s">
        <v>85</v>
      </c>
      <c r="H80" t="s">
        <v>85</v>
      </c>
      <c r="I80" t="s">
        <v>85</v>
      </c>
      <c r="J80" t="s">
        <v>85</v>
      </c>
      <c r="K80" t="s">
        <v>85</v>
      </c>
      <c r="L80" t="s">
        <v>85</v>
      </c>
      <c r="M80" t="s">
        <v>144</v>
      </c>
      <c r="N80" t="s">
        <v>85</v>
      </c>
      <c r="O80" t="s">
        <v>85</v>
      </c>
      <c r="P80" t="s">
        <v>85</v>
      </c>
      <c r="Q80" t="s">
        <v>85</v>
      </c>
      <c r="R80" t="s">
        <v>85</v>
      </c>
      <c r="S80" t="s">
        <v>85</v>
      </c>
      <c r="T80" t="s">
        <v>85</v>
      </c>
      <c r="U80" t="s">
        <v>85</v>
      </c>
      <c r="V80" t="s">
        <v>85</v>
      </c>
      <c r="W80" t="s">
        <v>188</v>
      </c>
      <c r="X80" t="s">
        <v>85</v>
      </c>
      <c r="Y80" t="s">
        <v>85</v>
      </c>
      <c r="Z80" t="s">
        <v>85</v>
      </c>
      <c r="AA80" t="s">
        <v>85</v>
      </c>
    </row>
    <row r="81" spans="1:27">
      <c r="A81" t="s">
        <v>3181</v>
      </c>
      <c r="B81" t="s">
        <v>185</v>
      </c>
      <c r="C81" t="s">
        <v>2060</v>
      </c>
      <c r="D81" t="s">
        <v>437</v>
      </c>
      <c r="E81" t="s">
        <v>1642</v>
      </c>
      <c r="F81" t="s">
        <v>257</v>
      </c>
      <c r="G81" t="s">
        <v>2061</v>
      </c>
      <c r="H81" t="s">
        <v>1403</v>
      </c>
      <c r="I81" t="s">
        <v>85</v>
      </c>
      <c r="J81" t="s">
        <v>85</v>
      </c>
      <c r="K81" t="s">
        <v>85</v>
      </c>
      <c r="L81" t="s">
        <v>1401</v>
      </c>
      <c r="M81" t="s">
        <v>3046</v>
      </c>
      <c r="N81" t="s">
        <v>170</v>
      </c>
      <c r="O81" t="s">
        <v>2062</v>
      </c>
      <c r="P81" t="s">
        <v>3047</v>
      </c>
      <c r="Q81" t="s">
        <v>3048</v>
      </c>
      <c r="R81" t="s">
        <v>2063</v>
      </c>
      <c r="S81" t="s">
        <v>258</v>
      </c>
      <c r="T81" t="s">
        <v>85</v>
      </c>
      <c r="U81" t="s">
        <v>85</v>
      </c>
      <c r="V81" t="s">
        <v>2064</v>
      </c>
      <c r="W81" t="s">
        <v>2065</v>
      </c>
      <c r="X81" t="s">
        <v>142</v>
      </c>
      <c r="Y81" t="s">
        <v>2066</v>
      </c>
      <c r="Z81" t="s">
        <v>2067</v>
      </c>
      <c r="AA81" t="s">
        <v>668</v>
      </c>
    </row>
    <row r="82" spans="1:27">
      <c r="A82" t="s">
        <v>3181</v>
      </c>
      <c r="B82" t="s">
        <v>192</v>
      </c>
      <c r="C82" t="s">
        <v>85</v>
      </c>
      <c r="D82" t="s">
        <v>85</v>
      </c>
      <c r="E82" t="s">
        <v>85</v>
      </c>
      <c r="F82" t="s">
        <v>85</v>
      </c>
      <c r="G82" t="s">
        <v>85</v>
      </c>
      <c r="H82" t="s">
        <v>85</v>
      </c>
      <c r="I82" t="s">
        <v>85</v>
      </c>
      <c r="J82" t="s">
        <v>85</v>
      </c>
      <c r="K82" t="s">
        <v>85</v>
      </c>
      <c r="L82" t="s">
        <v>85</v>
      </c>
      <c r="M82" t="s">
        <v>85</v>
      </c>
      <c r="N82" t="s">
        <v>85</v>
      </c>
      <c r="O82" t="s">
        <v>85</v>
      </c>
      <c r="P82" t="s">
        <v>85</v>
      </c>
      <c r="Q82" t="s">
        <v>85</v>
      </c>
      <c r="R82" t="s">
        <v>85</v>
      </c>
      <c r="S82" t="s">
        <v>85</v>
      </c>
      <c r="T82" t="s">
        <v>85</v>
      </c>
      <c r="U82" t="s">
        <v>85</v>
      </c>
      <c r="V82" t="s">
        <v>85</v>
      </c>
      <c r="W82" t="s">
        <v>2068</v>
      </c>
      <c r="X82" t="s">
        <v>186</v>
      </c>
      <c r="Y82" t="s">
        <v>2069</v>
      </c>
      <c r="Z82" t="s">
        <v>1227</v>
      </c>
      <c r="AA82" t="s">
        <v>539</v>
      </c>
    </row>
    <row r="83" spans="1:27">
      <c r="A83" t="s">
        <v>3181</v>
      </c>
      <c r="B83" t="s">
        <v>197</v>
      </c>
      <c r="C83" t="s">
        <v>2070</v>
      </c>
      <c r="D83" t="s">
        <v>210</v>
      </c>
      <c r="E83" t="s">
        <v>1747</v>
      </c>
      <c r="F83" t="s">
        <v>257</v>
      </c>
      <c r="G83" t="s">
        <v>1461</v>
      </c>
      <c r="H83" t="s">
        <v>85</v>
      </c>
      <c r="I83" t="s">
        <v>85</v>
      </c>
      <c r="J83" t="s">
        <v>85</v>
      </c>
      <c r="K83" t="s">
        <v>85</v>
      </c>
      <c r="L83" t="s">
        <v>85</v>
      </c>
      <c r="M83" t="s">
        <v>2071</v>
      </c>
      <c r="N83" t="s">
        <v>454</v>
      </c>
      <c r="O83" t="s">
        <v>2072</v>
      </c>
      <c r="P83" t="s">
        <v>2073</v>
      </c>
      <c r="Q83" t="s">
        <v>2074</v>
      </c>
      <c r="R83" t="s">
        <v>1739</v>
      </c>
      <c r="S83" t="s">
        <v>114</v>
      </c>
      <c r="T83" t="s">
        <v>1747</v>
      </c>
      <c r="U83" t="s">
        <v>154</v>
      </c>
      <c r="V83" t="s">
        <v>1515</v>
      </c>
      <c r="W83" t="s">
        <v>2075</v>
      </c>
      <c r="X83" t="s">
        <v>176</v>
      </c>
      <c r="Y83" t="s">
        <v>2076</v>
      </c>
      <c r="Z83" t="s">
        <v>751</v>
      </c>
      <c r="AA83" t="s">
        <v>1204</v>
      </c>
    </row>
    <row r="84" spans="1:27">
      <c r="A84" t="s">
        <v>3181</v>
      </c>
      <c r="B84" t="s">
        <v>206</v>
      </c>
      <c r="C84" t="s">
        <v>2077</v>
      </c>
      <c r="D84" t="s">
        <v>186</v>
      </c>
      <c r="E84" t="s">
        <v>1721</v>
      </c>
      <c r="F84" t="s">
        <v>2078</v>
      </c>
      <c r="G84" t="s">
        <v>1367</v>
      </c>
      <c r="H84" t="s">
        <v>1403</v>
      </c>
      <c r="I84" t="s">
        <v>85</v>
      </c>
      <c r="J84" t="s">
        <v>85</v>
      </c>
      <c r="K84" t="s">
        <v>85</v>
      </c>
      <c r="L84" t="s">
        <v>1401</v>
      </c>
      <c r="M84" t="s">
        <v>3049</v>
      </c>
      <c r="N84" t="s">
        <v>172</v>
      </c>
      <c r="O84" t="s">
        <v>2079</v>
      </c>
      <c r="P84" t="s">
        <v>257</v>
      </c>
      <c r="Q84" t="s">
        <v>2986</v>
      </c>
      <c r="R84" t="s">
        <v>2080</v>
      </c>
      <c r="S84" t="s">
        <v>186</v>
      </c>
      <c r="T84" t="s">
        <v>1935</v>
      </c>
      <c r="U84" t="s">
        <v>2081</v>
      </c>
      <c r="V84" t="s">
        <v>2082</v>
      </c>
      <c r="W84" t="s">
        <v>2083</v>
      </c>
      <c r="X84" t="s">
        <v>258</v>
      </c>
      <c r="Y84" t="s">
        <v>2084</v>
      </c>
      <c r="Z84" t="s">
        <v>2085</v>
      </c>
      <c r="AA84" t="s">
        <v>2086</v>
      </c>
    </row>
    <row r="85" spans="1:27">
      <c r="A85" t="s">
        <v>3181</v>
      </c>
      <c r="B85" t="s">
        <v>209</v>
      </c>
      <c r="C85" t="s">
        <v>2087</v>
      </c>
      <c r="D85" t="s">
        <v>2088</v>
      </c>
      <c r="E85" t="s">
        <v>3050</v>
      </c>
      <c r="F85" t="s">
        <v>3051</v>
      </c>
      <c r="G85" t="s">
        <v>1643</v>
      </c>
      <c r="H85" t="s">
        <v>85</v>
      </c>
      <c r="I85" t="s">
        <v>85</v>
      </c>
      <c r="J85" t="s">
        <v>85</v>
      </c>
      <c r="K85" t="s">
        <v>85</v>
      </c>
      <c r="L85" t="s">
        <v>85</v>
      </c>
      <c r="M85" t="s">
        <v>3052</v>
      </c>
      <c r="N85" t="s">
        <v>564</v>
      </c>
      <c r="O85" t="s">
        <v>3053</v>
      </c>
      <c r="P85" t="s">
        <v>3054</v>
      </c>
      <c r="Q85" t="s">
        <v>1889</v>
      </c>
      <c r="R85" t="s">
        <v>2089</v>
      </c>
      <c r="S85" t="s">
        <v>2090</v>
      </c>
      <c r="T85" t="s">
        <v>1456</v>
      </c>
      <c r="U85" t="s">
        <v>352</v>
      </c>
      <c r="V85" t="s">
        <v>2091</v>
      </c>
      <c r="W85" t="s">
        <v>2092</v>
      </c>
      <c r="X85" t="s">
        <v>139</v>
      </c>
      <c r="Y85" t="s">
        <v>2093</v>
      </c>
      <c r="Z85" t="s">
        <v>103</v>
      </c>
      <c r="AA85" t="s">
        <v>201</v>
      </c>
    </row>
    <row r="86" spans="1:27">
      <c r="A86" t="s">
        <v>3181</v>
      </c>
      <c r="C86" t="s">
        <v>321</v>
      </c>
      <c r="L86" t="s">
        <v>322</v>
      </c>
      <c r="M86" t="s">
        <v>323</v>
      </c>
      <c r="V86" t="s">
        <v>324</v>
      </c>
      <c r="W86" t="s">
        <v>325</v>
      </c>
    </row>
    <row r="87" spans="1:27">
      <c r="A87" t="s">
        <v>3181</v>
      </c>
      <c r="B87" t="s">
        <v>74</v>
      </c>
      <c r="C87" t="s">
        <v>75</v>
      </c>
      <c r="D87" t="s">
        <v>76</v>
      </c>
      <c r="E87" t="s">
        <v>77</v>
      </c>
      <c r="F87" t="s">
        <v>78</v>
      </c>
      <c r="G87" t="s">
        <v>79</v>
      </c>
      <c r="H87" t="s">
        <v>75</v>
      </c>
      <c r="I87" t="s">
        <v>76</v>
      </c>
      <c r="J87" t="s">
        <v>77</v>
      </c>
      <c r="K87" t="s">
        <v>78</v>
      </c>
      <c r="L87" t="s">
        <v>79</v>
      </c>
      <c r="M87" t="s">
        <v>75</v>
      </c>
      <c r="N87" t="s">
        <v>76</v>
      </c>
      <c r="O87" t="s">
        <v>77</v>
      </c>
      <c r="P87" t="s">
        <v>78</v>
      </c>
      <c r="Q87" t="s">
        <v>79</v>
      </c>
      <c r="R87" t="s">
        <v>75</v>
      </c>
      <c r="S87" t="s">
        <v>76</v>
      </c>
      <c r="T87" t="s">
        <v>77</v>
      </c>
      <c r="U87" t="s">
        <v>78</v>
      </c>
      <c r="V87" t="s">
        <v>79</v>
      </c>
      <c r="W87" t="s">
        <v>75</v>
      </c>
      <c r="X87" t="s">
        <v>76</v>
      </c>
      <c r="Y87" t="s">
        <v>77</v>
      </c>
      <c r="Z87" t="s">
        <v>78</v>
      </c>
      <c r="AA87" t="s">
        <v>79</v>
      </c>
    </row>
    <row r="88" spans="1:27">
      <c r="A88" t="s">
        <v>3181</v>
      </c>
      <c r="B88" t="s">
        <v>80</v>
      </c>
      <c r="C88" t="s">
        <v>85</v>
      </c>
      <c r="D88" t="s">
        <v>85</v>
      </c>
      <c r="E88" t="s">
        <v>85</v>
      </c>
      <c r="F88" t="s">
        <v>85</v>
      </c>
      <c r="G88" t="s">
        <v>85</v>
      </c>
      <c r="H88" t="s">
        <v>85</v>
      </c>
      <c r="I88" t="s">
        <v>85</v>
      </c>
      <c r="J88" t="s">
        <v>85</v>
      </c>
      <c r="K88" t="s">
        <v>85</v>
      </c>
      <c r="L88" t="s">
        <v>85</v>
      </c>
      <c r="M88" t="s">
        <v>85</v>
      </c>
      <c r="N88" t="s">
        <v>85</v>
      </c>
      <c r="O88" t="s">
        <v>85</v>
      </c>
      <c r="P88" t="s">
        <v>85</v>
      </c>
      <c r="Q88" t="s">
        <v>85</v>
      </c>
      <c r="R88" t="s">
        <v>85</v>
      </c>
      <c r="S88" t="s">
        <v>85</v>
      </c>
      <c r="T88" t="s">
        <v>85</v>
      </c>
      <c r="U88" t="s">
        <v>85</v>
      </c>
      <c r="V88" t="s">
        <v>85</v>
      </c>
      <c r="W88" t="s">
        <v>85</v>
      </c>
      <c r="X88" t="s">
        <v>85</v>
      </c>
      <c r="Y88" t="s">
        <v>85</v>
      </c>
      <c r="Z88" t="s">
        <v>85</v>
      </c>
      <c r="AA88" t="s">
        <v>85</v>
      </c>
    </row>
    <row r="89" spans="1:27">
      <c r="A89" t="s">
        <v>3181</v>
      </c>
      <c r="B89" t="s">
        <v>86</v>
      </c>
      <c r="C89" t="s">
        <v>2094</v>
      </c>
      <c r="D89" t="s">
        <v>2095</v>
      </c>
      <c r="E89" t="s">
        <v>2096</v>
      </c>
      <c r="F89" t="s">
        <v>2097</v>
      </c>
      <c r="G89" t="s">
        <v>2098</v>
      </c>
      <c r="H89" t="s">
        <v>85</v>
      </c>
      <c r="I89" t="s">
        <v>85</v>
      </c>
      <c r="J89" t="s">
        <v>85</v>
      </c>
      <c r="K89" t="s">
        <v>85</v>
      </c>
      <c r="L89" t="s">
        <v>85</v>
      </c>
      <c r="M89" t="s">
        <v>2099</v>
      </c>
      <c r="N89" t="s">
        <v>142</v>
      </c>
      <c r="O89" t="s">
        <v>85</v>
      </c>
      <c r="P89" t="s">
        <v>85</v>
      </c>
      <c r="Q89" t="s">
        <v>1414</v>
      </c>
      <c r="R89" t="s">
        <v>85</v>
      </c>
      <c r="S89" t="s">
        <v>85</v>
      </c>
      <c r="T89" t="s">
        <v>85</v>
      </c>
      <c r="U89" t="s">
        <v>85</v>
      </c>
      <c r="V89" t="s">
        <v>85</v>
      </c>
      <c r="W89" t="s">
        <v>85</v>
      </c>
      <c r="X89" t="s">
        <v>85</v>
      </c>
      <c r="Y89" t="s">
        <v>85</v>
      </c>
      <c r="Z89" t="s">
        <v>85</v>
      </c>
      <c r="AA89" t="s">
        <v>85</v>
      </c>
    </row>
    <row r="90" spans="1:27">
      <c r="A90" t="s">
        <v>3181</v>
      </c>
      <c r="B90" t="s">
        <v>91</v>
      </c>
      <c r="C90" t="s">
        <v>85</v>
      </c>
      <c r="D90" t="s">
        <v>85</v>
      </c>
      <c r="E90" t="s">
        <v>85</v>
      </c>
      <c r="F90" t="s">
        <v>85</v>
      </c>
      <c r="G90" t="s">
        <v>85</v>
      </c>
      <c r="H90" t="s">
        <v>85</v>
      </c>
      <c r="I90" t="s">
        <v>85</v>
      </c>
      <c r="J90" t="s">
        <v>85</v>
      </c>
      <c r="K90" t="s">
        <v>85</v>
      </c>
      <c r="L90" t="s">
        <v>85</v>
      </c>
      <c r="M90" t="s">
        <v>2100</v>
      </c>
      <c r="N90" t="s">
        <v>1380</v>
      </c>
      <c r="O90" t="s">
        <v>2101</v>
      </c>
      <c r="P90" t="s">
        <v>967</v>
      </c>
      <c r="Q90" t="s">
        <v>240</v>
      </c>
      <c r="R90" t="s">
        <v>2102</v>
      </c>
      <c r="S90" t="s">
        <v>1510</v>
      </c>
      <c r="T90" t="s">
        <v>2103</v>
      </c>
      <c r="U90" t="s">
        <v>2104</v>
      </c>
      <c r="V90" t="s">
        <v>953</v>
      </c>
      <c r="W90" t="s">
        <v>2105</v>
      </c>
      <c r="X90" t="s">
        <v>1453</v>
      </c>
      <c r="Y90" t="s">
        <v>2106</v>
      </c>
      <c r="Z90" t="s">
        <v>335</v>
      </c>
      <c r="AA90" t="s">
        <v>1382</v>
      </c>
    </row>
    <row r="91" spans="1:27">
      <c r="A91" t="s">
        <v>3181</v>
      </c>
      <c r="B91" t="s">
        <v>96</v>
      </c>
      <c r="C91" t="s">
        <v>85</v>
      </c>
      <c r="D91" t="s">
        <v>85</v>
      </c>
      <c r="E91" t="s">
        <v>85</v>
      </c>
      <c r="F91" t="s">
        <v>85</v>
      </c>
      <c r="G91" t="s">
        <v>85</v>
      </c>
      <c r="H91" t="s">
        <v>2107</v>
      </c>
      <c r="I91" t="s">
        <v>150</v>
      </c>
      <c r="J91" t="s">
        <v>2108</v>
      </c>
      <c r="K91" t="s">
        <v>448</v>
      </c>
      <c r="L91" t="s">
        <v>313</v>
      </c>
      <c r="M91" t="s">
        <v>85</v>
      </c>
      <c r="N91" t="s">
        <v>85</v>
      </c>
      <c r="O91" t="s">
        <v>85</v>
      </c>
      <c r="P91" t="s">
        <v>85</v>
      </c>
      <c r="Q91" t="s">
        <v>85</v>
      </c>
      <c r="R91" t="s">
        <v>85</v>
      </c>
      <c r="S91" t="s">
        <v>85</v>
      </c>
      <c r="T91" t="s">
        <v>85</v>
      </c>
      <c r="U91" t="s">
        <v>85</v>
      </c>
      <c r="V91" t="s">
        <v>85</v>
      </c>
      <c r="W91" t="s">
        <v>85</v>
      </c>
      <c r="X91" t="s">
        <v>85</v>
      </c>
      <c r="Y91" t="s">
        <v>85</v>
      </c>
      <c r="Z91" t="s">
        <v>85</v>
      </c>
      <c r="AA91" t="s">
        <v>85</v>
      </c>
    </row>
    <row r="92" spans="1:27">
      <c r="A92" t="s">
        <v>3181</v>
      </c>
      <c r="B92" t="s">
        <v>98</v>
      </c>
      <c r="C92" t="s">
        <v>85</v>
      </c>
      <c r="D92" t="s">
        <v>85</v>
      </c>
      <c r="E92" t="s">
        <v>85</v>
      </c>
      <c r="F92" t="s">
        <v>85</v>
      </c>
      <c r="G92" t="s">
        <v>85</v>
      </c>
      <c r="H92" t="s">
        <v>85</v>
      </c>
      <c r="I92" t="s">
        <v>85</v>
      </c>
      <c r="J92" t="s">
        <v>85</v>
      </c>
      <c r="K92" t="s">
        <v>85</v>
      </c>
      <c r="L92" t="s">
        <v>85</v>
      </c>
      <c r="M92" t="s">
        <v>85</v>
      </c>
      <c r="N92" t="s">
        <v>85</v>
      </c>
      <c r="O92" t="s">
        <v>85</v>
      </c>
      <c r="P92" t="s">
        <v>85</v>
      </c>
      <c r="Q92" t="s">
        <v>85</v>
      </c>
      <c r="R92" t="s">
        <v>2109</v>
      </c>
      <c r="S92" t="s">
        <v>172</v>
      </c>
      <c r="T92" t="s">
        <v>85</v>
      </c>
      <c r="U92" t="s">
        <v>85</v>
      </c>
      <c r="V92" t="s">
        <v>1675</v>
      </c>
      <c r="W92" t="s">
        <v>2110</v>
      </c>
      <c r="X92" t="s">
        <v>340</v>
      </c>
      <c r="Y92" t="s">
        <v>2111</v>
      </c>
      <c r="Z92" t="s">
        <v>659</v>
      </c>
      <c r="AA92" t="s">
        <v>162</v>
      </c>
    </row>
    <row r="93" spans="1:27">
      <c r="A93" t="s">
        <v>3181</v>
      </c>
      <c r="B93" t="s">
        <v>102</v>
      </c>
      <c r="C93" t="s">
        <v>2112</v>
      </c>
      <c r="D93" t="s">
        <v>994</v>
      </c>
      <c r="E93" t="s">
        <v>2113</v>
      </c>
      <c r="F93" t="s">
        <v>566</v>
      </c>
      <c r="G93" t="s">
        <v>155</v>
      </c>
      <c r="H93" t="s">
        <v>85</v>
      </c>
      <c r="I93" t="s">
        <v>85</v>
      </c>
      <c r="J93" t="s">
        <v>85</v>
      </c>
      <c r="K93" t="s">
        <v>85</v>
      </c>
      <c r="L93" t="s">
        <v>85</v>
      </c>
      <c r="M93" t="s">
        <v>2114</v>
      </c>
      <c r="N93" t="s">
        <v>2115</v>
      </c>
      <c r="O93" t="s">
        <v>2116</v>
      </c>
      <c r="P93" t="s">
        <v>911</v>
      </c>
      <c r="Q93" t="s">
        <v>83</v>
      </c>
      <c r="R93" t="s">
        <v>2117</v>
      </c>
      <c r="S93" t="s">
        <v>1238</v>
      </c>
      <c r="T93" t="s">
        <v>2042</v>
      </c>
      <c r="U93" t="s">
        <v>2118</v>
      </c>
      <c r="V93" t="s">
        <v>128</v>
      </c>
      <c r="W93" t="s">
        <v>2119</v>
      </c>
      <c r="X93" t="s">
        <v>297</v>
      </c>
      <c r="Y93" t="s">
        <v>2120</v>
      </c>
      <c r="Z93" t="s">
        <v>2121</v>
      </c>
      <c r="AA93" t="s">
        <v>433</v>
      </c>
    </row>
    <row r="94" spans="1:27">
      <c r="A94" t="s">
        <v>3181</v>
      </c>
      <c r="B94" t="s">
        <v>110</v>
      </c>
      <c r="C94" t="s">
        <v>2122</v>
      </c>
      <c r="D94" t="s">
        <v>112</v>
      </c>
      <c r="E94" t="s">
        <v>439</v>
      </c>
      <c r="F94" t="s">
        <v>2123</v>
      </c>
      <c r="G94" t="s">
        <v>1070</v>
      </c>
      <c r="H94" t="s">
        <v>2124</v>
      </c>
      <c r="I94" t="s">
        <v>111</v>
      </c>
      <c r="J94" t="s">
        <v>2125</v>
      </c>
      <c r="K94" t="s">
        <v>2126</v>
      </c>
      <c r="L94" t="s">
        <v>2127</v>
      </c>
      <c r="M94" t="s">
        <v>2128</v>
      </c>
      <c r="N94" t="s">
        <v>950</v>
      </c>
      <c r="O94" t="s">
        <v>333</v>
      </c>
      <c r="P94" t="s">
        <v>257</v>
      </c>
      <c r="Q94" t="s">
        <v>2129</v>
      </c>
      <c r="R94" t="s">
        <v>2130</v>
      </c>
      <c r="S94" t="s">
        <v>454</v>
      </c>
      <c r="T94" t="s">
        <v>2131</v>
      </c>
      <c r="U94" t="s">
        <v>1578</v>
      </c>
      <c r="V94" t="s">
        <v>2132</v>
      </c>
      <c r="W94" t="s">
        <v>674</v>
      </c>
      <c r="X94" t="s">
        <v>186</v>
      </c>
      <c r="Y94" t="s">
        <v>85</v>
      </c>
      <c r="Z94" t="s">
        <v>85</v>
      </c>
      <c r="AA94" t="s">
        <v>966</v>
      </c>
    </row>
    <row r="95" spans="1:27">
      <c r="A95" t="s">
        <v>3181</v>
      </c>
      <c r="B95" t="s">
        <v>120</v>
      </c>
      <c r="C95" t="s">
        <v>85</v>
      </c>
      <c r="D95" t="s">
        <v>85</v>
      </c>
      <c r="E95" t="s">
        <v>85</v>
      </c>
      <c r="F95" t="s">
        <v>85</v>
      </c>
      <c r="G95" t="s">
        <v>85</v>
      </c>
      <c r="H95" t="s">
        <v>85</v>
      </c>
      <c r="I95" t="s">
        <v>85</v>
      </c>
      <c r="J95" t="s">
        <v>85</v>
      </c>
      <c r="K95" t="s">
        <v>85</v>
      </c>
      <c r="L95" t="s">
        <v>85</v>
      </c>
      <c r="M95" t="s">
        <v>85</v>
      </c>
      <c r="N95" t="s">
        <v>85</v>
      </c>
      <c r="O95" t="s">
        <v>85</v>
      </c>
      <c r="P95" t="s">
        <v>85</v>
      </c>
      <c r="Q95" t="s">
        <v>85</v>
      </c>
      <c r="R95" t="s">
        <v>85</v>
      </c>
      <c r="S95" t="s">
        <v>85</v>
      </c>
      <c r="T95" t="s">
        <v>85</v>
      </c>
      <c r="U95" t="s">
        <v>85</v>
      </c>
      <c r="V95" t="s">
        <v>85</v>
      </c>
      <c r="W95" t="s">
        <v>85</v>
      </c>
      <c r="X95" t="s">
        <v>85</v>
      </c>
      <c r="Y95" t="s">
        <v>85</v>
      </c>
      <c r="Z95" t="s">
        <v>85</v>
      </c>
      <c r="AA95" t="s">
        <v>85</v>
      </c>
    </row>
    <row r="96" spans="1:27">
      <c r="A96" t="s">
        <v>3181</v>
      </c>
      <c r="B96" t="s">
        <v>121</v>
      </c>
      <c r="C96" t="s">
        <v>85</v>
      </c>
      <c r="D96" t="s">
        <v>85</v>
      </c>
      <c r="E96" t="s">
        <v>85</v>
      </c>
      <c r="F96" t="s">
        <v>85</v>
      </c>
      <c r="G96" t="s">
        <v>85</v>
      </c>
      <c r="H96" t="s">
        <v>85</v>
      </c>
      <c r="I96" t="s">
        <v>85</v>
      </c>
      <c r="J96" t="s">
        <v>85</v>
      </c>
      <c r="K96" t="s">
        <v>85</v>
      </c>
      <c r="L96" t="s">
        <v>85</v>
      </c>
      <c r="M96" t="s">
        <v>85</v>
      </c>
      <c r="N96" t="s">
        <v>85</v>
      </c>
      <c r="O96" t="s">
        <v>85</v>
      </c>
      <c r="P96" t="s">
        <v>85</v>
      </c>
      <c r="Q96" t="s">
        <v>85</v>
      </c>
      <c r="R96" t="s">
        <v>85</v>
      </c>
      <c r="S96" t="s">
        <v>85</v>
      </c>
      <c r="T96" t="s">
        <v>85</v>
      </c>
      <c r="U96" t="s">
        <v>85</v>
      </c>
      <c r="V96" t="s">
        <v>85</v>
      </c>
      <c r="W96" t="s">
        <v>85</v>
      </c>
      <c r="X96" t="s">
        <v>85</v>
      </c>
      <c r="Y96" t="s">
        <v>85</v>
      </c>
      <c r="Z96" t="s">
        <v>85</v>
      </c>
      <c r="AA96" t="s">
        <v>85</v>
      </c>
    </row>
    <row r="97" spans="1:27">
      <c r="A97" t="s">
        <v>3181</v>
      </c>
      <c r="B97" t="s">
        <v>123</v>
      </c>
      <c r="C97" t="s">
        <v>85</v>
      </c>
      <c r="D97" t="s">
        <v>85</v>
      </c>
      <c r="E97" t="s">
        <v>85</v>
      </c>
      <c r="F97" t="s">
        <v>85</v>
      </c>
      <c r="G97" t="s">
        <v>85</v>
      </c>
      <c r="H97" t="s">
        <v>85</v>
      </c>
      <c r="I97" t="s">
        <v>85</v>
      </c>
      <c r="J97" t="s">
        <v>85</v>
      </c>
      <c r="K97" t="s">
        <v>85</v>
      </c>
      <c r="L97" t="s">
        <v>85</v>
      </c>
      <c r="M97" t="s">
        <v>85</v>
      </c>
      <c r="N97" t="s">
        <v>85</v>
      </c>
      <c r="O97" t="s">
        <v>85</v>
      </c>
      <c r="P97" t="s">
        <v>85</v>
      </c>
      <c r="Q97" t="s">
        <v>85</v>
      </c>
      <c r="R97" t="s">
        <v>85</v>
      </c>
      <c r="S97" t="s">
        <v>85</v>
      </c>
      <c r="T97" t="s">
        <v>85</v>
      </c>
      <c r="U97" t="s">
        <v>85</v>
      </c>
      <c r="V97" t="s">
        <v>85</v>
      </c>
      <c r="W97" t="s">
        <v>85</v>
      </c>
      <c r="X97" t="s">
        <v>85</v>
      </c>
      <c r="Y97" t="s">
        <v>85</v>
      </c>
      <c r="Z97" t="s">
        <v>85</v>
      </c>
      <c r="AA97" t="s">
        <v>85</v>
      </c>
    </row>
    <row r="98" spans="1:27">
      <c r="A98" t="s">
        <v>3181</v>
      </c>
      <c r="B98" t="s">
        <v>127</v>
      </c>
      <c r="C98" t="s">
        <v>2133</v>
      </c>
      <c r="D98" t="s">
        <v>106</v>
      </c>
      <c r="E98" t="s">
        <v>2134</v>
      </c>
      <c r="F98" t="s">
        <v>948</v>
      </c>
      <c r="G98" t="s">
        <v>219</v>
      </c>
      <c r="H98" t="s">
        <v>2135</v>
      </c>
      <c r="I98" t="s">
        <v>106</v>
      </c>
      <c r="J98" t="s">
        <v>2136</v>
      </c>
      <c r="K98" t="s">
        <v>446</v>
      </c>
      <c r="L98" t="s">
        <v>1998</v>
      </c>
      <c r="M98" t="s">
        <v>2137</v>
      </c>
      <c r="N98" t="s">
        <v>106</v>
      </c>
      <c r="O98" t="s">
        <v>2138</v>
      </c>
      <c r="P98" t="s">
        <v>1302</v>
      </c>
      <c r="Q98" t="s">
        <v>543</v>
      </c>
      <c r="R98" t="s">
        <v>2139</v>
      </c>
      <c r="S98" t="s">
        <v>106</v>
      </c>
      <c r="T98" t="s">
        <v>2140</v>
      </c>
      <c r="U98" t="s">
        <v>2141</v>
      </c>
      <c r="V98" t="s">
        <v>1440</v>
      </c>
      <c r="W98" t="s">
        <v>2142</v>
      </c>
      <c r="X98" t="s">
        <v>106</v>
      </c>
      <c r="Y98" t="s">
        <v>2143</v>
      </c>
      <c r="Z98" t="s">
        <v>181</v>
      </c>
      <c r="AA98" t="s">
        <v>151</v>
      </c>
    </row>
    <row r="99" spans="1:27">
      <c r="A99" t="s">
        <v>3181</v>
      </c>
      <c r="B99" t="s">
        <v>134</v>
      </c>
      <c r="C99" t="s">
        <v>2144</v>
      </c>
      <c r="D99" t="s">
        <v>1573</v>
      </c>
      <c r="E99" t="s">
        <v>2145</v>
      </c>
      <c r="F99" t="s">
        <v>135</v>
      </c>
      <c r="G99" t="s">
        <v>82</v>
      </c>
      <c r="H99" t="s">
        <v>2146</v>
      </c>
      <c r="I99" t="s">
        <v>334</v>
      </c>
      <c r="J99" t="s">
        <v>2147</v>
      </c>
      <c r="K99" t="s">
        <v>424</v>
      </c>
      <c r="L99" t="s">
        <v>117</v>
      </c>
      <c r="M99" t="s">
        <v>2148</v>
      </c>
      <c r="N99" t="s">
        <v>1387</v>
      </c>
      <c r="O99" t="s">
        <v>2149</v>
      </c>
      <c r="P99" t="s">
        <v>862</v>
      </c>
      <c r="Q99" t="s">
        <v>1995</v>
      </c>
      <c r="R99" t="s">
        <v>2150</v>
      </c>
      <c r="S99" t="s">
        <v>1441</v>
      </c>
      <c r="T99" t="s">
        <v>2151</v>
      </c>
      <c r="U99" t="s">
        <v>2152</v>
      </c>
      <c r="V99" t="s">
        <v>2153</v>
      </c>
      <c r="W99" t="s">
        <v>2154</v>
      </c>
      <c r="X99" t="s">
        <v>2155</v>
      </c>
      <c r="Y99" t="s">
        <v>2156</v>
      </c>
      <c r="Z99" t="s">
        <v>312</v>
      </c>
      <c r="AA99" t="s">
        <v>2157</v>
      </c>
    </row>
    <row r="100" spans="1:27">
      <c r="A100" t="s">
        <v>3181</v>
      </c>
      <c r="B100" t="s">
        <v>137</v>
      </c>
      <c r="C100" t="s">
        <v>2158</v>
      </c>
      <c r="D100" t="s">
        <v>991</v>
      </c>
      <c r="E100" t="s">
        <v>1806</v>
      </c>
      <c r="F100" t="s">
        <v>133</v>
      </c>
      <c r="G100" t="s">
        <v>293</v>
      </c>
      <c r="H100" t="s">
        <v>1834</v>
      </c>
      <c r="I100" t="s">
        <v>114</v>
      </c>
      <c r="J100" t="s">
        <v>85</v>
      </c>
      <c r="K100" t="s">
        <v>85</v>
      </c>
      <c r="L100" t="s">
        <v>85</v>
      </c>
      <c r="M100" t="s">
        <v>2159</v>
      </c>
      <c r="N100" t="s">
        <v>169</v>
      </c>
      <c r="O100" t="s">
        <v>2160</v>
      </c>
      <c r="P100" t="s">
        <v>1531</v>
      </c>
      <c r="Q100" t="s">
        <v>2161</v>
      </c>
      <c r="R100" t="s">
        <v>2162</v>
      </c>
      <c r="S100" t="s">
        <v>118</v>
      </c>
      <c r="T100" t="s">
        <v>2163</v>
      </c>
      <c r="U100" t="s">
        <v>2164</v>
      </c>
      <c r="V100" t="s">
        <v>2165</v>
      </c>
      <c r="W100" t="s">
        <v>761</v>
      </c>
      <c r="X100" t="s">
        <v>85</v>
      </c>
      <c r="Y100" t="s">
        <v>85</v>
      </c>
      <c r="Z100" t="s">
        <v>85</v>
      </c>
      <c r="AA100" t="s">
        <v>85</v>
      </c>
    </row>
    <row r="101" spans="1:27">
      <c r="A101" t="s">
        <v>3181</v>
      </c>
      <c r="B101" t="s">
        <v>146</v>
      </c>
      <c r="C101" t="s">
        <v>2166</v>
      </c>
      <c r="D101" t="s">
        <v>437</v>
      </c>
      <c r="E101" t="s">
        <v>2167</v>
      </c>
      <c r="F101" t="s">
        <v>93</v>
      </c>
      <c r="G101" t="s">
        <v>315</v>
      </c>
      <c r="H101" t="s">
        <v>85</v>
      </c>
      <c r="I101" t="s">
        <v>85</v>
      </c>
      <c r="J101" t="s">
        <v>85</v>
      </c>
      <c r="K101" t="s">
        <v>85</v>
      </c>
      <c r="L101" t="s">
        <v>85</v>
      </c>
      <c r="M101" t="s">
        <v>3188</v>
      </c>
      <c r="N101" t="s">
        <v>3189</v>
      </c>
      <c r="O101" t="s">
        <v>2168</v>
      </c>
      <c r="P101" t="s">
        <v>1492</v>
      </c>
      <c r="Q101" t="s">
        <v>296</v>
      </c>
      <c r="R101" t="s">
        <v>3190</v>
      </c>
      <c r="S101" t="s">
        <v>2847</v>
      </c>
      <c r="T101" t="s">
        <v>2169</v>
      </c>
      <c r="U101" t="s">
        <v>1235</v>
      </c>
      <c r="V101" t="s">
        <v>148</v>
      </c>
      <c r="W101" t="s">
        <v>2170</v>
      </c>
      <c r="X101" t="s">
        <v>954</v>
      </c>
      <c r="Y101" t="s">
        <v>2171</v>
      </c>
      <c r="Z101" t="s">
        <v>1225</v>
      </c>
      <c r="AA101" t="s">
        <v>539</v>
      </c>
    </row>
    <row r="102" spans="1:27">
      <c r="A102" t="s">
        <v>3181</v>
      </c>
      <c r="B102" t="s">
        <v>153</v>
      </c>
      <c r="C102" t="s">
        <v>2172</v>
      </c>
      <c r="D102" t="s">
        <v>2173</v>
      </c>
      <c r="E102" t="s">
        <v>2174</v>
      </c>
      <c r="F102" t="s">
        <v>292</v>
      </c>
      <c r="G102" t="s">
        <v>162</v>
      </c>
      <c r="H102" t="s">
        <v>2175</v>
      </c>
      <c r="I102" t="s">
        <v>1276</v>
      </c>
      <c r="J102" t="s">
        <v>2176</v>
      </c>
      <c r="K102" t="s">
        <v>433</v>
      </c>
      <c r="L102" t="s">
        <v>339</v>
      </c>
      <c r="M102" t="s">
        <v>2177</v>
      </c>
      <c r="N102" t="s">
        <v>453</v>
      </c>
      <c r="O102" t="s">
        <v>2178</v>
      </c>
      <c r="P102" t="s">
        <v>2179</v>
      </c>
      <c r="Q102" t="s">
        <v>1446</v>
      </c>
      <c r="R102" t="s">
        <v>2180</v>
      </c>
      <c r="S102" t="s">
        <v>297</v>
      </c>
      <c r="T102" t="s">
        <v>2181</v>
      </c>
      <c r="U102" t="s">
        <v>1505</v>
      </c>
      <c r="V102" t="s">
        <v>1773</v>
      </c>
      <c r="W102" t="s">
        <v>2182</v>
      </c>
      <c r="X102" t="s">
        <v>203</v>
      </c>
      <c r="Y102" t="s">
        <v>2183</v>
      </c>
      <c r="Z102" t="s">
        <v>1564</v>
      </c>
      <c r="AA102" t="s">
        <v>315</v>
      </c>
    </row>
    <row r="103" spans="1:27">
      <c r="A103" t="s">
        <v>3181</v>
      </c>
      <c r="B103" t="s">
        <v>159</v>
      </c>
      <c r="C103" t="s">
        <v>2184</v>
      </c>
      <c r="D103" t="s">
        <v>1360</v>
      </c>
      <c r="E103" t="s">
        <v>2185</v>
      </c>
      <c r="F103" t="s">
        <v>375</v>
      </c>
      <c r="G103" t="s">
        <v>310</v>
      </c>
      <c r="H103" t="s">
        <v>2186</v>
      </c>
      <c r="I103" t="s">
        <v>145</v>
      </c>
      <c r="J103" t="s">
        <v>1594</v>
      </c>
      <c r="K103" t="s">
        <v>342</v>
      </c>
      <c r="L103" t="s">
        <v>949</v>
      </c>
      <c r="M103" t="s">
        <v>3191</v>
      </c>
      <c r="N103" t="s">
        <v>882</v>
      </c>
      <c r="O103" t="s">
        <v>2187</v>
      </c>
      <c r="P103" t="s">
        <v>315</v>
      </c>
      <c r="Q103" t="s">
        <v>232</v>
      </c>
      <c r="R103" t="s">
        <v>3192</v>
      </c>
      <c r="S103" t="s">
        <v>3193</v>
      </c>
      <c r="T103" t="s">
        <v>2069</v>
      </c>
      <c r="U103" t="s">
        <v>2157</v>
      </c>
      <c r="V103" t="s">
        <v>975</v>
      </c>
      <c r="W103" t="s">
        <v>2188</v>
      </c>
      <c r="X103" t="s">
        <v>114</v>
      </c>
      <c r="Y103" t="s">
        <v>1747</v>
      </c>
      <c r="Z103" t="s">
        <v>133</v>
      </c>
      <c r="AA103" t="s">
        <v>1509</v>
      </c>
    </row>
    <row r="104" spans="1:27">
      <c r="A104" t="s">
        <v>3181</v>
      </c>
      <c r="B104" t="s">
        <v>167</v>
      </c>
      <c r="C104" t="s">
        <v>2189</v>
      </c>
      <c r="D104" t="s">
        <v>239</v>
      </c>
      <c r="E104" t="s">
        <v>2189</v>
      </c>
      <c r="F104" t="s">
        <v>106</v>
      </c>
      <c r="G104" t="s">
        <v>106</v>
      </c>
      <c r="H104" t="s">
        <v>2190</v>
      </c>
      <c r="I104" t="s">
        <v>227</v>
      </c>
      <c r="J104" t="s">
        <v>2190</v>
      </c>
      <c r="K104" t="s">
        <v>106</v>
      </c>
      <c r="L104" t="s">
        <v>106</v>
      </c>
      <c r="M104" t="s">
        <v>2191</v>
      </c>
      <c r="N104" t="s">
        <v>253</v>
      </c>
      <c r="O104" t="s">
        <v>2191</v>
      </c>
      <c r="P104" t="s">
        <v>106</v>
      </c>
      <c r="Q104" t="s">
        <v>106</v>
      </c>
      <c r="R104" t="s">
        <v>2192</v>
      </c>
      <c r="S104" t="s">
        <v>345</v>
      </c>
      <c r="T104" t="s">
        <v>2192</v>
      </c>
      <c r="U104" t="s">
        <v>106</v>
      </c>
      <c r="V104" t="s">
        <v>106</v>
      </c>
      <c r="W104" t="s">
        <v>3055</v>
      </c>
      <c r="X104" t="s">
        <v>548</v>
      </c>
      <c r="Y104" t="s">
        <v>3055</v>
      </c>
      <c r="Z104" t="s">
        <v>106</v>
      </c>
      <c r="AA104" t="s">
        <v>106</v>
      </c>
    </row>
    <row r="105" spans="1:27">
      <c r="A105" t="s">
        <v>3181</v>
      </c>
      <c r="B105" t="s">
        <v>173</v>
      </c>
      <c r="C105" t="s">
        <v>85</v>
      </c>
      <c r="D105" t="s">
        <v>85</v>
      </c>
      <c r="E105" t="s">
        <v>85</v>
      </c>
      <c r="F105" t="s">
        <v>85</v>
      </c>
      <c r="G105" t="s">
        <v>85</v>
      </c>
      <c r="H105" t="s">
        <v>85</v>
      </c>
      <c r="I105" t="s">
        <v>85</v>
      </c>
      <c r="J105" t="s">
        <v>85</v>
      </c>
      <c r="K105" t="s">
        <v>85</v>
      </c>
      <c r="L105" t="s">
        <v>85</v>
      </c>
      <c r="M105" t="s">
        <v>85</v>
      </c>
      <c r="N105" t="s">
        <v>85</v>
      </c>
      <c r="O105" t="s">
        <v>85</v>
      </c>
      <c r="P105" t="s">
        <v>85</v>
      </c>
      <c r="Q105" t="s">
        <v>85</v>
      </c>
      <c r="R105" t="s">
        <v>85</v>
      </c>
      <c r="S105" t="s">
        <v>85</v>
      </c>
      <c r="T105" t="s">
        <v>85</v>
      </c>
      <c r="U105" t="s">
        <v>85</v>
      </c>
      <c r="V105" t="s">
        <v>85</v>
      </c>
      <c r="W105" t="s">
        <v>85</v>
      </c>
      <c r="X105" t="s">
        <v>85</v>
      </c>
      <c r="Y105" t="s">
        <v>1508</v>
      </c>
      <c r="Z105" t="s">
        <v>85</v>
      </c>
      <c r="AA105" t="s">
        <v>85</v>
      </c>
    </row>
    <row r="106" spans="1:27">
      <c r="A106" t="s">
        <v>3181</v>
      </c>
      <c r="B106" t="s">
        <v>178</v>
      </c>
      <c r="C106" t="s">
        <v>2193</v>
      </c>
      <c r="D106" t="s">
        <v>289</v>
      </c>
      <c r="E106" t="s">
        <v>2194</v>
      </c>
      <c r="F106" t="s">
        <v>104</v>
      </c>
      <c r="G106" t="s">
        <v>255</v>
      </c>
      <c r="H106" t="s">
        <v>2195</v>
      </c>
      <c r="I106" t="s">
        <v>290</v>
      </c>
      <c r="J106" t="s">
        <v>2196</v>
      </c>
      <c r="K106" t="s">
        <v>862</v>
      </c>
      <c r="L106" t="s">
        <v>339</v>
      </c>
      <c r="M106" t="s">
        <v>3194</v>
      </c>
      <c r="N106" t="s">
        <v>447</v>
      </c>
      <c r="O106" t="s">
        <v>2197</v>
      </c>
      <c r="P106" t="s">
        <v>339</v>
      </c>
      <c r="Q106" t="s">
        <v>3195</v>
      </c>
      <c r="R106" t="s">
        <v>3196</v>
      </c>
      <c r="S106" t="s">
        <v>243</v>
      </c>
      <c r="T106" t="s">
        <v>3056</v>
      </c>
      <c r="U106" t="s">
        <v>1235</v>
      </c>
      <c r="V106" t="s">
        <v>244</v>
      </c>
      <c r="W106" t="s">
        <v>3057</v>
      </c>
      <c r="X106" t="s">
        <v>241</v>
      </c>
      <c r="Y106" t="s">
        <v>3058</v>
      </c>
      <c r="Z106" t="s">
        <v>161</v>
      </c>
      <c r="AA106" t="s">
        <v>566</v>
      </c>
    </row>
    <row r="107" spans="1:27">
      <c r="A107" t="s">
        <v>3181</v>
      </c>
      <c r="B107" t="s">
        <v>182</v>
      </c>
      <c r="C107" t="s">
        <v>2198</v>
      </c>
      <c r="D107" t="s">
        <v>1513</v>
      </c>
      <c r="E107" t="s">
        <v>2199</v>
      </c>
      <c r="F107" t="s">
        <v>2200</v>
      </c>
      <c r="G107" t="s">
        <v>2201</v>
      </c>
      <c r="H107" t="s">
        <v>2202</v>
      </c>
      <c r="I107" t="s">
        <v>2203</v>
      </c>
      <c r="J107" t="s">
        <v>2204</v>
      </c>
      <c r="K107" t="s">
        <v>2205</v>
      </c>
      <c r="L107" t="s">
        <v>2206</v>
      </c>
      <c r="M107" t="s">
        <v>3197</v>
      </c>
      <c r="N107" t="s">
        <v>186</v>
      </c>
      <c r="O107" t="s">
        <v>2207</v>
      </c>
      <c r="P107" t="s">
        <v>3198</v>
      </c>
      <c r="Q107" t="s">
        <v>331</v>
      </c>
      <c r="R107" t="s">
        <v>3199</v>
      </c>
      <c r="S107" t="s">
        <v>3043</v>
      </c>
      <c r="T107" t="s">
        <v>3059</v>
      </c>
      <c r="U107" t="s">
        <v>3200</v>
      </c>
      <c r="V107" t="s">
        <v>1203</v>
      </c>
      <c r="W107" t="s">
        <v>3060</v>
      </c>
      <c r="X107" t="s">
        <v>1011</v>
      </c>
      <c r="Y107" t="s">
        <v>3061</v>
      </c>
      <c r="Z107" t="s">
        <v>257</v>
      </c>
      <c r="AA107" t="s">
        <v>659</v>
      </c>
    </row>
    <row r="108" spans="1:27">
      <c r="A108" t="s">
        <v>3181</v>
      </c>
      <c r="B108" t="s">
        <v>183</v>
      </c>
      <c r="C108" t="s">
        <v>85</v>
      </c>
      <c r="D108" t="s">
        <v>85</v>
      </c>
      <c r="E108" t="s">
        <v>85</v>
      </c>
      <c r="F108" t="s">
        <v>85</v>
      </c>
      <c r="G108" t="s">
        <v>85</v>
      </c>
      <c r="H108" t="s">
        <v>85</v>
      </c>
      <c r="I108" t="s">
        <v>85</v>
      </c>
      <c r="J108" t="s">
        <v>85</v>
      </c>
      <c r="K108" t="s">
        <v>85</v>
      </c>
      <c r="L108" t="s">
        <v>85</v>
      </c>
      <c r="M108" t="s">
        <v>85</v>
      </c>
      <c r="N108" t="s">
        <v>85</v>
      </c>
      <c r="O108" t="s">
        <v>85</v>
      </c>
      <c r="P108" t="s">
        <v>85</v>
      </c>
      <c r="Q108" t="s">
        <v>85</v>
      </c>
      <c r="R108" t="s">
        <v>85</v>
      </c>
      <c r="S108" t="s">
        <v>85</v>
      </c>
      <c r="T108" t="s">
        <v>85</v>
      </c>
      <c r="U108" t="s">
        <v>85</v>
      </c>
      <c r="V108" t="s">
        <v>85</v>
      </c>
      <c r="W108" t="s">
        <v>85</v>
      </c>
      <c r="X108" t="s">
        <v>85</v>
      </c>
      <c r="Y108" t="s">
        <v>85</v>
      </c>
      <c r="Z108" t="s">
        <v>85</v>
      </c>
      <c r="AA108" t="s">
        <v>85</v>
      </c>
    </row>
    <row r="109" spans="1:27">
      <c r="A109" t="s">
        <v>3181</v>
      </c>
      <c r="B109" t="s">
        <v>185</v>
      </c>
      <c r="C109" t="s">
        <v>2209</v>
      </c>
      <c r="D109" t="s">
        <v>548</v>
      </c>
      <c r="E109" t="s">
        <v>2210</v>
      </c>
      <c r="F109" t="s">
        <v>2211</v>
      </c>
      <c r="G109" t="s">
        <v>1564</v>
      </c>
      <c r="H109" t="s">
        <v>2212</v>
      </c>
      <c r="I109" t="s">
        <v>145</v>
      </c>
      <c r="J109" t="s">
        <v>85</v>
      </c>
      <c r="K109" t="s">
        <v>85</v>
      </c>
      <c r="L109" t="s">
        <v>2213</v>
      </c>
      <c r="M109" t="s">
        <v>2214</v>
      </c>
      <c r="N109" t="s">
        <v>142</v>
      </c>
      <c r="O109" t="s">
        <v>1594</v>
      </c>
      <c r="P109" t="s">
        <v>257</v>
      </c>
      <c r="Q109" t="s">
        <v>2215</v>
      </c>
      <c r="R109" t="s">
        <v>2216</v>
      </c>
      <c r="S109" t="s">
        <v>170</v>
      </c>
      <c r="T109" t="s">
        <v>314</v>
      </c>
      <c r="U109" t="s">
        <v>257</v>
      </c>
      <c r="V109" t="s">
        <v>2217</v>
      </c>
      <c r="W109" t="s">
        <v>2218</v>
      </c>
      <c r="X109" t="s">
        <v>152</v>
      </c>
      <c r="Y109" t="s">
        <v>85</v>
      </c>
      <c r="Z109" t="s">
        <v>85</v>
      </c>
      <c r="AA109" t="s">
        <v>2219</v>
      </c>
    </row>
    <row r="110" spans="1:27">
      <c r="A110" t="s">
        <v>3181</v>
      </c>
      <c r="B110" t="s">
        <v>192</v>
      </c>
      <c r="C110" t="s">
        <v>2220</v>
      </c>
      <c r="D110" t="s">
        <v>258</v>
      </c>
      <c r="E110" t="s">
        <v>2221</v>
      </c>
      <c r="F110" t="s">
        <v>299</v>
      </c>
      <c r="G110" t="s">
        <v>975</v>
      </c>
      <c r="H110" t="s">
        <v>85</v>
      </c>
      <c r="I110" t="s">
        <v>85</v>
      </c>
      <c r="J110" t="s">
        <v>85</v>
      </c>
      <c r="K110" t="s">
        <v>85</v>
      </c>
      <c r="L110" t="s">
        <v>85</v>
      </c>
      <c r="M110" t="s">
        <v>2222</v>
      </c>
      <c r="N110" t="s">
        <v>227</v>
      </c>
      <c r="O110" t="s">
        <v>2223</v>
      </c>
      <c r="P110" t="s">
        <v>2224</v>
      </c>
      <c r="Q110" t="s">
        <v>2225</v>
      </c>
      <c r="R110" t="s">
        <v>2226</v>
      </c>
      <c r="S110" t="s">
        <v>145</v>
      </c>
      <c r="T110" t="s">
        <v>1508</v>
      </c>
      <c r="U110" t="s">
        <v>2121</v>
      </c>
      <c r="V110" t="s">
        <v>2227</v>
      </c>
      <c r="W110" t="s">
        <v>2228</v>
      </c>
      <c r="X110" t="s">
        <v>114</v>
      </c>
      <c r="Y110" t="s">
        <v>1747</v>
      </c>
      <c r="Z110" t="s">
        <v>2229</v>
      </c>
      <c r="AA110" t="s">
        <v>2230</v>
      </c>
    </row>
    <row r="111" spans="1:27">
      <c r="A111" t="s">
        <v>3181</v>
      </c>
      <c r="B111" t="s">
        <v>197</v>
      </c>
      <c r="C111" t="s">
        <v>2231</v>
      </c>
      <c r="D111" t="s">
        <v>152</v>
      </c>
      <c r="E111" t="s">
        <v>101</v>
      </c>
      <c r="F111" t="s">
        <v>2232</v>
      </c>
      <c r="G111" t="s">
        <v>1396</v>
      </c>
      <c r="H111" t="s">
        <v>2233</v>
      </c>
      <c r="I111" t="s">
        <v>114</v>
      </c>
      <c r="J111" t="s">
        <v>1747</v>
      </c>
      <c r="K111" t="s">
        <v>1462</v>
      </c>
      <c r="L111" t="s">
        <v>2152</v>
      </c>
      <c r="M111" t="s">
        <v>1739</v>
      </c>
      <c r="N111" t="s">
        <v>114</v>
      </c>
      <c r="O111" t="s">
        <v>354</v>
      </c>
      <c r="P111" t="s">
        <v>201</v>
      </c>
      <c r="Q111" t="s">
        <v>1515</v>
      </c>
      <c r="R111" t="s">
        <v>1739</v>
      </c>
      <c r="S111" t="s">
        <v>114</v>
      </c>
      <c r="T111" t="s">
        <v>354</v>
      </c>
      <c r="U111" t="s">
        <v>201</v>
      </c>
      <c r="V111" t="s">
        <v>1515</v>
      </c>
      <c r="W111" t="s">
        <v>1739</v>
      </c>
      <c r="X111" t="s">
        <v>114</v>
      </c>
      <c r="Y111" t="s">
        <v>354</v>
      </c>
      <c r="Z111" t="s">
        <v>201</v>
      </c>
      <c r="AA111" t="s">
        <v>1515</v>
      </c>
    </row>
    <row r="112" spans="1:27">
      <c r="A112" t="s">
        <v>3181</v>
      </c>
      <c r="B112" t="s">
        <v>206</v>
      </c>
      <c r="C112" t="s">
        <v>2234</v>
      </c>
      <c r="D112" t="s">
        <v>138</v>
      </c>
      <c r="E112" t="s">
        <v>2235</v>
      </c>
      <c r="F112" t="s">
        <v>2236</v>
      </c>
      <c r="G112" t="s">
        <v>1656</v>
      </c>
      <c r="H112" t="s">
        <v>2237</v>
      </c>
      <c r="I112" t="s">
        <v>114</v>
      </c>
      <c r="J112" t="s">
        <v>1935</v>
      </c>
      <c r="K112" t="s">
        <v>2238</v>
      </c>
      <c r="L112" t="s">
        <v>2239</v>
      </c>
      <c r="M112" t="s">
        <v>2240</v>
      </c>
      <c r="N112" t="s">
        <v>152</v>
      </c>
      <c r="O112" t="s">
        <v>2084</v>
      </c>
      <c r="P112" t="s">
        <v>2241</v>
      </c>
      <c r="Q112" t="s">
        <v>2242</v>
      </c>
      <c r="R112" t="s">
        <v>2243</v>
      </c>
      <c r="S112" t="s">
        <v>345</v>
      </c>
      <c r="T112" t="s">
        <v>1932</v>
      </c>
      <c r="U112" t="s">
        <v>352</v>
      </c>
      <c r="V112" t="s">
        <v>2244</v>
      </c>
      <c r="W112" t="s">
        <v>2245</v>
      </c>
      <c r="X112" t="s">
        <v>145</v>
      </c>
      <c r="Y112" t="s">
        <v>2246</v>
      </c>
      <c r="Z112" t="s">
        <v>2247</v>
      </c>
      <c r="AA112" t="s">
        <v>2248</v>
      </c>
    </row>
    <row r="113" spans="1:27">
      <c r="A113" t="s">
        <v>3181</v>
      </c>
      <c r="B113" t="s">
        <v>209</v>
      </c>
      <c r="C113" t="s">
        <v>2249</v>
      </c>
      <c r="D113" t="s">
        <v>1012</v>
      </c>
      <c r="E113" t="s">
        <v>2250</v>
      </c>
      <c r="F113" t="s">
        <v>2251</v>
      </c>
      <c r="G113" t="s">
        <v>2252</v>
      </c>
      <c r="H113" t="s">
        <v>2253</v>
      </c>
      <c r="I113" t="s">
        <v>455</v>
      </c>
      <c r="J113" t="s">
        <v>2254</v>
      </c>
      <c r="K113" t="s">
        <v>2255</v>
      </c>
      <c r="L113" t="s">
        <v>2256</v>
      </c>
      <c r="M113" t="s">
        <v>3201</v>
      </c>
      <c r="N113" t="s">
        <v>124</v>
      </c>
      <c r="O113" t="s">
        <v>2257</v>
      </c>
      <c r="P113" t="s">
        <v>3202</v>
      </c>
      <c r="Q113" t="s">
        <v>3082</v>
      </c>
      <c r="R113" t="s">
        <v>3203</v>
      </c>
      <c r="S113" t="s">
        <v>145</v>
      </c>
      <c r="T113" t="s">
        <v>3062</v>
      </c>
      <c r="U113" t="s">
        <v>454</v>
      </c>
      <c r="V113" t="s">
        <v>112</v>
      </c>
      <c r="W113" t="s">
        <v>3063</v>
      </c>
      <c r="X113" t="s">
        <v>1763</v>
      </c>
      <c r="Y113" t="s">
        <v>3064</v>
      </c>
      <c r="Z113" t="s">
        <v>257</v>
      </c>
      <c r="AA113" t="s">
        <v>1622</v>
      </c>
    </row>
    <row r="114" spans="1:27">
      <c r="A114" t="s">
        <v>3181</v>
      </c>
      <c r="C114" t="s">
        <v>368</v>
      </c>
      <c r="L114" t="s">
        <v>369</v>
      </c>
      <c r="M114" t="s">
        <v>370</v>
      </c>
      <c r="V114" t="s">
        <v>371</v>
      </c>
      <c r="W114" t="s">
        <v>85</v>
      </c>
    </row>
    <row r="115" spans="1:27">
      <c r="A115" t="s">
        <v>3181</v>
      </c>
      <c r="B115" t="s">
        <v>74</v>
      </c>
      <c r="C115" t="s">
        <v>75</v>
      </c>
      <c r="D115" t="s">
        <v>76</v>
      </c>
      <c r="E115" t="s">
        <v>77</v>
      </c>
      <c r="F115" t="s">
        <v>78</v>
      </c>
      <c r="G115" t="s">
        <v>79</v>
      </c>
      <c r="H115" t="s">
        <v>75</v>
      </c>
      <c r="I115" t="s">
        <v>76</v>
      </c>
      <c r="J115" t="s">
        <v>77</v>
      </c>
      <c r="K115" t="s">
        <v>78</v>
      </c>
      <c r="L115" t="s">
        <v>79</v>
      </c>
      <c r="M115" t="s">
        <v>75</v>
      </c>
      <c r="N115" t="s">
        <v>76</v>
      </c>
      <c r="O115" t="s">
        <v>77</v>
      </c>
      <c r="P115" t="s">
        <v>78</v>
      </c>
      <c r="Q115" t="s">
        <v>79</v>
      </c>
      <c r="R115" t="s">
        <v>75</v>
      </c>
      <c r="S115" t="s">
        <v>76</v>
      </c>
      <c r="T115" t="s">
        <v>77</v>
      </c>
      <c r="U115" t="s">
        <v>78</v>
      </c>
      <c r="V115" t="s">
        <v>79</v>
      </c>
      <c r="W115" t="s">
        <v>75</v>
      </c>
      <c r="X115" t="s">
        <v>76</v>
      </c>
      <c r="Y115" t="s">
        <v>77</v>
      </c>
      <c r="Z115" t="s">
        <v>78</v>
      </c>
      <c r="AA115" t="s">
        <v>79</v>
      </c>
    </row>
    <row r="116" spans="1:27">
      <c r="A116" t="s">
        <v>3181</v>
      </c>
      <c r="B116" t="s">
        <v>80</v>
      </c>
      <c r="C116" t="s">
        <v>85</v>
      </c>
      <c r="D116" t="s">
        <v>85</v>
      </c>
      <c r="E116" t="s">
        <v>85</v>
      </c>
      <c r="F116" t="s">
        <v>85</v>
      </c>
      <c r="G116" t="s">
        <v>85</v>
      </c>
      <c r="H116" t="s">
        <v>85</v>
      </c>
      <c r="I116" t="s">
        <v>85</v>
      </c>
      <c r="J116" t="s">
        <v>85</v>
      </c>
      <c r="K116" t="s">
        <v>85</v>
      </c>
      <c r="L116" t="s">
        <v>85</v>
      </c>
      <c r="M116" t="s">
        <v>85</v>
      </c>
      <c r="N116" t="s">
        <v>85</v>
      </c>
      <c r="O116" t="s">
        <v>85</v>
      </c>
      <c r="P116" t="s">
        <v>85</v>
      </c>
      <c r="Q116" t="s">
        <v>85</v>
      </c>
      <c r="R116" t="s">
        <v>85</v>
      </c>
      <c r="S116" t="s">
        <v>85</v>
      </c>
      <c r="T116" t="s">
        <v>85</v>
      </c>
      <c r="U116" t="s">
        <v>85</v>
      </c>
      <c r="V116" t="s">
        <v>85</v>
      </c>
      <c r="W116" t="s">
        <v>85</v>
      </c>
      <c r="X116" t="s">
        <v>85</v>
      </c>
      <c r="Y116" t="s">
        <v>85</v>
      </c>
      <c r="Z116" t="s">
        <v>85</v>
      </c>
      <c r="AA116" t="s">
        <v>85</v>
      </c>
    </row>
    <row r="117" spans="1:27">
      <c r="A117" t="s">
        <v>3181</v>
      </c>
      <c r="B117" t="s">
        <v>86</v>
      </c>
      <c r="C117" t="s">
        <v>85</v>
      </c>
      <c r="D117" t="s">
        <v>85</v>
      </c>
      <c r="E117" t="s">
        <v>85</v>
      </c>
      <c r="F117" t="s">
        <v>85</v>
      </c>
      <c r="G117" t="s">
        <v>85</v>
      </c>
      <c r="H117" t="s">
        <v>85</v>
      </c>
      <c r="I117" t="s">
        <v>85</v>
      </c>
      <c r="J117" t="s">
        <v>85</v>
      </c>
      <c r="K117" t="s">
        <v>85</v>
      </c>
      <c r="L117" t="s">
        <v>85</v>
      </c>
      <c r="M117" t="s">
        <v>85</v>
      </c>
      <c r="N117" t="s">
        <v>85</v>
      </c>
      <c r="O117" t="s">
        <v>85</v>
      </c>
      <c r="P117" t="s">
        <v>85</v>
      </c>
      <c r="Q117" t="s">
        <v>85</v>
      </c>
      <c r="R117" t="s">
        <v>85</v>
      </c>
      <c r="S117" t="s">
        <v>85</v>
      </c>
      <c r="T117" t="s">
        <v>85</v>
      </c>
      <c r="U117" t="s">
        <v>85</v>
      </c>
      <c r="V117" t="s">
        <v>85</v>
      </c>
      <c r="W117" t="s">
        <v>85</v>
      </c>
      <c r="X117" t="s">
        <v>85</v>
      </c>
      <c r="Y117" t="s">
        <v>85</v>
      </c>
      <c r="Z117" t="s">
        <v>85</v>
      </c>
      <c r="AA117" t="s">
        <v>85</v>
      </c>
    </row>
    <row r="118" spans="1:27">
      <c r="A118" t="s">
        <v>3181</v>
      </c>
      <c r="B118" t="s">
        <v>91</v>
      </c>
      <c r="C118" t="s">
        <v>85</v>
      </c>
      <c r="D118" t="s">
        <v>85</v>
      </c>
      <c r="E118" t="s">
        <v>85</v>
      </c>
      <c r="F118" t="s">
        <v>85</v>
      </c>
      <c r="G118" t="s">
        <v>85</v>
      </c>
      <c r="H118" t="s">
        <v>85</v>
      </c>
      <c r="I118" t="s">
        <v>85</v>
      </c>
      <c r="J118" t="s">
        <v>85</v>
      </c>
      <c r="K118" t="s">
        <v>85</v>
      </c>
      <c r="L118" t="s">
        <v>85</v>
      </c>
      <c r="M118" t="s">
        <v>85</v>
      </c>
      <c r="N118" t="s">
        <v>85</v>
      </c>
      <c r="O118" t="s">
        <v>85</v>
      </c>
      <c r="P118" t="s">
        <v>85</v>
      </c>
      <c r="Q118" t="s">
        <v>85</v>
      </c>
      <c r="R118" t="s">
        <v>85</v>
      </c>
      <c r="S118" t="s">
        <v>85</v>
      </c>
      <c r="T118" t="s">
        <v>85</v>
      </c>
      <c r="U118" t="s">
        <v>85</v>
      </c>
      <c r="V118" t="s">
        <v>85</v>
      </c>
      <c r="W118" t="s">
        <v>85</v>
      </c>
      <c r="X118" t="s">
        <v>85</v>
      </c>
      <c r="Y118" t="s">
        <v>85</v>
      </c>
      <c r="Z118" t="s">
        <v>85</v>
      </c>
      <c r="AA118" t="s">
        <v>85</v>
      </c>
    </row>
    <row r="119" spans="1:27">
      <c r="A119" t="s">
        <v>3181</v>
      </c>
      <c r="B119" t="s">
        <v>96</v>
      </c>
      <c r="C119" t="s">
        <v>85</v>
      </c>
      <c r="D119" t="s">
        <v>85</v>
      </c>
      <c r="E119" t="s">
        <v>85</v>
      </c>
      <c r="F119" t="s">
        <v>85</v>
      </c>
      <c r="G119" t="s">
        <v>85</v>
      </c>
      <c r="H119" t="s">
        <v>85</v>
      </c>
      <c r="I119" t="s">
        <v>85</v>
      </c>
      <c r="J119" t="s">
        <v>85</v>
      </c>
      <c r="K119" t="s">
        <v>85</v>
      </c>
      <c r="L119" t="s">
        <v>85</v>
      </c>
      <c r="M119" t="s">
        <v>85</v>
      </c>
      <c r="N119" t="s">
        <v>85</v>
      </c>
      <c r="O119" t="s">
        <v>85</v>
      </c>
      <c r="P119" t="s">
        <v>85</v>
      </c>
      <c r="Q119" t="s">
        <v>85</v>
      </c>
      <c r="R119" t="s">
        <v>85</v>
      </c>
      <c r="S119" t="s">
        <v>85</v>
      </c>
      <c r="T119" t="s">
        <v>85</v>
      </c>
      <c r="U119" t="s">
        <v>85</v>
      </c>
      <c r="V119" t="s">
        <v>85</v>
      </c>
      <c r="W119" t="s">
        <v>85</v>
      </c>
      <c r="X119" t="s">
        <v>85</v>
      </c>
      <c r="Y119" t="s">
        <v>85</v>
      </c>
      <c r="Z119" t="s">
        <v>85</v>
      </c>
      <c r="AA119" t="s">
        <v>85</v>
      </c>
    </row>
    <row r="120" spans="1:27">
      <c r="A120" t="s">
        <v>3181</v>
      </c>
      <c r="B120" t="s">
        <v>98</v>
      </c>
      <c r="C120" t="s">
        <v>85</v>
      </c>
      <c r="D120" t="s">
        <v>85</v>
      </c>
      <c r="E120" t="s">
        <v>85</v>
      </c>
      <c r="F120" t="s">
        <v>85</v>
      </c>
      <c r="G120" t="s">
        <v>85</v>
      </c>
      <c r="H120" t="s">
        <v>85</v>
      </c>
      <c r="I120" t="s">
        <v>85</v>
      </c>
      <c r="J120" t="s">
        <v>85</v>
      </c>
      <c r="K120" t="s">
        <v>85</v>
      </c>
      <c r="L120" t="s">
        <v>85</v>
      </c>
      <c r="M120" t="s">
        <v>85</v>
      </c>
      <c r="N120" t="s">
        <v>85</v>
      </c>
      <c r="O120" t="s">
        <v>85</v>
      </c>
      <c r="P120" t="s">
        <v>85</v>
      </c>
      <c r="Q120" t="s">
        <v>85</v>
      </c>
      <c r="R120" t="s">
        <v>85</v>
      </c>
      <c r="S120" t="s">
        <v>85</v>
      </c>
      <c r="T120" t="s">
        <v>85</v>
      </c>
      <c r="U120" t="s">
        <v>85</v>
      </c>
      <c r="V120" t="s">
        <v>85</v>
      </c>
      <c r="W120" t="s">
        <v>85</v>
      </c>
      <c r="X120" t="s">
        <v>85</v>
      </c>
      <c r="Y120" t="s">
        <v>85</v>
      </c>
      <c r="Z120" t="s">
        <v>85</v>
      </c>
      <c r="AA120" t="s">
        <v>85</v>
      </c>
    </row>
    <row r="121" spans="1:27">
      <c r="A121" t="s">
        <v>3181</v>
      </c>
      <c r="B121" t="s">
        <v>102</v>
      </c>
      <c r="C121" t="s">
        <v>2259</v>
      </c>
      <c r="D121" t="s">
        <v>2260</v>
      </c>
      <c r="E121" t="s">
        <v>2261</v>
      </c>
      <c r="F121" t="s">
        <v>95</v>
      </c>
      <c r="G121" t="s">
        <v>88</v>
      </c>
      <c r="H121" t="s">
        <v>85</v>
      </c>
      <c r="I121" t="s">
        <v>85</v>
      </c>
      <c r="J121" t="s">
        <v>85</v>
      </c>
      <c r="K121" t="s">
        <v>85</v>
      </c>
      <c r="L121" t="s">
        <v>85</v>
      </c>
      <c r="M121" t="s">
        <v>85</v>
      </c>
      <c r="N121" t="s">
        <v>85</v>
      </c>
      <c r="O121" t="s">
        <v>85</v>
      </c>
      <c r="P121" t="s">
        <v>85</v>
      </c>
      <c r="Q121" t="s">
        <v>85</v>
      </c>
      <c r="R121" t="s">
        <v>85</v>
      </c>
      <c r="S121" t="s">
        <v>85</v>
      </c>
      <c r="T121" t="s">
        <v>85</v>
      </c>
      <c r="U121" t="s">
        <v>85</v>
      </c>
      <c r="V121" t="s">
        <v>85</v>
      </c>
      <c r="W121" t="s">
        <v>85</v>
      </c>
      <c r="X121" t="s">
        <v>85</v>
      </c>
      <c r="Y121" t="s">
        <v>85</v>
      </c>
      <c r="Z121" t="s">
        <v>85</v>
      </c>
      <c r="AA121" t="s">
        <v>85</v>
      </c>
    </row>
    <row r="122" spans="1:27">
      <c r="A122" t="s">
        <v>3181</v>
      </c>
      <c r="B122" t="s">
        <v>110</v>
      </c>
      <c r="C122" t="s">
        <v>2262</v>
      </c>
      <c r="D122" t="s">
        <v>2263</v>
      </c>
      <c r="E122" t="s">
        <v>2264</v>
      </c>
      <c r="F122" t="s">
        <v>162</v>
      </c>
      <c r="G122" t="s">
        <v>240</v>
      </c>
      <c r="H122" t="s">
        <v>1164</v>
      </c>
      <c r="I122" t="s">
        <v>106</v>
      </c>
      <c r="J122" t="s">
        <v>974</v>
      </c>
      <c r="K122" t="s">
        <v>299</v>
      </c>
      <c r="L122" t="s">
        <v>287</v>
      </c>
      <c r="M122" t="s">
        <v>85</v>
      </c>
      <c r="N122" t="s">
        <v>85</v>
      </c>
      <c r="O122" t="s">
        <v>85</v>
      </c>
      <c r="P122" t="s">
        <v>85</v>
      </c>
      <c r="Q122" t="s">
        <v>85</v>
      </c>
      <c r="R122" t="s">
        <v>85</v>
      </c>
      <c r="S122" t="s">
        <v>85</v>
      </c>
      <c r="T122" t="s">
        <v>85</v>
      </c>
      <c r="U122" t="s">
        <v>85</v>
      </c>
      <c r="V122" t="s">
        <v>85</v>
      </c>
      <c r="W122" t="s">
        <v>85</v>
      </c>
      <c r="X122" t="s">
        <v>85</v>
      </c>
      <c r="Y122" t="s">
        <v>85</v>
      </c>
      <c r="Z122" t="s">
        <v>85</v>
      </c>
      <c r="AA122" t="s">
        <v>85</v>
      </c>
    </row>
    <row r="123" spans="1:27">
      <c r="A123" t="s">
        <v>3181</v>
      </c>
      <c r="B123" t="s">
        <v>120</v>
      </c>
      <c r="C123" t="s">
        <v>85</v>
      </c>
      <c r="D123" t="s">
        <v>85</v>
      </c>
      <c r="E123" t="s">
        <v>85</v>
      </c>
      <c r="F123" t="s">
        <v>85</v>
      </c>
      <c r="G123" t="s">
        <v>85</v>
      </c>
      <c r="H123" t="s">
        <v>85</v>
      </c>
      <c r="I123" t="s">
        <v>85</v>
      </c>
      <c r="J123" t="s">
        <v>85</v>
      </c>
      <c r="K123" t="s">
        <v>85</v>
      </c>
      <c r="L123" t="s">
        <v>85</v>
      </c>
      <c r="M123" t="s">
        <v>85</v>
      </c>
      <c r="N123" t="s">
        <v>85</v>
      </c>
      <c r="O123" t="s">
        <v>85</v>
      </c>
      <c r="P123" t="s">
        <v>85</v>
      </c>
      <c r="Q123" t="s">
        <v>85</v>
      </c>
      <c r="R123" t="s">
        <v>85</v>
      </c>
      <c r="S123" t="s">
        <v>85</v>
      </c>
      <c r="T123" t="s">
        <v>85</v>
      </c>
      <c r="U123" t="s">
        <v>85</v>
      </c>
      <c r="V123" t="s">
        <v>85</v>
      </c>
      <c r="W123" t="s">
        <v>85</v>
      </c>
      <c r="X123" t="s">
        <v>85</v>
      </c>
      <c r="Y123" t="s">
        <v>85</v>
      </c>
      <c r="Z123" t="s">
        <v>85</v>
      </c>
      <c r="AA123" t="s">
        <v>85</v>
      </c>
    </row>
    <row r="124" spans="1:27">
      <c r="A124" t="s">
        <v>3181</v>
      </c>
      <c r="B124" t="s">
        <v>121</v>
      </c>
      <c r="C124" t="s">
        <v>85</v>
      </c>
      <c r="D124" t="s">
        <v>85</v>
      </c>
      <c r="E124" t="s">
        <v>85</v>
      </c>
      <c r="F124" t="s">
        <v>85</v>
      </c>
      <c r="G124" t="s">
        <v>85</v>
      </c>
      <c r="H124" t="s">
        <v>85</v>
      </c>
      <c r="I124" t="s">
        <v>85</v>
      </c>
      <c r="J124" t="s">
        <v>85</v>
      </c>
      <c r="K124" t="s">
        <v>85</v>
      </c>
      <c r="L124" t="s">
        <v>85</v>
      </c>
      <c r="M124" t="s">
        <v>85</v>
      </c>
      <c r="N124" t="s">
        <v>85</v>
      </c>
      <c r="O124" t="s">
        <v>85</v>
      </c>
      <c r="P124" t="s">
        <v>85</v>
      </c>
      <c r="Q124" t="s">
        <v>85</v>
      </c>
      <c r="R124" t="s">
        <v>85</v>
      </c>
      <c r="S124" t="s">
        <v>85</v>
      </c>
      <c r="T124" t="s">
        <v>85</v>
      </c>
      <c r="U124" t="s">
        <v>85</v>
      </c>
      <c r="V124" t="s">
        <v>85</v>
      </c>
      <c r="W124" t="s">
        <v>85</v>
      </c>
      <c r="X124" t="s">
        <v>85</v>
      </c>
      <c r="Y124" t="s">
        <v>85</v>
      </c>
      <c r="Z124" t="s">
        <v>85</v>
      </c>
      <c r="AA124" t="s">
        <v>85</v>
      </c>
    </row>
    <row r="125" spans="1:27">
      <c r="A125" t="s">
        <v>3181</v>
      </c>
      <c r="B125" t="s">
        <v>123</v>
      </c>
      <c r="C125" t="s">
        <v>2265</v>
      </c>
      <c r="D125" t="s">
        <v>1439</v>
      </c>
      <c r="E125" t="s">
        <v>2266</v>
      </c>
      <c r="F125" t="s">
        <v>109</v>
      </c>
      <c r="G125" t="s">
        <v>296</v>
      </c>
      <c r="H125" t="s">
        <v>85</v>
      </c>
      <c r="I125" t="s">
        <v>85</v>
      </c>
      <c r="J125" t="s">
        <v>85</v>
      </c>
      <c r="K125" t="s">
        <v>85</v>
      </c>
      <c r="L125" t="s">
        <v>85</v>
      </c>
      <c r="M125" t="s">
        <v>2267</v>
      </c>
      <c r="N125" t="s">
        <v>106</v>
      </c>
      <c r="O125" t="s">
        <v>2268</v>
      </c>
      <c r="P125" t="s">
        <v>2269</v>
      </c>
      <c r="Q125" t="s">
        <v>597</v>
      </c>
      <c r="R125" t="s">
        <v>85</v>
      </c>
      <c r="S125" t="s">
        <v>85</v>
      </c>
      <c r="T125" t="s">
        <v>85</v>
      </c>
      <c r="U125" t="s">
        <v>85</v>
      </c>
      <c r="V125" t="s">
        <v>85</v>
      </c>
      <c r="W125" t="s">
        <v>85</v>
      </c>
      <c r="X125" t="s">
        <v>85</v>
      </c>
      <c r="Y125" t="s">
        <v>85</v>
      </c>
      <c r="Z125" t="s">
        <v>85</v>
      </c>
      <c r="AA125" t="s">
        <v>85</v>
      </c>
    </row>
    <row r="126" spans="1:27">
      <c r="A126" t="s">
        <v>3181</v>
      </c>
      <c r="B126" t="s">
        <v>127</v>
      </c>
      <c r="C126" t="s">
        <v>2270</v>
      </c>
      <c r="D126" t="s">
        <v>106</v>
      </c>
      <c r="E126" t="s">
        <v>2271</v>
      </c>
      <c r="F126" t="s">
        <v>105</v>
      </c>
      <c r="G126" t="s">
        <v>187</v>
      </c>
      <c r="H126" t="s">
        <v>1164</v>
      </c>
      <c r="I126" t="s">
        <v>106</v>
      </c>
      <c r="J126" t="s">
        <v>974</v>
      </c>
      <c r="K126" t="s">
        <v>299</v>
      </c>
      <c r="L126" t="s">
        <v>287</v>
      </c>
      <c r="M126" t="s">
        <v>2267</v>
      </c>
      <c r="N126" t="s">
        <v>106</v>
      </c>
      <c r="O126" t="s">
        <v>2268</v>
      </c>
      <c r="P126" t="s">
        <v>2269</v>
      </c>
      <c r="Q126" t="s">
        <v>597</v>
      </c>
      <c r="R126" t="s">
        <v>85</v>
      </c>
      <c r="S126" t="s">
        <v>85</v>
      </c>
      <c r="T126" t="s">
        <v>85</v>
      </c>
      <c r="U126" t="s">
        <v>85</v>
      </c>
      <c r="V126" t="s">
        <v>85</v>
      </c>
      <c r="W126" t="s">
        <v>85</v>
      </c>
      <c r="X126" t="s">
        <v>85</v>
      </c>
      <c r="Y126" t="s">
        <v>85</v>
      </c>
      <c r="Z126" t="s">
        <v>85</v>
      </c>
      <c r="AA126" t="s">
        <v>85</v>
      </c>
    </row>
    <row r="127" spans="1:27">
      <c r="A127" t="s">
        <v>3181</v>
      </c>
      <c r="B127" t="s">
        <v>134</v>
      </c>
      <c r="C127" t="s">
        <v>2272</v>
      </c>
      <c r="D127" t="s">
        <v>2273</v>
      </c>
      <c r="E127" t="s">
        <v>2274</v>
      </c>
      <c r="F127" t="s">
        <v>100</v>
      </c>
      <c r="G127" t="s">
        <v>585</v>
      </c>
      <c r="H127" t="s">
        <v>2275</v>
      </c>
      <c r="I127" t="s">
        <v>2276</v>
      </c>
      <c r="J127" t="s">
        <v>2277</v>
      </c>
      <c r="K127" t="s">
        <v>1489</v>
      </c>
      <c r="L127" t="s">
        <v>751</v>
      </c>
      <c r="M127" t="s">
        <v>85</v>
      </c>
      <c r="N127" t="s">
        <v>85</v>
      </c>
      <c r="O127" t="s">
        <v>85</v>
      </c>
      <c r="P127" t="s">
        <v>85</v>
      </c>
      <c r="Q127" t="s">
        <v>85</v>
      </c>
      <c r="R127" t="s">
        <v>85</v>
      </c>
      <c r="S127" t="s">
        <v>85</v>
      </c>
      <c r="T127" t="s">
        <v>85</v>
      </c>
      <c r="U127" t="s">
        <v>85</v>
      </c>
      <c r="V127" t="s">
        <v>85</v>
      </c>
      <c r="W127" t="s">
        <v>85</v>
      </c>
      <c r="X127" t="s">
        <v>85</v>
      </c>
      <c r="Y127" t="s">
        <v>85</v>
      </c>
      <c r="Z127" t="s">
        <v>85</v>
      </c>
      <c r="AA127" t="s">
        <v>85</v>
      </c>
    </row>
    <row r="128" spans="1:27">
      <c r="A128" t="s">
        <v>3181</v>
      </c>
      <c r="B128" t="s">
        <v>137</v>
      </c>
      <c r="C128" t="s">
        <v>85</v>
      </c>
      <c r="D128" t="s">
        <v>85</v>
      </c>
      <c r="E128" t="s">
        <v>85</v>
      </c>
      <c r="F128" t="s">
        <v>85</v>
      </c>
      <c r="G128" t="s">
        <v>85</v>
      </c>
      <c r="H128" t="s">
        <v>2278</v>
      </c>
      <c r="I128" t="s">
        <v>2279</v>
      </c>
      <c r="J128" t="s">
        <v>2280</v>
      </c>
      <c r="K128" t="s">
        <v>2281</v>
      </c>
      <c r="L128" t="s">
        <v>2282</v>
      </c>
      <c r="M128" t="s">
        <v>85</v>
      </c>
      <c r="N128" t="s">
        <v>85</v>
      </c>
      <c r="O128" t="s">
        <v>85</v>
      </c>
      <c r="P128" t="s">
        <v>85</v>
      </c>
      <c r="Q128" t="s">
        <v>85</v>
      </c>
      <c r="R128" t="s">
        <v>85</v>
      </c>
      <c r="S128" t="s">
        <v>85</v>
      </c>
      <c r="T128" t="s">
        <v>85</v>
      </c>
      <c r="U128" t="s">
        <v>85</v>
      </c>
      <c r="V128" t="s">
        <v>85</v>
      </c>
      <c r="W128" t="s">
        <v>85</v>
      </c>
      <c r="X128" t="s">
        <v>85</v>
      </c>
      <c r="Y128" t="s">
        <v>85</v>
      </c>
      <c r="Z128" t="s">
        <v>85</v>
      </c>
      <c r="AA128" t="s">
        <v>85</v>
      </c>
    </row>
    <row r="129" spans="1:27">
      <c r="A129" t="s">
        <v>3181</v>
      </c>
      <c r="B129" t="s">
        <v>146</v>
      </c>
      <c r="C129" t="s">
        <v>2283</v>
      </c>
      <c r="D129" t="s">
        <v>2284</v>
      </c>
      <c r="E129" t="s">
        <v>2285</v>
      </c>
      <c r="F129" t="s">
        <v>1416</v>
      </c>
      <c r="G129" t="s">
        <v>125</v>
      </c>
      <c r="H129" t="s">
        <v>85</v>
      </c>
      <c r="I129" t="s">
        <v>85</v>
      </c>
      <c r="J129" t="s">
        <v>85</v>
      </c>
      <c r="K129" t="s">
        <v>85</v>
      </c>
      <c r="L129" t="s">
        <v>85</v>
      </c>
      <c r="M129" t="s">
        <v>2286</v>
      </c>
      <c r="N129" t="s">
        <v>454</v>
      </c>
      <c r="O129" t="s">
        <v>298</v>
      </c>
      <c r="P129" t="s">
        <v>2287</v>
      </c>
      <c r="Q129" t="s">
        <v>964</v>
      </c>
      <c r="R129" t="s">
        <v>85</v>
      </c>
      <c r="S129" t="s">
        <v>85</v>
      </c>
      <c r="T129" t="s">
        <v>85</v>
      </c>
      <c r="U129" t="s">
        <v>85</v>
      </c>
      <c r="V129" t="s">
        <v>85</v>
      </c>
      <c r="W129" t="s">
        <v>85</v>
      </c>
      <c r="X129" t="s">
        <v>85</v>
      </c>
      <c r="Y129" t="s">
        <v>85</v>
      </c>
      <c r="Z129" t="s">
        <v>85</v>
      </c>
      <c r="AA129" t="s">
        <v>85</v>
      </c>
    </row>
    <row r="130" spans="1:27">
      <c r="A130" t="s">
        <v>3181</v>
      </c>
      <c r="B130" t="s">
        <v>153</v>
      </c>
      <c r="C130" t="s">
        <v>2288</v>
      </c>
      <c r="D130" t="s">
        <v>2289</v>
      </c>
      <c r="E130" t="s">
        <v>2290</v>
      </c>
      <c r="F130" t="s">
        <v>372</v>
      </c>
      <c r="G130" t="s">
        <v>104</v>
      </c>
      <c r="H130" t="s">
        <v>2291</v>
      </c>
      <c r="I130" t="s">
        <v>2292</v>
      </c>
      <c r="J130" t="s">
        <v>2293</v>
      </c>
      <c r="K130" t="s">
        <v>1280</v>
      </c>
      <c r="L130" t="s">
        <v>261</v>
      </c>
      <c r="M130" t="s">
        <v>85</v>
      </c>
      <c r="N130" t="s">
        <v>85</v>
      </c>
      <c r="O130" t="s">
        <v>85</v>
      </c>
      <c r="P130" t="s">
        <v>85</v>
      </c>
      <c r="Q130" t="s">
        <v>85</v>
      </c>
      <c r="R130" t="s">
        <v>85</v>
      </c>
      <c r="S130" t="s">
        <v>85</v>
      </c>
      <c r="T130" t="s">
        <v>85</v>
      </c>
      <c r="U130" t="s">
        <v>85</v>
      </c>
      <c r="V130" t="s">
        <v>85</v>
      </c>
      <c r="W130" t="s">
        <v>85</v>
      </c>
      <c r="X130" t="s">
        <v>85</v>
      </c>
      <c r="Y130" t="s">
        <v>85</v>
      </c>
      <c r="Z130" t="s">
        <v>85</v>
      </c>
      <c r="AA130" t="s">
        <v>85</v>
      </c>
    </row>
    <row r="131" spans="1:27">
      <c r="A131" t="s">
        <v>3181</v>
      </c>
      <c r="B131" t="s">
        <v>159</v>
      </c>
      <c r="C131" t="s">
        <v>2294</v>
      </c>
      <c r="D131" t="s">
        <v>152</v>
      </c>
      <c r="E131" t="s">
        <v>2295</v>
      </c>
      <c r="F131" t="s">
        <v>372</v>
      </c>
      <c r="G131" t="s">
        <v>2296</v>
      </c>
      <c r="H131" t="s">
        <v>2297</v>
      </c>
      <c r="I131" t="s">
        <v>2298</v>
      </c>
      <c r="J131" t="s">
        <v>2299</v>
      </c>
      <c r="K131" t="s">
        <v>1055</v>
      </c>
      <c r="L131" t="s">
        <v>1207</v>
      </c>
      <c r="M131" t="s">
        <v>2300</v>
      </c>
      <c r="N131" t="s">
        <v>2301</v>
      </c>
      <c r="O131" t="s">
        <v>2302</v>
      </c>
      <c r="P131" t="s">
        <v>233</v>
      </c>
      <c r="Q131" t="s">
        <v>106</v>
      </c>
      <c r="R131" t="s">
        <v>2303</v>
      </c>
      <c r="S131" t="s">
        <v>85</v>
      </c>
      <c r="T131" t="s">
        <v>2304</v>
      </c>
      <c r="U131" t="s">
        <v>130</v>
      </c>
      <c r="V131" t="s">
        <v>256</v>
      </c>
      <c r="W131" t="s">
        <v>85</v>
      </c>
      <c r="X131" t="s">
        <v>85</v>
      </c>
      <c r="Y131" t="s">
        <v>85</v>
      </c>
      <c r="Z131" t="s">
        <v>85</v>
      </c>
      <c r="AA131" t="s">
        <v>85</v>
      </c>
    </row>
    <row r="132" spans="1:27">
      <c r="A132" t="s">
        <v>3181</v>
      </c>
      <c r="B132" t="s">
        <v>167</v>
      </c>
      <c r="C132" t="s">
        <v>3065</v>
      </c>
      <c r="D132" t="s">
        <v>172</v>
      </c>
      <c r="E132" t="s">
        <v>3065</v>
      </c>
      <c r="F132" t="s">
        <v>106</v>
      </c>
      <c r="G132" t="s">
        <v>106</v>
      </c>
      <c r="H132" t="s">
        <v>2305</v>
      </c>
      <c r="I132" t="s">
        <v>2306</v>
      </c>
      <c r="J132" t="s">
        <v>2305</v>
      </c>
      <c r="K132" t="s">
        <v>106</v>
      </c>
      <c r="L132" t="s">
        <v>868</v>
      </c>
      <c r="M132" t="s">
        <v>85</v>
      </c>
      <c r="N132" t="s">
        <v>85</v>
      </c>
      <c r="O132" t="s">
        <v>85</v>
      </c>
      <c r="P132" t="s">
        <v>85</v>
      </c>
      <c r="Q132" t="s">
        <v>85</v>
      </c>
      <c r="R132" t="s">
        <v>85</v>
      </c>
      <c r="S132" t="s">
        <v>85</v>
      </c>
      <c r="T132" t="s">
        <v>85</v>
      </c>
      <c r="U132" t="s">
        <v>85</v>
      </c>
      <c r="V132" t="s">
        <v>85</v>
      </c>
      <c r="W132" t="s">
        <v>85</v>
      </c>
      <c r="X132" t="s">
        <v>85</v>
      </c>
      <c r="Y132" t="s">
        <v>85</v>
      </c>
      <c r="Z132" t="s">
        <v>85</v>
      </c>
      <c r="AA132" t="s">
        <v>85</v>
      </c>
    </row>
    <row r="133" spans="1:27">
      <c r="A133" t="s">
        <v>3181</v>
      </c>
      <c r="B133" t="s">
        <v>173</v>
      </c>
      <c r="C133" t="s">
        <v>85</v>
      </c>
      <c r="D133" t="s">
        <v>85</v>
      </c>
      <c r="E133" t="s">
        <v>85</v>
      </c>
      <c r="F133" t="s">
        <v>85</v>
      </c>
      <c r="G133" t="s">
        <v>85</v>
      </c>
      <c r="H133" t="s">
        <v>85</v>
      </c>
      <c r="I133" t="s">
        <v>85</v>
      </c>
      <c r="J133" t="s">
        <v>85</v>
      </c>
      <c r="K133" t="s">
        <v>85</v>
      </c>
      <c r="L133" t="s">
        <v>85</v>
      </c>
      <c r="M133" t="s">
        <v>85</v>
      </c>
      <c r="N133" t="s">
        <v>85</v>
      </c>
      <c r="O133" t="s">
        <v>85</v>
      </c>
      <c r="P133" t="s">
        <v>85</v>
      </c>
      <c r="Q133" t="s">
        <v>85</v>
      </c>
      <c r="R133" t="s">
        <v>85</v>
      </c>
      <c r="S133" t="s">
        <v>85</v>
      </c>
      <c r="T133" t="s">
        <v>85</v>
      </c>
      <c r="U133" t="s">
        <v>85</v>
      </c>
      <c r="V133" t="s">
        <v>85</v>
      </c>
      <c r="W133" t="s">
        <v>85</v>
      </c>
      <c r="X133" t="s">
        <v>85</v>
      </c>
      <c r="Y133" t="s">
        <v>85</v>
      </c>
      <c r="Z133" t="s">
        <v>85</v>
      </c>
      <c r="AA133" t="s">
        <v>85</v>
      </c>
    </row>
    <row r="134" spans="1:27">
      <c r="A134" t="s">
        <v>3181</v>
      </c>
      <c r="B134" t="s">
        <v>178</v>
      </c>
      <c r="C134" t="s">
        <v>3066</v>
      </c>
      <c r="D134" t="s">
        <v>1423</v>
      </c>
      <c r="E134" t="s">
        <v>3067</v>
      </c>
      <c r="F134" t="s">
        <v>242</v>
      </c>
      <c r="G134" t="s">
        <v>293</v>
      </c>
      <c r="H134" t="s">
        <v>2307</v>
      </c>
      <c r="I134" t="s">
        <v>2308</v>
      </c>
      <c r="J134" t="s">
        <v>2309</v>
      </c>
      <c r="K134" t="s">
        <v>2310</v>
      </c>
      <c r="L134" t="s">
        <v>2311</v>
      </c>
      <c r="M134" t="s">
        <v>2312</v>
      </c>
      <c r="N134" t="s">
        <v>2313</v>
      </c>
      <c r="O134" t="s">
        <v>1532</v>
      </c>
      <c r="P134" t="s">
        <v>150</v>
      </c>
      <c r="Q134" t="s">
        <v>107</v>
      </c>
      <c r="R134" t="s">
        <v>2303</v>
      </c>
      <c r="S134" t="s">
        <v>85</v>
      </c>
      <c r="T134" t="s">
        <v>2304</v>
      </c>
      <c r="U134" t="s">
        <v>130</v>
      </c>
      <c r="V134" t="s">
        <v>256</v>
      </c>
      <c r="W134" t="s">
        <v>85</v>
      </c>
      <c r="X134" t="s">
        <v>85</v>
      </c>
      <c r="Y134" t="s">
        <v>85</v>
      </c>
      <c r="Z134" t="s">
        <v>85</v>
      </c>
      <c r="AA134" t="s">
        <v>85</v>
      </c>
    </row>
    <row r="135" spans="1:27">
      <c r="A135" t="s">
        <v>3181</v>
      </c>
      <c r="B135" t="s">
        <v>182</v>
      </c>
      <c r="C135" t="s">
        <v>3068</v>
      </c>
      <c r="D135" t="s">
        <v>1430</v>
      </c>
      <c r="E135" t="s">
        <v>3069</v>
      </c>
      <c r="F135" t="s">
        <v>2314</v>
      </c>
      <c r="G135" t="s">
        <v>3070</v>
      </c>
      <c r="H135" t="s">
        <v>2315</v>
      </c>
      <c r="I135" t="s">
        <v>2316</v>
      </c>
      <c r="J135" t="s">
        <v>2317</v>
      </c>
      <c r="K135" t="s">
        <v>2318</v>
      </c>
      <c r="L135" t="s">
        <v>2319</v>
      </c>
      <c r="M135" t="s">
        <v>2320</v>
      </c>
      <c r="N135" t="s">
        <v>2321</v>
      </c>
      <c r="O135" t="s">
        <v>2322</v>
      </c>
      <c r="P135" t="s">
        <v>2323</v>
      </c>
      <c r="Q135" t="s">
        <v>2324</v>
      </c>
      <c r="R135" t="s">
        <v>2325</v>
      </c>
      <c r="S135" t="s">
        <v>85</v>
      </c>
      <c r="T135" t="s">
        <v>2326</v>
      </c>
      <c r="U135" t="s">
        <v>130</v>
      </c>
      <c r="V135" t="s">
        <v>256</v>
      </c>
      <c r="W135" t="s">
        <v>85</v>
      </c>
      <c r="X135" t="s">
        <v>85</v>
      </c>
      <c r="Y135" t="s">
        <v>85</v>
      </c>
      <c r="Z135" t="s">
        <v>85</v>
      </c>
      <c r="AA135" t="s">
        <v>85</v>
      </c>
    </row>
    <row r="136" spans="1:27">
      <c r="A136" t="s">
        <v>3181</v>
      </c>
      <c r="B136" t="s">
        <v>183</v>
      </c>
      <c r="C136" t="s">
        <v>85</v>
      </c>
      <c r="D136" t="s">
        <v>85</v>
      </c>
      <c r="E136" t="s">
        <v>85</v>
      </c>
      <c r="F136" t="s">
        <v>85</v>
      </c>
      <c r="G136" t="s">
        <v>85</v>
      </c>
      <c r="H136" t="s">
        <v>2327</v>
      </c>
      <c r="I136" t="s">
        <v>2328</v>
      </c>
      <c r="J136" t="s">
        <v>1052</v>
      </c>
      <c r="K136" t="s">
        <v>2329</v>
      </c>
      <c r="L136" t="s">
        <v>1479</v>
      </c>
      <c r="M136" t="s">
        <v>85</v>
      </c>
      <c r="N136" t="s">
        <v>85</v>
      </c>
      <c r="O136" t="s">
        <v>85</v>
      </c>
      <c r="P136" t="s">
        <v>85</v>
      </c>
      <c r="Q136" t="s">
        <v>85</v>
      </c>
      <c r="R136" t="s">
        <v>85</v>
      </c>
      <c r="S136" t="s">
        <v>85</v>
      </c>
      <c r="T136" t="s">
        <v>85</v>
      </c>
      <c r="U136" t="s">
        <v>85</v>
      </c>
      <c r="V136" t="s">
        <v>85</v>
      </c>
      <c r="W136" t="s">
        <v>85</v>
      </c>
      <c r="X136" t="s">
        <v>85</v>
      </c>
      <c r="Y136" t="s">
        <v>85</v>
      </c>
      <c r="Z136" t="s">
        <v>85</v>
      </c>
      <c r="AA136" t="s">
        <v>85</v>
      </c>
    </row>
    <row r="137" spans="1:27">
      <c r="A137" t="s">
        <v>3181</v>
      </c>
      <c r="B137" t="s">
        <v>185</v>
      </c>
      <c r="C137" t="s">
        <v>2330</v>
      </c>
      <c r="D137" t="s">
        <v>1939</v>
      </c>
      <c r="E137" t="s">
        <v>2331</v>
      </c>
      <c r="F137" t="s">
        <v>2332</v>
      </c>
      <c r="G137" t="s">
        <v>1055</v>
      </c>
      <c r="H137" t="s">
        <v>2333</v>
      </c>
      <c r="I137" t="s">
        <v>2334</v>
      </c>
      <c r="J137" t="s">
        <v>2335</v>
      </c>
      <c r="K137" t="s">
        <v>83</v>
      </c>
      <c r="L137" t="s">
        <v>158</v>
      </c>
      <c r="M137" t="s">
        <v>1444</v>
      </c>
      <c r="N137" t="s">
        <v>114</v>
      </c>
      <c r="O137" t="s">
        <v>85</v>
      </c>
      <c r="P137" t="s">
        <v>85</v>
      </c>
      <c r="Q137" t="s">
        <v>1445</v>
      </c>
      <c r="R137" t="s">
        <v>85</v>
      </c>
      <c r="S137" t="s">
        <v>85</v>
      </c>
      <c r="T137" t="s">
        <v>85</v>
      </c>
      <c r="U137" t="s">
        <v>85</v>
      </c>
      <c r="V137" t="s">
        <v>85</v>
      </c>
      <c r="W137" t="s">
        <v>85</v>
      </c>
      <c r="X137" t="s">
        <v>85</v>
      </c>
      <c r="Y137" t="s">
        <v>85</v>
      </c>
      <c r="Z137" t="s">
        <v>85</v>
      </c>
      <c r="AA137" t="s">
        <v>85</v>
      </c>
    </row>
    <row r="138" spans="1:27">
      <c r="A138" t="s">
        <v>3181</v>
      </c>
      <c r="B138" t="s">
        <v>192</v>
      </c>
      <c r="C138" t="s">
        <v>2336</v>
      </c>
      <c r="D138" t="s">
        <v>139</v>
      </c>
      <c r="E138" t="s">
        <v>259</v>
      </c>
      <c r="F138" t="s">
        <v>1404</v>
      </c>
      <c r="G138" t="s">
        <v>2337</v>
      </c>
      <c r="H138" t="s">
        <v>2338</v>
      </c>
      <c r="I138" t="s">
        <v>2339</v>
      </c>
      <c r="J138" t="s">
        <v>2125</v>
      </c>
      <c r="K138" t="s">
        <v>1789</v>
      </c>
      <c r="L138" t="s">
        <v>2340</v>
      </c>
      <c r="M138" t="s">
        <v>85</v>
      </c>
      <c r="N138" t="s">
        <v>85</v>
      </c>
      <c r="O138" t="s">
        <v>85</v>
      </c>
      <c r="P138" t="s">
        <v>85</v>
      </c>
      <c r="Q138" t="s">
        <v>85</v>
      </c>
      <c r="R138" t="s">
        <v>85</v>
      </c>
      <c r="S138" t="s">
        <v>85</v>
      </c>
      <c r="T138" t="s">
        <v>85</v>
      </c>
      <c r="U138" t="s">
        <v>85</v>
      </c>
      <c r="V138" t="s">
        <v>85</v>
      </c>
      <c r="W138" t="s">
        <v>85</v>
      </c>
      <c r="X138" t="s">
        <v>85</v>
      </c>
      <c r="Y138" t="s">
        <v>85</v>
      </c>
      <c r="Z138" t="s">
        <v>85</v>
      </c>
      <c r="AA138" t="s">
        <v>85</v>
      </c>
    </row>
    <row r="139" spans="1:27">
      <c r="A139" t="s">
        <v>3181</v>
      </c>
      <c r="B139" t="s">
        <v>197</v>
      </c>
      <c r="C139" t="s">
        <v>2341</v>
      </c>
      <c r="D139" t="s">
        <v>340</v>
      </c>
      <c r="E139" t="s">
        <v>2342</v>
      </c>
      <c r="F139" t="s">
        <v>1496</v>
      </c>
      <c r="G139" t="s">
        <v>296</v>
      </c>
      <c r="H139" t="s">
        <v>85</v>
      </c>
      <c r="I139" t="s">
        <v>85</v>
      </c>
      <c r="J139" t="s">
        <v>85</v>
      </c>
      <c r="K139" t="s">
        <v>85</v>
      </c>
      <c r="L139" t="s">
        <v>85</v>
      </c>
      <c r="M139" t="s">
        <v>85</v>
      </c>
      <c r="N139" t="s">
        <v>85</v>
      </c>
      <c r="O139" t="s">
        <v>85</v>
      </c>
      <c r="P139" t="s">
        <v>85</v>
      </c>
      <c r="Q139" t="s">
        <v>85</v>
      </c>
      <c r="R139" t="s">
        <v>85</v>
      </c>
      <c r="S139" t="s">
        <v>85</v>
      </c>
      <c r="T139" t="s">
        <v>85</v>
      </c>
      <c r="U139" t="s">
        <v>85</v>
      </c>
      <c r="V139" t="s">
        <v>85</v>
      </c>
      <c r="W139" t="s">
        <v>85</v>
      </c>
      <c r="X139" t="s">
        <v>85</v>
      </c>
      <c r="Y139" t="s">
        <v>85</v>
      </c>
      <c r="Z139" t="s">
        <v>85</v>
      </c>
      <c r="AA139" t="s">
        <v>85</v>
      </c>
    </row>
    <row r="140" spans="1:27">
      <c r="A140" t="s">
        <v>3181</v>
      </c>
      <c r="B140" t="s">
        <v>206</v>
      </c>
      <c r="C140" t="s">
        <v>2343</v>
      </c>
      <c r="D140" t="s">
        <v>270</v>
      </c>
      <c r="E140" t="s">
        <v>2344</v>
      </c>
      <c r="F140" t="s">
        <v>2345</v>
      </c>
      <c r="G140" t="s">
        <v>2346</v>
      </c>
      <c r="H140" t="s">
        <v>2347</v>
      </c>
      <c r="I140" t="s">
        <v>2348</v>
      </c>
      <c r="J140" t="s">
        <v>2349</v>
      </c>
      <c r="K140" t="s">
        <v>1207</v>
      </c>
      <c r="L140" t="s">
        <v>2350</v>
      </c>
      <c r="M140" t="s">
        <v>1444</v>
      </c>
      <c r="N140" t="s">
        <v>114</v>
      </c>
      <c r="O140" t="s">
        <v>85</v>
      </c>
      <c r="P140" t="s">
        <v>85</v>
      </c>
      <c r="Q140" t="s">
        <v>1445</v>
      </c>
      <c r="R140" t="s">
        <v>85</v>
      </c>
      <c r="S140" t="s">
        <v>85</v>
      </c>
      <c r="T140" t="s">
        <v>85</v>
      </c>
      <c r="U140" t="s">
        <v>85</v>
      </c>
      <c r="V140" t="s">
        <v>85</v>
      </c>
      <c r="W140" t="s">
        <v>85</v>
      </c>
      <c r="X140" t="s">
        <v>85</v>
      </c>
      <c r="Y140" t="s">
        <v>85</v>
      </c>
      <c r="Z140" t="s">
        <v>85</v>
      </c>
      <c r="AA140" t="s">
        <v>85</v>
      </c>
    </row>
    <row r="141" spans="1:27">
      <c r="A141" t="s">
        <v>3181</v>
      </c>
      <c r="B141" t="s">
        <v>209</v>
      </c>
      <c r="C141" t="s">
        <v>3071</v>
      </c>
      <c r="D141" t="s">
        <v>2351</v>
      </c>
      <c r="E141" t="s">
        <v>3072</v>
      </c>
      <c r="F141" t="s">
        <v>2352</v>
      </c>
      <c r="G141" t="s">
        <v>1528</v>
      </c>
      <c r="H141" t="s">
        <v>2353</v>
      </c>
      <c r="I141" t="s">
        <v>2354</v>
      </c>
      <c r="J141" t="s">
        <v>2355</v>
      </c>
      <c r="K141" t="s">
        <v>2356</v>
      </c>
      <c r="L141" t="s">
        <v>2357</v>
      </c>
      <c r="M141" t="s">
        <v>2358</v>
      </c>
      <c r="N141" t="s">
        <v>2359</v>
      </c>
      <c r="O141" t="s">
        <v>2322</v>
      </c>
      <c r="P141" t="s">
        <v>2360</v>
      </c>
      <c r="Q141" t="s">
        <v>2361</v>
      </c>
      <c r="R141" t="s">
        <v>2325</v>
      </c>
      <c r="S141" t="s">
        <v>85</v>
      </c>
      <c r="T141" t="s">
        <v>2326</v>
      </c>
      <c r="U141" t="s">
        <v>130</v>
      </c>
      <c r="V141" t="s">
        <v>256</v>
      </c>
      <c r="W141" t="s">
        <v>85</v>
      </c>
      <c r="X141" t="s">
        <v>85</v>
      </c>
      <c r="Y141" t="s">
        <v>85</v>
      </c>
      <c r="Z141" t="s">
        <v>85</v>
      </c>
      <c r="AA141" t="s">
        <v>85</v>
      </c>
    </row>
    <row r="142" spans="1:27">
      <c r="A142" t="s">
        <v>3204</v>
      </c>
      <c r="C142" t="s">
        <v>69</v>
      </c>
      <c r="L142" t="s">
        <v>70</v>
      </c>
      <c r="M142" t="s">
        <v>71</v>
      </c>
      <c r="V142" t="s">
        <v>72</v>
      </c>
      <c r="W142" t="s">
        <v>73</v>
      </c>
    </row>
    <row r="143" spans="1:27">
      <c r="A143" t="s">
        <v>3204</v>
      </c>
      <c r="B143" t="s">
        <v>74</v>
      </c>
      <c r="C143" t="s">
        <v>75</v>
      </c>
      <c r="D143" t="s">
        <v>76</v>
      </c>
      <c r="E143" t="s">
        <v>77</v>
      </c>
      <c r="F143" t="s">
        <v>78</v>
      </c>
      <c r="G143" t="s">
        <v>79</v>
      </c>
      <c r="H143" t="s">
        <v>75</v>
      </c>
      <c r="I143" t="s">
        <v>76</v>
      </c>
      <c r="J143" t="s">
        <v>77</v>
      </c>
      <c r="K143" t="s">
        <v>78</v>
      </c>
      <c r="L143" t="s">
        <v>79</v>
      </c>
      <c r="M143" t="s">
        <v>75</v>
      </c>
      <c r="N143" t="s">
        <v>76</v>
      </c>
      <c r="O143" t="s">
        <v>77</v>
      </c>
      <c r="P143" t="s">
        <v>78</v>
      </c>
      <c r="Q143" t="s">
        <v>79</v>
      </c>
      <c r="R143" t="s">
        <v>75</v>
      </c>
      <c r="S143" t="s">
        <v>76</v>
      </c>
      <c r="T143" t="s">
        <v>77</v>
      </c>
      <c r="U143" t="s">
        <v>78</v>
      </c>
      <c r="V143" t="s">
        <v>79</v>
      </c>
      <c r="W143" t="s">
        <v>75</v>
      </c>
      <c r="X143" t="s">
        <v>76</v>
      </c>
      <c r="Y143" t="s">
        <v>77</v>
      </c>
      <c r="Z143" t="s">
        <v>78</v>
      </c>
      <c r="AA143" t="s">
        <v>79</v>
      </c>
    </row>
    <row r="144" spans="1:27">
      <c r="A144" t="s">
        <v>3204</v>
      </c>
      <c r="B144" t="s">
        <v>80</v>
      </c>
      <c r="C144" t="s">
        <v>3073</v>
      </c>
      <c r="D144" t="s">
        <v>3074</v>
      </c>
      <c r="E144" t="s">
        <v>2362</v>
      </c>
      <c r="F144" t="s">
        <v>154</v>
      </c>
      <c r="G144" t="s">
        <v>876</v>
      </c>
      <c r="H144" t="s">
        <v>2363</v>
      </c>
      <c r="I144" t="s">
        <v>1283</v>
      </c>
      <c r="J144" t="s">
        <v>2364</v>
      </c>
      <c r="K144" t="s">
        <v>107</v>
      </c>
      <c r="L144" t="s">
        <v>221</v>
      </c>
      <c r="M144" t="s">
        <v>85</v>
      </c>
      <c r="N144" t="s">
        <v>85</v>
      </c>
      <c r="O144" t="s">
        <v>85</v>
      </c>
      <c r="P144" t="s">
        <v>85</v>
      </c>
      <c r="Q144" t="s">
        <v>85</v>
      </c>
      <c r="R144" t="s">
        <v>85</v>
      </c>
      <c r="S144" t="s">
        <v>85</v>
      </c>
      <c r="T144" t="s">
        <v>85</v>
      </c>
      <c r="U144" t="s">
        <v>85</v>
      </c>
      <c r="V144" t="s">
        <v>85</v>
      </c>
      <c r="W144" t="s">
        <v>85</v>
      </c>
      <c r="X144" t="s">
        <v>85</v>
      </c>
      <c r="Y144" t="s">
        <v>85</v>
      </c>
      <c r="Z144" t="s">
        <v>85</v>
      </c>
      <c r="AA144" t="s">
        <v>85</v>
      </c>
    </row>
    <row r="145" spans="1:27">
      <c r="A145" t="s">
        <v>3204</v>
      </c>
      <c r="B145" t="s">
        <v>86</v>
      </c>
      <c r="C145" t="s">
        <v>2365</v>
      </c>
      <c r="D145" t="s">
        <v>3075</v>
      </c>
      <c r="E145" t="s">
        <v>2366</v>
      </c>
      <c r="F145" t="s">
        <v>234</v>
      </c>
      <c r="G145" t="s">
        <v>163</v>
      </c>
      <c r="H145" t="s">
        <v>2367</v>
      </c>
      <c r="I145" t="s">
        <v>195</v>
      </c>
      <c r="J145" t="s">
        <v>2368</v>
      </c>
      <c r="K145" t="s">
        <v>1560</v>
      </c>
      <c r="L145" t="s">
        <v>310</v>
      </c>
      <c r="M145" t="s">
        <v>85</v>
      </c>
      <c r="N145" t="s">
        <v>85</v>
      </c>
      <c r="O145" t="s">
        <v>85</v>
      </c>
      <c r="P145" t="s">
        <v>85</v>
      </c>
      <c r="Q145" t="s">
        <v>85</v>
      </c>
      <c r="R145" t="s">
        <v>2369</v>
      </c>
      <c r="S145" t="s">
        <v>2370</v>
      </c>
      <c r="T145" t="s">
        <v>2371</v>
      </c>
      <c r="U145" t="s">
        <v>84</v>
      </c>
      <c r="V145" t="s">
        <v>1123</v>
      </c>
      <c r="W145" t="s">
        <v>85</v>
      </c>
      <c r="X145" t="s">
        <v>85</v>
      </c>
      <c r="Y145" t="s">
        <v>85</v>
      </c>
      <c r="Z145" t="s">
        <v>85</v>
      </c>
      <c r="AA145" t="s">
        <v>85</v>
      </c>
    </row>
    <row r="146" spans="1:27">
      <c r="A146" t="s">
        <v>3204</v>
      </c>
      <c r="B146" t="s">
        <v>91</v>
      </c>
      <c r="C146" t="s">
        <v>2372</v>
      </c>
      <c r="D146" t="s">
        <v>567</v>
      </c>
      <c r="E146" t="s">
        <v>2373</v>
      </c>
      <c r="F146" t="s">
        <v>2374</v>
      </c>
      <c r="G146" t="s">
        <v>447</v>
      </c>
      <c r="H146" t="s">
        <v>85</v>
      </c>
      <c r="I146" t="s">
        <v>85</v>
      </c>
      <c r="J146" t="s">
        <v>85</v>
      </c>
      <c r="K146" t="s">
        <v>85</v>
      </c>
      <c r="L146" t="s">
        <v>85</v>
      </c>
      <c r="M146" t="s">
        <v>2375</v>
      </c>
      <c r="N146" t="s">
        <v>1330</v>
      </c>
      <c r="O146" t="s">
        <v>2376</v>
      </c>
      <c r="P146" t="s">
        <v>1816</v>
      </c>
      <c r="Q146" t="s">
        <v>2377</v>
      </c>
      <c r="R146" t="s">
        <v>85</v>
      </c>
      <c r="S146" t="s">
        <v>85</v>
      </c>
      <c r="T146" t="s">
        <v>85</v>
      </c>
      <c r="U146" t="s">
        <v>85</v>
      </c>
      <c r="V146" t="s">
        <v>85</v>
      </c>
      <c r="W146" t="s">
        <v>85</v>
      </c>
      <c r="X146" t="s">
        <v>85</v>
      </c>
      <c r="Y146" t="s">
        <v>85</v>
      </c>
      <c r="Z146" t="s">
        <v>85</v>
      </c>
      <c r="AA146" t="s">
        <v>85</v>
      </c>
    </row>
    <row r="147" spans="1:27">
      <c r="A147" t="s">
        <v>3204</v>
      </c>
      <c r="B147" t="s">
        <v>96</v>
      </c>
      <c r="C147" t="s">
        <v>3076</v>
      </c>
      <c r="D147" t="s">
        <v>3077</v>
      </c>
      <c r="E147" t="s">
        <v>980</v>
      </c>
      <c r="F147" t="s">
        <v>236</v>
      </c>
      <c r="G147" t="s">
        <v>223</v>
      </c>
      <c r="H147" t="s">
        <v>85</v>
      </c>
      <c r="I147" t="s">
        <v>85</v>
      </c>
      <c r="J147" t="s">
        <v>85</v>
      </c>
      <c r="K147" t="s">
        <v>85</v>
      </c>
      <c r="L147" t="s">
        <v>85</v>
      </c>
      <c r="M147" t="s">
        <v>85</v>
      </c>
      <c r="N147" t="s">
        <v>85</v>
      </c>
      <c r="O147" t="s">
        <v>85</v>
      </c>
      <c r="P147" t="s">
        <v>85</v>
      </c>
      <c r="Q147" t="s">
        <v>85</v>
      </c>
      <c r="R147" t="s">
        <v>85</v>
      </c>
      <c r="S147" t="s">
        <v>85</v>
      </c>
      <c r="T147" t="s">
        <v>85</v>
      </c>
      <c r="U147" t="s">
        <v>85</v>
      </c>
      <c r="V147" t="s">
        <v>85</v>
      </c>
      <c r="W147" t="s">
        <v>2378</v>
      </c>
      <c r="X147" t="s">
        <v>94</v>
      </c>
      <c r="Y147" t="s">
        <v>97</v>
      </c>
      <c r="Z147" t="s">
        <v>1564</v>
      </c>
      <c r="AA147" t="s">
        <v>1564</v>
      </c>
    </row>
    <row r="148" spans="1:27">
      <c r="A148" t="s">
        <v>3204</v>
      </c>
      <c r="B148" t="s">
        <v>98</v>
      </c>
      <c r="C148" t="s">
        <v>2379</v>
      </c>
      <c r="D148" t="s">
        <v>112</v>
      </c>
      <c r="E148" t="s">
        <v>1463</v>
      </c>
      <c r="F148" t="s">
        <v>2380</v>
      </c>
      <c r="G148" t="s">
        <v>1277</v>
      </c>
      <c r="H148" t="s">
        <v>85</v>
      </c>
      <c r="I148" t="s">
        <v>85</v>
      </c>
      <c r="J148" t="s">
        <v>85</v>
      </c>
      <c r="K148" t="s">
        <v>85</v>
      </c>
      <c r="L148" t="s">
        <v>85</v>
      </c>
      <c r="M148" t="s">
        <v>2381</v>
      </c>
      <c r="N148" t="s">
        <v>950</v>
      </c>
      <c r="O148" t="s">
        <v>2382</v>
      </c>
      <c r="P148" t="s">
        <v>2383</v>
      </c>
      <c r="Q148" t="s">
        <v>2384</v>
      </c>
      <c r="R148" t="s">
        <v>2385</v>
      </c>
      <c r="S148" t="s">
        <v>2386</v>
      </c>
      <c r="T148" t="s">
        <v>774</v>
      </c>
      <c r="U148" t="s">
        <v>1331</v>
      </c>
      <c r="V148" t="s">
        <v>1349</v>
      </c>
      <c r="W148" t="s">
        <v>2387</v>
      </c>
      <c r="X148" t="s">
        <v>1384</v>
      </c>
      <c r="Y148" t="s">
        <v>101</v>
      </c>
      <c r="Z148" t="s">
        <v>2388</v>
      </c>
      <c r="AA148" t="s">
        <v>1225</v>
      </c>
    </row>
    <row r="149" spans="1:27">
      <c r="A149" t="s">
        <v>3204</v>
      </c>
      <c r="B149" t="s">
        <v>102</v>
      </c>
      <c r="C149" t="s">
        <v>2389</v>
      </c>
      <c r="D149" t="s">
        <v>875</v>
      </c>
      <c r="E149" t="s">
        <v>2391</v>
      </c>
      <c r="F149" t="s">
        <v>240</v>
      </c>
      <c r="G149" t="s">
        <v>220</v>
      </c>
      <c r="H149" t="s">
        <v>2392</v>
      </c>
      <c r="I149" t="s">
        <v>2393</v>
      </c>
      <c r="J149" t="s">
        <v>2394</v>
      </c>
      <c r="K149" t="s">
        <v>130</v>
      </c>
      <c r="L149" t="s">
        <v>341</v>
      </c>
      <c r="M149" t="s">
        <v>2395</v>
      </c>
      <c r="N149" t="s">
        <v>1224</v>
      </c>
      <c r="O149" t="s">
        <v>2382</v>
      </c>
      <c r="P149" t="s">
        <v>2208</v>
      </c>
      <c r="Q149" t="s">
        <v>2258</v>
      </c>
      <c r="R149" t="s">
        <v>2396</v>
      </c>
      <c r="S149" t="s">
        <v>1498</v>
      </c>
      <c r="T149" t="s">
        <v>228</v>
      </c>
      <c r="U149" t="s">
        <v>1465</v>
      </c>
      <c r="V149" t="s">
        <v>2227</v>
      </c>
      <c r="W149" t="s">
        <v>85</v>
      </c>
      <c r="X149" t="s">
        <v>85</v>
      </c>
      <c r="Y149" t="s">
        <v>85</v>
      </c>
      <c r="Z149" t="s">
        <v>85</v>
      </c>
      <c r="AA149" t="s">
        <v>85</v>
      </c>
    </row>
    <row r="150" spans="1:27">
      <c r="A150" t="s">
        <v>3204</v>
      </c>
      <c r="B150" t="s">
        <v>110</v>
      </c>
      <c r="C150" t="s">
        <v>2397</v>
      </c>
      <c r="D150" t="s">
        <v>434</v>
      </c>
      <c r="E150" t="s">
        <v>2398</v>
      </c>
      <c r="F150" t="s">
        <v>2399</v>
      </c>
      <c r="G150" t="s">
        <v>425</v>
      </c>
      <c r="H150" t="s">
        <v>2400</v>
      </c>
      <c r="I150" t="s">
        <v>979</v>
      </c>
      <c r="J150" t="s">
        <v>1257</v>
      </c>
      <c r="K150" t="s">
        <v>2401</v>
      </c>
      <c r="L150" t="s">
        <v>2402</v>
      </c>
      <c r="M150" t="s">
        <v>2403</v>
      </c>
      <c r="N150" t="s">
        <v>138</v>
      </c>
      <c r="O150" t="s">
        <v>115</v>
      </c>
      <c r="P150" t="s">
        <v>2404</v>
      </c>
      <c r="Q150" t="s">
        <v>2405</v>
      </c>
      <c r="R150" t="s">
        <v>2406</v>
      </c>
      <c r="S150" t="s">
        <v>899</v>
      </c>
      <c r="T150" t="s">
        <v>116</v>
      </c>
      <c r="U150" t="s">
        <v>2407</v>
      </c>
      <c r="V150" t="s">
        <v>2408</v>
      </c>
      <c r="W150" t="s">
        <v>2409</v>
      </c>
      <c r="X150" t="s">
        <v>545</v>
      </c>
      <c r="Y150" t="s">
        <v>119</v>
      </c>
      <c r="Z150" t="s">
        <v>2410</v>
      </c>
      <c r="AA150" t="s">
        <v>257</v>
      </c>
    </row>
    <row r="151" spans="1:27">
      <c r="A151" t="s">
        <v>3204</v>
      </c>
      <c r="B151" t="s">
        <v>120</v>
      </c>
      <c r="C151" t="s">
        <v>85</v>
      </c>
      <c r="D151" t="s">
        <v>85</v>
      </c>
      <c r="E151" t="s">
        <v>85</v>
      </c>
      <c r="F151" t="s">
        <v>85</v>
      </c>
      <c r="G151" t="s">
        <v>85</v>
      </c>
      <c r="H151" t="s">
        <v>85</v>
      </c>
      <c r="I151" t="s">
        <v>85</v>
      </c>
      <c r="J151" t="s">
        <v>85</v>
      </c>
      <c r="K151" t="s">
        <v>85</v>
      </c>
      <c r="L151" t="s">
        <v>85</v>
      </c>
      <c r="M151" t="s">
        <v>85</v>
      </c>
      <c r="N151" t="s">
        <v>85</v>
      </c>
      <c r="O151" t="s">
        <v>85</v>
      </c>
      <c r="P151" t="s">
        <v>85</v>
      </c>
      <c r="Q151" t="s">
        <v>85</v>
      </c>
      <c r="R151" t="s">
        <v>85</v>
      </c>
      <c r="S151" t="s">
        <v>85</v>
      </c>
      <c r="T151" t="s">
        <v>85</v>
      </c>
      <c r="U151" t="s">
        <v>85</v>
      </c>
      <c r="V151" t="s">
        <v>85</v>
      </c>
      <c r="W151" t="s">
        <v>85</v>
      </c>
      <c r="X151" t="s">
        <v>85</v>
      </c>
      <c r="Y151" t="s">
        <v>85</v>
      </c>
      <c r="Z151" t="s">
        <v>85</v>
      </c>
      <c r="AA151" t="s">
        <v>85</v>
      </c>
    </row>
    <row r="152" spans="1:27">
      <c r="A152" t="s">
        <v>3204</v>
      </c>
      <c r="B152" t="s">
        <v>121</v>
      </c>
      <c r="C152" t="s">
        <v>3078</v>
      </c>
      <c r="D152" t="s">
        <v>1695</v>
      </c>
      <c r="E152" t="s">
        <v>2411</v>
      </c>
      <c r="F152" t="s">
        <v>303</v>
      </c>
      <c r="G152" t="s">
        <v>133</v>
      </c>
      <c r="H152" t="s">
        <v>85</v>
      </c>
      <c r="I152" t="s">
        <v>85</v>
      </c>
      <c r="J152" t="s">
        <v>85</v>
      </c>
      <c r="K152" t="s">
        <v>85</v>
      </c>
      <c r="L152" t="s">
        <v>85</v>
      </c>
      <c r="M152" t="s">
        <v>85</v>
      </c>
      <c r="N152" t="s">
        <v>85</v>
      </c>
      <c r="O152" t="s">
        <v>85</v>
      </c>
      <c r="P152" t="s">
        <v>85</v>
      </c>
      <c r="Q152" t="s">
        <v>85</v>
      </c>
      <c r="R152" t="s">
        <v>85</v>
      </c>
      <c r="S152" t="s">
        <v>85</v>
      </c>
      <c r="T152" t="s">
        <v>85</v>
      </c>
      <c r="U152" t="s">
        <v>85</v>
      </c>
      <c r="V152" t="s">
        <v>85</v>
      </c>
      <c r="W152" t="s">
        <v>85</v>
      </c>
      <c r="X152" t="s">
        <v>85</v>
      </c>
      <c r="Y152" t="s">
        <v>85</v>
      </c>
      <c r="Z152" t="s">
        <v>85</v>
      </c>
      <c r="AA152" t="s">
        <v>85</v>
      </c>
    </row>
    <row r="153" spans="1:27">
      <c r="A153" t="s">
        <v>3204</v>
      </c>
      <c r="B153" t="s">
        <v>123</v>
      </c>
      <c r="C153" t="s">
        <v>3079</v>
      </c>
      <c r="D153" t="s">
        <v>124</v>
      </c>
      <c r="E153" t="s">
        <v>2412</v>
      </c>
      <c r="F153" t="s">
        <v>1246</v>
      </c>
      <c r="G153" t="s">
        <v>874</v>
      </c>
      <c r="H153" t="s">
        <v>85</v>
      </c>
      <c r="I153" t="s">
        <v>85</v>
      </c>
      <c r="J153" t="s">
        <v>126</v>
      </c>
      <c r="K153" t="s">
        <v>85</v>
      </c>
      <c r="L153" t="s">
        <v>85</v>
      </c>
      <c r="M153" t="s">
        <v>85</v>
      </c>
      <c r="N153" t="s">
        <v>85</v>
      </c>
      <c r="O153" t="s">
        <v>85</v>
      </c>
      <c r="P153" t="s">
        <v>85</v>
      </c>
      <c r="Q153" t="s">
        <v>85</v>
      </c>
      <c r="R153" t="s">
        <v>85</v>
      </c>
      <c r="S153" t="s">
        <v>85</v>
      </c>
      <c r="T153" t="s">
        <v>85</v>
      </c>
      <c r="U153" t="s">
        <v>85</v>
      </c>
      <c r="V153" t="s">
        <v>85</v>
      </c>
      <c r="W153" t="s">
        <v>85</v>
      </c>
      <c r="X153" t="s">
        <v>85</v>
      </c>
      <c r="Y153" t="s">
        <v>85</v>
      </c>
      <c r="Z153" t="s">
        <v>85</v>
      </c>
      <c r="AA153" t="s">
        <v>85</v>
      </c>
    </row>
    <row r="154" spans="1:27">
      <c r="A154" t="s">
        <v>3204</v>
      </c>
      <c r="B154" t="s">
        <v>127</v>
      </c>
      <c r="C154" t="s">
        <v>3080</v>
      </c>
      <c r="D154" t="s">
        <v>106</v>
      </c>
      <c r="E154" t="s">
        <v>2413</v>
      </c>
      <c r="F154" t="s">
        <v>198</v>
      </c>
      <c r="G154" t="s">
        <v>229</v>
      </c>
      <c r="H154" t="s">
        <v>2414</v>
      </c>
      <c r="I154" t="s">
        <v>106</v>
      </c>
      <c r="J154" t="s">
        <v>2415</v>
      </c>
      <c r="K154" t="s">
        <v>109</v>
      </c>
      <c r="L154" t="s">
        <v>312</v>
      </c>
      <c r="M154" t="s">
        <v>2416</v>
      </c>
      <c r="N154" t="s">
        <v>106</v>
      </c>
      <c r="O154" t="s">
        <v>2417</v>
      </c>
      <c r="P154" t="s">
        <v>2418</v>
      </c>
      <c r="Q154" t="s">
        <v>1222</v>
      </c>
      <c r="R154" t="s">
        <v>2419</v>
      </c>
      <c r="S154" t="s">
        <v>106</v>
      </c>
      <c r="T154" t="s">
        <v>2420</v>
      </c>
      <c r="U154" t="s">
        <v>290</v>
      </c>
      <c r="V154" t="s">
        <v>1377</v>
      </c>
      <c r="W154" t="s">
        <v>2421</v>
      </c>
      <c r="X154" t="s">
        <v>106</v>
      </c>
      <c r="Y154" t="s">
        <v>132</v>
      </c>
      <c r="Z154" t="s">
        <v>549</v>
      </c>
      <c r="AA154" t="s">
        <v>425</v>
      </c>
    </row>
    <row r="155" spans="1:27">
      <c r="A155" t="s">
        <v>3204</v>
      </c>
      <c r="B155" t="s">
        <v>134</v>
      </c>
      <c r="C155" t="s">
        <v>2422</v>
      </c>
      <c r="D155" t="s">
        <v>3081</v>
      </c>
      <c r="E155" t="s">
        <v>2423</v>
      </c>
      <c r="F155" t="s">
        <v>301</v>
      </c>
      <c r="G155" t="s">
        <v>426</v>
      </c>
      <c r="H155" t="s">
        <v>2424</v>
      </c>
      <c r="I155" t="s">
        <v>1381</v>
      </c>
      <c r="J155" t="s">
        <v>2425</v>
      </c>
      <c r="K155" t="s">
        <v>543</v>
      </c>
      <c r="L155" t="s">
        <v>876</v>
      </c>
      <c r="M155" t="s">
        <v>2426</v>
      </c>
      <c r="N155" t="s">
        <v>427</v>
      </c>
      <c r="O155" t="s">
        <v>1454</v>
      </c>
      <c r="P155" t="s">
        <v>233</v>
      </c>
      <c r="Q155" t="s">
        <v>303</v>
      </c>
      <c r="R155" t="s">
        <v>2427</v>
      </c>
      <c r="S155" t="s">
        <v>2428</v>
      </c>
      <c r="T155" t="s">
        <v>2429</v>
      </c>
      <c r="U155" t="s">
        <v>873</v>
      </c>
      <c r="V155" t="s">
        <v>296</v>
      </c>
      <c r="W155" t="s">
        <v>2430</v>
      </c>
      <c r="X155" t="s">
        <v>1965</v>
      </c>
      <c r="Y155" t="s">
        <v>2431</v>
      </c>
      <c r="Z155" t="s">
        <v>151</v>
      </c>
      <c r="AA155" t="s">
        <v>327</v>
      </c>
    </row>
    <row r="156" spans="1:27">
      <c r="A156" t="s">
        <v>3204</v>
      </c>
      <c r="B156" t="s">
        <v>137</v>
      </c>
      <c r="C156" t="s">
        <v>2432</v>
      </c>
      <c r="D156" t="s">
        <v>326</v>
      </c>
      <c r="E156" t="s">
        <v>2433</v>
      </c>
      <c r="F156" t="s">
        <v>2434</v>
      </c>
      <c r="G156" t="s">
        <v>2435</v>
      </c>
      <c r="H156" t="s">
        <v>2436</v>
      </c>
      <c r="I156" t="s">
        <v>112</v>
      </c>
      <c r="J156" t="s">
        <v>2437</v>
      </c>
      <c r="K156" t="s">
        <v>2438</v>
      </c>
      <c r="L156" t="s">
        <v>2439</v>
      </c>
      <c r="M156" t="s">
        <v>1457</v>
      </c>
      <c r="N156" t="s">
        <v>454</v>
      </c>
      <c r="O156" t="s">
        <v>140</v>
      </c>
      <c r="P156" t="s">
        <v>1312</v>
      </c>
      <c r="Q156" t="s">
        <v>1458</v>
      </c>
      <c r="R156" t="s">
        <v>2440</v>
      </c>
      <c r="S156" t="s">
        <v>152</v>
      </c>
      <c r="T156" t="s">
        <v>143</v>
      </c>
      <c r="U156" t="s">
        <v>2441</v>
      </c>
      <c r="V156" t="s">
        <v>2442</v>
      </c>
      <c r="W156" t="s">
        <v>2443</v>
      </c>
      <c r="X156" t="s">
        <v>139</v>
      </c>
      <c r="Y156" t="s">
        <v>144</v>
      </c>
      <c r="Z156" t="s">
        <v>2444</v>
      </c>
      <c r="AA156" t="s">
        <v>2444</v>
      </c>
    </row>
    <row r="157" spans="1:27">
      <c r="A157" t="s">
        <v>3204</v>
      </c>
      <c r="B157" t="s">
        <v>146</v>
      </c>
      <c r="C157" t="s">
        <v>3205</v>
      </c>
      <c r="D157" t="s">
        <v>3082</v>
      </c>
      <c r="E157" t="s">
        <v>2445</v>
      </c>
      <c r="F157" t="s">
        <v>234</v>
      </c>
      <c r="G157" t="s">
        <v>90</v>
      </c>
      <c r="H157" t="s">
        <v>2446</v>
      </c>
      <c r="I157" t="s">
        <v>1276</v>
      </c>
      <c r="J157" t="s">
        <v>2447</v>
      </c>
      <c r="K157" t="s">
        <v>1451</v>
      </c>
      <c r="L157" t="s">
        <v>2448</v>
      </c>
      <c r="M157" t="s">
        <v>2449</v>
      </c>
      <c r="N157" t="s">
        <v>2450</v>
      </c>
      <c r="O157" t="s">
        <v>2451</v>
      </c>
      <c r="P157" t="s">
        <v>2452</v>
      </c>
      <c r="Q157" t="s">
        <v>869</v>
      </c>
      <c r="R157" t="s">
        <v>2453</v>
      </c>
      <c r="S157" t="s">
        <v>1419</v>
      </c>
      <c r="T157" t="s">
        <v>1530</v>
      </c>
      <c r="U157" t="s">
        <v>544</v>
      </c>
      <c r="V157" t="s">
        <v>223</v>
      </c>
      <c r="W157" t="s">
        <v>1651</v>
      </c>
      <c r="X157" t="s">
        <v>85</v>
      </c>
      <c r="Y157" t="s">
        <v>85</v>
      </c>
      <c r="Z157" t="s">
        <v>85</v>
      </c>
      <c r="AA157" t="s">
        <v>85</v>
      </c>
    </row>
    <row r="158" spans="1:27">
      <c r="A158" t="s">
        <v>3204</v>
      </c>
      <c r="B158" t="s">
        <v>153</v>
      </c>
      <c r="C158" t="s">
        <v>2454</v>
      </c>
      <c r="D158" t="s">
        <v>968</v>
      </c>
      <c r="E158" t="s">
        <v>2455</v>
      </c>
      <c r="F158" t="s">
        <v>1377</v>
      </c>
      <c r="G158" t="s">
        <v>133</v>
      </c>
      <c r="H158" t="s">
        <v>2456</v>
      </c>
      <c r="I158" t="s">
        <v>195</v>
      </c>
      <c r="J158" t="s">
        <v>1477</v>
      </c>
      <c r="K158" t="s">
        <v>2457</v>
      </c>
      <c r="L158" t="s">
        <v>2458</v>
      </c>
      <c r="M158" t="s">
        <v>2459</v>
      </c>
      <c r="N158" t="s">
        <v>453</v>
      </c>
      <c r="O158" t="s">
        <v>338</v>
      </c>
      <c r="P158" t="s">
        <v>1691</v>
      </c>
      <c r="Q158" t="s">
        <v>224</v>
      </c>
      <c r="R158" t="s">
        <v>2460</v>
      </c>
      <c r="S158" t="s">
        <v>1238</v>
      </c>
      <c r="T158" t="s">
        <v>1278</v>
      </c>
      <c r="U158" t="s">
        <v>337</v>
      </c>
      <c r="V158" t="s">
        <v>1560</v>
      </c>
      <c r="W158" t="s">
        <v>2461</v>
      </c>
      <c r="X158" t="s">
        <v>1504</v>
      </c>
      <c r="Y158" t="s">
        <v>2462</v>
      </c>
      <c r="Z158" t="s">
        <v>1533</v>
      </c>
      <c r="AA158" t="s">
        <v>1398</v>
      </c>
    </row>
    <row r="159" spans="1:27">
      <c r="A159" t="s">
        <v>3204</v>
      </c>
      <c r="B159" t="s">
        <v>159</v>
      </c>
      <c r="C159" t="s">
        <v>3206</v>
      </c>
      <c r="D159" t="s">
        <v>160</v>
      </c>
      <c r="E159" t="s">
        <v>2463</v>
      </c>
      <c r="F159" t="s">
        <v>105</v>
      </c>
      <c r="G159" t="s">
        <v>154</v>
      </c>
      <c r="H159" t="s">
        <v>2464</v>
      </c>
      <c r="I159" t="s">
        <v>2465</v>
      </c>
      <c r="J159" t="s">
        <v>900</v>
      </c>
      <c r="K159" t="s">
        <v>230</v>
      </c>
      <c r="L159" t="s">
        <v>87</v>
      </c>
      <c r="M159" t="s">
        <v>2466</v>
      </c>
      <c r="N159" t="s">
        <v>331</v>
      </c>
      <c r="O159" t="s">
        <v>901</v>
      </c>
      <c r="P159" t="s">
        <v>180</v>
      </c>
      <c r="Q159" t="s">
        <v>436</v>
      </c>
      <c r="R159" t="s">
        <v>2467</v>
      </c>
      <c r="S159" t="s">
        <v>164</v>
      </c>
      <c r="T159" t="s">
        <v>165</v>
      </c>
      <c r="U159" t="s">
        <v>230</v>
      </c>
      <c r="V159" t="s">
        <v>151</v>
      </c>
      <c r="W159" t="s">
        <v>2468</v>
      </c>
      <c r="X159" t="s">
        <v>145</v>
      </c>
      <c r="Y159" t="s">
        <v>166</v>
      </c>
      <c r="Z159" t="s">
        <v>2469</v>
      </c>
      <c r="AA159" t="s">
        <v>1399</v>
      </c>
    </row>
    <row r="160" spans="1:27">
      <c r="A160" t="s">
        <v>3204</v>
      </c>
      <c r="B160" t="s">
        <v>167</v>
      </c>
      <c r="C160" t="s">
        <v>85</v>
      </c>
      <c r="D160" t="s">
        <v>85</v>
      </c>
      <c r="E160" t="s">
        <v>85</v>
      </c>
      <c r="F160" t="s">
        <v>85</v>
      </c>
      <c r="G160" t="s">
        <v>85</v>
      </c>
      <c r="H160" t="s">
        <v>2470</v>
      </c>
      <c r="I160" t="s">
        <v>168</v>
      </c>
      <c r="J160" t="s">
        <v>2470</v>
      </c>
      <c r="K160" t="s">
        <v>106</v>
      </c>
      <c r="L160" t="s">
        <v>106</v>
      </c>
      <c r="M160" t="s">
        <v>1362</v>
      </c>
      <c r="N160" t="s">
        <v>326</v>
      </c>
      <c r="O160" t="s">
        <v>1362</v>
      </c>
      <c r="P160" t="s">
        <v>106</v>
      </c>
      <c r="Q160" t="s">
        <v>106</v>
      </c>
      <c r="R160" t="s">
        <v>1478</v>
      </c>
      <c r="S160" t="s">
        <v>170</v>
      </c>
      <c r="T160" t="s">
        <v>1478</v>
      </c>
      <c r="U160" t="s">
        <v>106</v>
      </c>
      <c r="V160" t="s">
        <v>106</v>
      </c>
      <c r="W160" t="s">
        <v>171</v>
      </c>
      <c r="X160" t="s">
        <v>172</v>
      </c>
      <c r="Y160" t="s">
        <v>171</v>
      </c>
      <c r="Z160" t="s">
        <v>106</v>
      </c>
      <c r="AA160" t="s">
        <v>1272</v>
      </c>
    </row>
    <row r="161" spans="1:27">
      <c r="A161" t="s">
        <v>3204</v>
      </c>
      <c r="B161" t="s">
        <v>173</v>
      </c>
      <c r="C161" t="s">
        <v>3083</v>
      </c>
      <c r="D161" t="s">
        <v>124</v>
      </c>
      <c r="E161" t="s">
        <v>174</v>
      </c>
      <c r="F161" t="s">
        <v>3084</v>
      </c>
      <c r="G161" t="s">
        <v>3085</v>
      </c>
      <c r="H161" t="s">
        <v>2471</v>
      </c>
      <c r="I161" t="s">
        <v>152</v>
      </c>
      <c r="J161" t="s">
        <v>177</v>
      </c>
      <c r="K161" t="s">
        <v>2472</v>
      </c>
      <c r="L161" t="s">
        <v>1455</v>
      </c>
      <c r="M161" t="s">
        <v>85</v>
      </c>
      <c r="N161" t="s">
        <v>85</v>
      </c>
      <c r="O161" t="s">
        <v>85</v>
      </c>
      <c r="P161" t="s">
        <v>85</v>
      </c>
      <c r="Q161" t="s">
        <v>85</v>
      </c>
      <c r="R161" t="s">
        <v>85</v>
      </c>
      <c r="S161" t="s">
        <v>85</v>
      </c>
      <c r="T161" t="s">
        <v>85</v>
      </c>
      <c r="U161" t="s">
        <v>85</v>
      </c>
      <c r="V161" t="s">
        <v>85</v>
      </c>
      <c r="W161" t="s">
        <v>85</v>
      </c>
      <c r="X161" t="s">
        <v>85</v>
      </c>
      <c r="Y161" t="s">
        <v>85</v>
      </c>
      <c r="Z161" t="s">
        <v>85</v>
      </c>
      <c r="AA161" t="s">
        <v>85</v>
      </c>
    </row>
    <row r="162" spans="1:27">
      <c r="A162" t="s">
        <v>3204</v>
      </c>
      <c r="B162" t="s">
        <v>178</v>
      </c>
      <c r="C162" t="s">
        <v>3207</v>
      </c>
      <c r="D162" t="s">
        <v>959</v>
      </c>
      <c r="E162" t="s">
        <v>3086</v>
      </c>
      <c r="F162" t="s">
        <v>426</v>
      </c>
      <c r="G162" t="s">
        <v>449</v>
      </c>
      <c r="H162" t="s">
        <v>2473</v>
      </c>
      <c r="I162" t="s">
        <v>1237</v>
      </c>
      <c r="J162" t="s">
        <v>2474</v>
      </c>
      <c r="K162" t="s">
        <v>235</v>
      </c>
      <c r="L162" t="s">
        <v>1246</v>
      </c>
      <c r="M162" t="s">
        <v>2475</v>
      </c>
      <c r="N162" t="s">
        <v>2476</v>
      </c>
      <c r="O162" t="s">
        <v>3087</v>
      </c>
      <c r="P162" t="s">
        <v>540</v>
      </c>
      <c r="Q162" t="s">
        <v>254</v>
      </c>
      <c r="R162" t="s">
        <v>2477</v>
      </c>
      <c r="S162" t="s">
        <v>447</v>
      </c>
      <c r="T162" t="s">
        <v>2478</v>
      </c>
      <c r="U162" t="s">
        <v>129</v>
      </c>
      <c r="V162" t="s">
        <v>449</v>
      </c>
      <c r="W162" t="s">
        <v>2479</v>
      </c>
      <c r="X162" t="s">
        <v>1329</v>
      </c>
      <c r="Y162" t="s">
        <v>2480</v>
      </c>
      <c r="Z162" t="s">
        <v>129</v>
      </c>
      <c r="AA162" t="s">
        <v>1226</v>
      </c>
    </row>
    <row r="163" spans="1:27">
      <c r="A163" t="s">
        <v>3204</v>
      </c>
      <c r="B163" t="s">
        <v>182</v>
      </c>
      <c r="C163" t="s">
        <v>3208</v>
      </c>
      <c r="D163" t="s">
        <v>326</v>
      </c>
      <c r="E163" t="s">
        <v>3088</v>
      </c>
      <c r="F163" t="s">
        <v>3209</v>
      </c>
      <c r="G163" t="s">
        <v>1518</v>
      </c>
      <c r="H163" t="s">
        <v>2481</v>
      </c>
      <c r="I163" t="s">
        <v>275</v>
      </c>
      <c r="J163" t="s">
        <v>2482</v>
      </c>
      <c r="K163" t="s">
        <v>2483</v>
      </c>
      <c r="L163" t="s">
        <v>2484</v>
      </c>
      <c r="M163" t="s">
        <v>2485</v>
      </c>
      <c r="N163" t="s">
        <v>546</v>
      </c>
      <c r="O163" t="s">
        <v>3089</v>
      </c>
      <c r="P163" t="s">
        <v>352</v>
      </c>
      <c r="Q163" t="s">
        <v>2486</v>
      </c>
      <c r="R163" t="s">
        <v>2487</v>
      </c>
      <c r="S163" t="s">
        <v>186</v>
      </c>
      <c r="T163" t="s">
        <v>1932</v>
      </c>
      <c r="U163" t="s">
        <v>2488</v>
      </c>
      <c r="V163" t="s">
        <v>2489</v>
      </c>
      <c r="W163" t="s">
        <v>2490</v>
      </c>
      <c r="X163" t="s">
        <v>2491</v>
      </c>
      <c r="Y163" t="s">
        <v>389</v>
      </c>
      <c r="Z163" t="s">
        <v>2492</v>
      </c>
      <c r="AA163" t="s">
        <v>1440</v>
      </c>
    </row>
    <row r="164" spans="1:27">
      <c r="A164" t="s">
        <v>3204</v>
      </c>
      <c r="B164" t="s">
        <v>183</v>
      </c>
      <c r="C164" t="s">
        <v>2493</v>
      </c>
      <c r="D164" t="s">
        <v>85</v>
      </c>
      <c r="E164" t="s">
        <v>85</v>
      </c>
      <c r="F164" t="s">
        <v>85</v>
      </c>
      <c r="G164" t="s">
        <v>1235</v>
      </c>
      <c r="H164" t="s">
        <v>2494</v>
      </c>
      <c r="I164" t="s">
        <v>114</v>
      </c>
      <c r="J164" t="s">
        <v>85</v>
      </c>
      <c r="K164" t="s">
        <v>85</v>
      </c>
      <c r="L164" t="s">
        <v>2495</v>
      </c>
      <c r="M164" t="s">
        <v>85</v>
      </c>
      <c r="N164" t="s">
        <v>85</v>
      </c>
      <c r="O164" t="s">
        <v>85</v>
      </c>
      <c r="P164" t="s">
        <v>85</v>
      </c>
      <c r="Q164" t="s">
        <v>85</v>
      </c>
      <c r="R164" t="s">
        <v>85</v>
      </c>
      <c r="S164" t="s">
        <v>85</v>
      </c>
      <c r="T164" t="s">
        <v>85</v>
      </c>
      <c r="U164" t="s">
        <v>85</v>
      </c>
      <c r="V164" t="s">
        <v>85</v>
      </c>
      <c r="W164" t="s">
        <v>85</v>
      </c>
      <c r="X164" t="s">
        <v>85</v>
      </c>
      <c r="Y164" t="s">
        <v>85</v>
      </c>
      <c r="Z164" t="s">
        <v>85</v>
      </c>
      <c r="AA164" t="s">
        <v>85</v>
      </c>
    </row>
    <row r="165" spans="1:27">
      <c r="A165" t="s">
        <v>3204</v>
      </c>
      <c r="B165" t="s">
        <v>185</v>
      </c>
      <c r="C165" t="s">
        <v>3090</v>
      </c>
      <c r="D165" t="s">
        <v>108</v>
      </c>
      <c r="E165" t="s">
        <v>2496</v>
      </c>
      <c r="F165" t="s">
        <v>257</v>
      </c>
      <c r="G165" t="s">
        <v>296</v>
      </c>
      <c r="H165" t="s">
        <v>2497</v>
      </c>
      <c r="I165" t="s">
        <v>899</v>
      </c>
      <c r="J165" t="s">
        <v>188</v>
      </c>
      <c r="K165" t="s">
        <v>257</v>
      </c>
      <c r="L165" t="s">
        <v>2498</v>
      </c>
      <c r="M165" t="s">
        <v>2499</v>
      </c>
      <c r="N165" t="s">
        <v>1439</v>
      </c>
      <c r="O165" t="s">
        <v>189</v>
      </c>
      <c r="P165" t="s">
        <v>257</v>
      </c>
      <c r="Q165" t="s">
        <v>2500</v>
      </c>
      <c r="R165" t="s">
        <v>2501</v>
      </c>
      <c r="S165" t="s">
        <v>1360</v>
      </c>
      <c r="T165" t="s">
        <v>190</v>
      </c>
      <c r="U165" t="s">
        <v>2502</v>
      </c>
      <c r="V165" t="s">
        <v>883</v>
      </c>
      <c r="W165" t="s">
        <v>2503</v>
      </c>
      <c r="X165" t="s">
        <v>2504</v>
      </c>
      <c r="Y165" t="s">
        <v>191</v>
      </c>
      <c r="Z165" t="s">
        <v>257</v>
      </c>
      <c r="AA165" t="s">
        <v>2505</v>
      </c>
    </row>
    <row r="166" spans="1:27">
      <c r="A166" t="s">
        <v>3204</v>
      </c>
      <c r="B166" t="s">
        <v>192</v>
      </c>
      <c r="C166" t="s">
        <v>2506</v>
      </c>
      <c r="D166" t="s">
        <v>152</v>
      </c>
      <c r="E166" t="s">
        <v>2507</v>
      </c>
      <c r="F166" t="s">
        <v>2508</v>
      </c>
      <c r="G166" t="s">
        <v>313</v>
      </c>
      <c r="H166" t="s">
        <v>2509</v>
      </c>
      <c r="I166" t="s">
        <v>264</v>
      </c>
      <c r="J166" t="s">
        <v>1363</v>
      </c>
      <c r="K166" t="s">
        <v>141</v>
      </c>
      <c r="L166" t="s">
        <v>2510</v>
      </c>
      <c r="M166" t="s">
        <v>85</v>
      </c>
      <c r="N166" t="s">
        <v>85</v>
      </c>
      <c r="O166" t="s">
        <v>194</v>
      </c>
      <c r="P166" t="s">
        <v>85</v>
      </c>
      <c r="Q166" t="s">
        <v>85</v>
      </c>
      <c r="R166" t="s">
        <v>85</v>
      </c>
      <c r="S166" t="s">
        <v>85</v>
      </c>
      <c r="T166" t="s">
        <v>85</v>
      </c>
      <c r="U166" t="s">
        <v>85</v>
      </c>
      <c r="V166" t="s">
        <v>85</v>
      </c>
      <c r="W166" t="s">
        <v>85</v>
      </c>
      <c r="X166" t="s">
        <v>85</v>
      </c>
      <c r="Y166" t="s">
        <v>85</v>
      </c>
      <c r="Z166" t="s">
        <v>85</v>
      </c>
      <c r="AA166" t="s">
        <v>85</v>
      </c>
    </row>
    <row r="167" spans="1:27">
      <c r="A167" t="s">
        <v>3204</v>
      </c>
      <c r="B167" t="s">
        <v>197</v>
      </c>
      <c r="C167" t="s">
        <v>2511</v>
      </c>
      <c r="D167" t="s">
        <v>176</v>
      </c>
      <c r="E167" t="s">
        <v>2512</v>
      </c>
      <c r="F167" t="s">
        <v>1761</v>
      </c>
      <c r="G167" t="s">
        <v>1300</v>
      </c>
      <c r="H167" t="s">
        <v>2513</v>
      </c>
      <c r="I167" t="s">
        <v>114</v>
      </c>
      <c r="J167" t="s">
        <v>199</v>
      </c>
      <c r="K167" t="s">
        <v>257</v>
      </c>
      <c r="L167" t="s">
        <v>2514</v>
      </c>
      <c r="M167" t="s">
        <v>2515</v>
      </c>
      <c r="N167" t="s">
        <v>114</v>
      </c>
      <c r="O167" t="s">
        <v>199</v>
      </c>
      <c r="P167" t="s">
        <v>1549</v>
      </c>
      <c r="Q167" t="s">
        <v>129</v>
      </c>
      <c r="R167" t="s">
        <v>200</v>
      </c>
      <c r="S167" t="s">
        <v>85</v>
      </c>
      <c r="T167" t="s">
        <v>2516</v>
      </c>
      <c r="U167" t="s">
        <v>863</v>
      </c>
      <c r="V167" t="s">
        <v>210</v>
      </c>
      <c r="W167" t="s">
        <v>200</v>
      </c>
      <c r="X167" t="s">
        <v>85</v>
      </c>
      <c r="Y167" t="s">
        <v>204</v>
      </c>
      <c r="Z167" t="s">
        <v>205</v>
      </c>
      <c r="AA167" t="s">
        <v>106</v>
      </c>
    </row>
    <row r="168" spans="1:27">
      <c r="A168" t="s">
        <v>3204</v>
      </c>
      <c r="B168" t="s">
        <v>206</v>
      </c>
      <c r="C168" t="s">
        <v>3091</v>
      </c>
      <c r="D168" t="s">
        <v>1224</v>
      </c>
      <c r="E168" t="s">
        <v>2517</v>
      </c>
      <c r="F168" t="s">
        <v>352</v>
      </c>
      <c r="G168" t="s">
        <v>3092</v>
      </c>
      <c r="H168" t="s">
        <v>2518</v>
      </c>
      <c r="I168" t="s">
        <v>160</v>
      </c>
      <c r="J168" t="s">
        <v>1311</v>
      </c>
      <c r="K168" t="s">
        <v>2519</v>
      </c>
      <c r="L168" t="s">
        <v>2520</v>
      </c>
      <c r="M168" t="s">
        <v>2521</v>
      </c>
      <c r="N168" t="s">
        <v>1268</v>
      </c>
      <c r="O168" t="s">
        <v>208</v>
      </c>
      <c r="P168" t="s">
        <v>257</v>
      </c>
      <c r="Q168" t="s">
        <v>2522</v>
      </c>
      <c r="R168" t="s">
        <v>2523</v>
      </c>
      <c r="S168" t="s">
        <v>1360</v>
      </c>
      <c r="T168" t="s">
        <v>2524</v>
      </c>
      <c r="U168" t="s">
        <v>257</v>
      </c>
      <c r="V168" t="s">
        <v>90</v>
      </c>
      <c r="W168" t="s">
        <v>2525</v>
      </c>
      <c r="X168" t="s">
        <v>2504</v>
      </c>
      <c r="Y168" t="s">
        <v>356</v>
      </c>
      <c r="Z168" t="s">
        <v>352</v>
      </c>
      <c r="AA168" t="s">
        <v>2526</v>
      </c>
    </row>
    <row r="169" spans="1:27">
      <c r="A169" t="s">
        <v>3204</v>
      </c>
      <c r="B169" t="s">
        <v>209</v>
      </c>
      <c r="C169" t="s">
        <v>3210</v>
      </c>
      <c r="D169" t="s">
        <v>1439</v>
      </c>
      <c r="E169" t="s">
        <v>3093</v>
      </c>
      <c r="F169" t="s">
        <v>3094</v>
      </c>
      <c r="G169" t="s">
        <v>1446</v>
      </c>
      <c r="H169" t="s">
        <v>2527</v>
      </c>
      <c r="I169" t="s">
        <v>2173</v>
      </c>
      <c r="J169" t="s">
        <v>2528</v>
      </c>
      <c r="K169" t="s">
        <v>2529</v>
      </c>
      <c r="L169" t="s">
        <v>748</v>
      </c>
      <c r="M169" t="s">
        <v>2530</v>
      </c>
      <c r="N169" t="s">
        <v>2531</v>
      </c>
      <c r="O169" t="s">
        <v>116</v>
      </c>
      <c r="P169" t="s">
        <v>3095</v>
      </c>
      <c r="Q169" t="s">
        <v>2532</v>
      </c>
      <c r="R169" t="s">
        <v>2533</v>
      </c>
      <c r="S169" t="s">
        <v>164</v>
      </c>
      <c r="T169" t="s">
        <v>349</v>
      </c>
      <c r="U169" t="s">
        <v>257</v>
      </c>
      <c r="V169" t="s">
        <v>2534</v>
      </c>
      <c r="W169" t="s">
        <v>2535</v>
      </c>
      <c r="X169" t="s">
        <v>1251</v>
      </c>
      <c r="Y169" t="s">
        <v>347</v>
      </c>
      <c r="Z169" t="s">
        <v>257</v>
      </c>
      <c r="AA169" t="s">
        <v>2536</v>
      </c>
    </row>
    <row r="170" spans="1:27">
      <c r="A170" t="s">
        <v>3204</v>
      </c>
      <c r="C170" t="s">
        <v>214</v>
      </c>
      <c r="L170" t="s">
        <v>215</v>
      </c>
      <c r="M170" t="s">
        <v>216</v>
      </c>
      <c r="V170" t="s">
        <v>217</v>
      </c>
      <c r="W170" t="s">
        <v>218</v>
      </c>
    </row>
    <row r="171" spans="1:27">
      <c r="A171" t="s">
        <v>3204</v>
      </c>
      <c r="B171" t="s">
        <v>74</v>
      </c>
      <c r="C171" t="s">
        <v>75</v>
      </c>
      <c r="D171" t="s">
        <v>76</v>
      </c>
      <c r="E171" t="s">
        <v>77</v>
      </c>
      <c r="F171" t="s">
        <v>78</v>
      </c>
      <c r="G171" t="s">
        <v>79</v>
      </c>
      <c r="H171" t="s">
        <v>75</v>
      </c>
      <c r="I171" t="s">
        <v>76</v>
      </c>
      <c r="J171" t="s">
        <v>77</v>
      </c>
      <c r="K171" t="s">
        <v>78</v>
      </c>
      <c r="L171" t="s">
        <v>79</v>
      </c>
      <c r="M171" t="s">
        <v>75</v>
      </c>
      <c r="N171" t="s">
        <v>76</v>
      </c>
      <c r="O171" t="s">
        <v>77</v>
      </c>
      <c r="P171" t="s">
        <v>78</v>
      </c>
      <c r="Q171" t="s">
        <v>79</v>
      </c>
      <c r="R171" t="s">
        <v>75</v>
      </c>
      <c r="S171" t="s">
        <v>76</v>
      </c>
      <c r="T171" t="s">
        <v>77</v>
      </c>
      <c r="U171" t="s">
        <v>78</v>
      </c>
      <c r="V171" t="s">
        <v>79</v>
      </c>
      <c r="W171" t="s">
        <v>75</v>
      </c>
      <c r="X171" t="s">
        <v>76</v>
      </c>
      <c r="Y171" t="s">
        <v>77</v>
      </c>
      <c r="Z171" t="s">
        <v>78</v>
      </c>
      <c r="AA171" t="s">
        <v>79</v>
      </c>
    </row>
    <row r="172" spans="1:27">
      <c r="A172" t="s">
        <v>3204</v>
      </c>
      <c r="B172" t="s">
        <v>80</v>
      </c>
      <c r="C172" t="s">
        <v>3096</v>
      </c>
      <c r="D172" t="s">
        <v>1963</v>
      </c>
      <c r="E172" t="s">
        <v>2537</v>
      </c>
      <c r="F172" t="s">
        <v>336</v>
      </c>
      <c r="G172" t="s">
        <v>1995</v>
      </c>
      <c r="H172" t="s">
        <v>85</v>
      </c>
      <c r="I172" t="s">
        <v>85</v>
      </c>
      <c r="J172" t="s">
        <v>85</v>
      </c>
      <c r="K172" t="s">
        <v>85</v>
      </c>
      <c r="L172" t="s">
        <v>85</v>
      </c>
      <c r="M172" t="s">
        <v>85</v>
      </c>
      <c r="N172" t="s">
        <v>85</v>
      </c>
      <c r="O172" t="s">
        <v>85</v>
      </c>
      <c r="P172" t="s">
        <v>85</v>
      </c>
      <c r="Q172" t="s">
        <v>85</v>
      </c>
      <c r="R172" t="s">
        <v>85</v>
      </c>
      <c r="S172" t="s">
        <v>85</v>
      </c>
      <c r="T172" t="s">
        <v>85</v>
      </c>
      <c r="U172" t="s">
        <v>85</v>
      </c>
      <c r="V172" t="s">
        <v>85</v>
      </c>
      <c r="W172" t="s">
        <v>85</v>
      </c>
      <c r="X172" t="s">
        <v>85</v>
      </c>
      <c r="Y172" t="s">
        <v>85</v>
      </c>
      <c r="Z172" t="s">
        <v>85</v>
      </c>
      <c r="AA172" t="s">
        <v>85</v>
      </c>
    </row>
    <row r="173" spans="1:27">
      <c r="A173" t="s">
        <v>3204</v>
      </c>
      <c r="B173" t="s">
        <v>86</v>
      </c>
      <c r="C173" t="s">
        <v>2538</v>
      </c>
      <c r="D173" t="s">
        <v>160</v>
      </c>
      <c r="E173" t="s">
        <v>2539</v>
      </c>
      <c r="F173" t="s">
        <v>336</v>
      </c>
      <c r="G173" t="s">
        <v>1378</v>
      </c>
      <c r="H173" t="s">
        <v>2540</v>
      </c>
      <c r="I173" t="s">
        <v>914</v>
      </c>
      <c r="J173" t="s">
        <v>2541</v>
      </c>
      <c r="K173" t="s">
        <v>540</v>
      </c>
      <c r="L173" t="s">
        <v>435</v>
      </c>
      <c r="M173" t="s">
        <v>2542</v>
      </c>
      <c r="N173" t="s">
        <v>1282</v>
      </c>
      <c r="O173" t="s">
        <v>2543</v>
      </c>
      <c r="P173" t="s">
        <v>1258</v>
      </c>
      <c r="Q173" t="s">
        <v>2544</v>
      </c>
      <c r="R173" t="s">
        <v>85</v>
      </c>
      <c r="S173" t="s">
        <v>85</v>
      </c>
      <c r="T173" t="s">
        <v>85</v>
      </c>
      <c r="U173" t="s">
        <v>85</v>
      </c>
      <c r="V173" t="s">
        <v>85</v>
      </c>
      <c r="W173" t="s">
        <v>2545</v>
      </c>
      <c r="X173" t="s">
        <v>2546</v>
      </c>
      <c r="Y173" t="s">
        <v>2547</v>
      </c>
      <c r="Z173" t="s">
        <v>876</v>
      </c>
      <c r="AA173" t="s">
        <v>150</v>
      </c>
    </row>
    <row r="174" spans="1:27">
      <c r="A174" t="s">
        <v>3204</v>
      </c>
      <c r="B174" t="s">
        <v>91</v>
      </c>
      <c r="C174" t="s">
        <v>85</v>
      </c>
      <c r="D174" t="s">
        <v>85</v>
      </c>
      <c r="E174" t="s">
        <v>85</v>
      </c>
      <c r="F174" t="s">
        <v>85</v>
      </c>
      <c r="G174" t="s">
        <v>85</v>
      </c>
      <c r="H174" t="s">
        <v>85</v>
      </c>
      <c r="I174" t="s">
        <v>85</v>
      </c>
      <c r="J174" t="s">
        <v>85</v>
      </c>
      <c r="K174" t="s">
        <v>85</v>
      </c>
      <c r="L174" t="s">
        <v>85</v>
      </c>
      <c r="M174" t="s">
        <v>85</v>
      </c>
      <c r="N174" t="s">
        <v>85</v>
      </c>
      <c r="O174" t="s">
        <v>85</v>
      </c>
      <c r="P174" t="s">
        <v>85</v>
      </c>
      <c r="Q174" t="s">
        <v>85</v>
      </c>
      <c r="R174" t="s">
        <v>85</v>
      </c>
      <c r="S174" t="s">
        <v>85</v>
      </c>
      <c r="T174" t="s">
        <v>85</v>
      </c>
      <c r="U174" t="s">
        <v>85</v>
      </c>
      <c r="V174" t="s">
        <v>85</v>
      </c>
      <c r="W174" t="s">
        <v>85</v>
      </c>
      <c r="X174" t="s">
        <v>85</v>
      </c>
      <c r="Y174" t="s">
        <v>85</v>
      </c>
      <c r="Z174" t="s">
        <v>85</v>
      </c>
      <c r="AA174" t="s">
        <v>85</v>
      </c>
    </row>
    <row r="175" spans="1:27">
      <c r="A175" t="s">
        <v>3204</v>
      </c>
      <c r="B175" t="s">
        <v>96</v>
      </c>
      <c r="C175" t="s">
        <v>85</v>
      </c>
      <c r="D175" t="s">
        <v>85</v>
      </c>
      <c r="E175" t="s">
        <v>85</v>
      </c>
      <c r="F175" t="s">
        <v>85</v>
      </c>
      <c r="G175" t="s">
        <v>85</v>
      </c>
      <c r="H175" t="s">
        <v>85</v>
      </c>
      <c r="I175" t="s">
        <v>85</v>
      </c>
      <c r="J175" t="s">
        <v>85</v>
      </c>
      <c r="K175" t="s">
        <v>85</v>
      </c>
      <c r="L175" t="s">
        <v>85</v>
      </c>
      <c r="M175" t="s">
        <v>85</v>
      </c>
      <c r="N175" t="s">
        <v>85</v>
      </c>
      <c r="O175" t="s">
        <v>85</v>
      </c>
      <c r="P175" t="s">
        <v>85</v>
      </c>
      <c r="Q175" t="s">
        <v>85</v>
      </c>
      <c r="R175" t="s">
        <v>3097</v>
      </c>
      <c r="S175" t="s">
        <v>254</v>
      </c>
      <c r="T175" t="s">
        <v>986</v>
      </c>
      <c r="U175" t="s">
        <v>424</v>
      </c>
      <c r="V175" t="s">
        <v>1496</v>
      </c>
      <c r="W175" t="s">
        <v>85</v>
      </c>
      <c r="X175" t="s">
        <v>85</v>
      </c>
      <c r="Y175" t="s">
        <v>85</v>
      </c>
      <c r="Z175" t="s">
        <v>85</v>
      </c>
      <c r="AA175" t="s">
        <v>85</v>
      </c>
    </row>
    <row r="176" spans="1:27">
      <c r="A176" t="s">
        <v>3204</v>
      </c>
      <c r="B176" t="s">
        <v>98</v>
      </c>
      <c r="C176" t="s">
        <v>85</v>
      </c>
      <c r="D176" t="s">
        <v>85</v>
      </c>
      <c r="E176" t="s">
        <v>85</v>
      </c>
      <c r="F176" t="s">
        <v>85</v>
      </c>
      <c r="G176" t="s">
        <v>85</v>
      </c>
      <c r="H176" t="s">
        <v>85</v>
      </c>
      <c r="I176" t="s">
        <v>85</v>
      </c>
      <c r="J176" t="s">
        <v>85</v>
      </c>
      <c r="K176" t="s">
        <v>85</v>
      </c>
      <c r="L176" t="s">
        <v>85</v>
      </c>
      <c r="M176" t="s">
        <v>2548</v>
      </c>
      <c r="N176" t="s">
        <v>2549</v>
      </c>
      <c r="O176" t="s">
        <v>2550</v>
      </c>
      <c r="P176" t="s">
        <v>2551</v>
      </c>
      <c r="Q176" t="s">
        <v>2552</v>
      </c>
      <c r="R176" t="s">
        <v>85</v>
      </c>
      <c r="S176" t="s">
        <v>85</v>
      </c>
      <c r="T176" t="s">
        <v>85</v>
      </c>
      <c r="U176" t="s">
        <v>85</v>
      </c>
      <c r="V176" t="s">
        <v>85</v>
      </c>
      <c r="W176" t="s">
        <v>85</v>
      </c>
      <c r="X176" t="s">
        <v>85</v>
      </c>
      <c r="Y176" t="s">
        <v>85</v>
      </c>
      <c r="Z176" t="s">
        <v>85</v>
      </c>
      <c r="AA176" t="s">
        <v>85</v>
      </c>
    </row>
    <row r="177" spans="1:27">
      <c r="A177" t="s">
        <v>3204</v>
      </c>
      <c r="B177" t="s">
        <v>102</v>
      </c>
      <c r="C177" t="s">
        <v>2553</v>
      </c>
      <c r="D177" t="s">
        <v>176</v>
      </c>
      <c r="E177" t="s">
        <v>177</v>
      </c>
      <c r="F177" t="s">
        <v>2554</v>
      </c>
      <c r="G177" t="s">
        <v>243</v>
      </c>
      <c r="H177" t="s">
        <v>2555</v>
      </c>
      <c r="I177" t="s">
        <v>1291</v>
      </c>
      <c r="J177" t="s">
        <v>1466</v>
      </c>
      <c r="K177" t="s">
        <v>1220</v>
      </c>
      <c r="L177" t="s">
        <v>689</v>
      </c>
      <c r="M177" t="s">
        <v>2556</v>
      </c>
      <c r="N177" t="s">
        <v>2386</v>
      </c>
      <c r="O177" t="s">
        <v>2557</v>
      </c>
      <c r="P177" t="s">
        <v>150</v>
      </c>
      <c r="Q177" t="s">
        <v>864</v>
      </c>
      <c r="R177" t="s">
        <v>85</v>
      </c>
      <c r="S177" t="s">
        <v>85</v>
      </c>
      <c r="T177" t="s">
        <v>85</v>
      </c>
      <c r="U177" t="s">
        <v>85</v>
      </c>
      <c r="V177" t="s">
        <v>85</v>
      </c>
      <c r="W177" t="s">
        <v>85</v>
      </c>
      <c r="X177" t="s">
        <v>85</v>
      </c>
      <c r="Y177" t="s">
        <v>85</v>
      </c>
      <c r="Z177" t="s">
        <v>85</v>
      </c>
      <c r="AA177" t="s">
        <v>85</v>
      </c>
    </row>
    <row r="178" spans="1:27">
      <c r="A178" t="s">
        <v>3204</v>
      </c>
      <c r="B178" t="s">
        <v>110</v>
      </c>
      <c r="C178" t="s">
        <v>2558</v>
      </c>
      <c r="D178" t="s">
        <v>304</v>
      </c>
      <c r="E178" t="s">
        <v>144</v>
      </c>
      <c r="F178" t="s">
        <v>257</v>
      </c>
      <c r="G178" t="s">
        <v>2559</v>
      </c>
      <c r="H178" t="s">
        <v>286</v>
      </c>
      <c r="I178" t="s">
        <v>99</v>
      </c>
      <c r="J178" t="s">
        <v>85</v>
      </c>
      <c r="K178" t="s">
        <v>85</v>
      </c>
      <c r="L178" t="s">
        <v>85</v>
      </c>
      <c r="M178" t="s">
        <v>2560</v>
      </c>
      <c r="N178" t="s">
        <v>304</v>
      </c>
      <c r="O178" t="s">
        <v>85</v>
      </c>
      <c r="P178" t="s">
        <v>85</v>
      </c>
      <c r="Q178" t="s">
        <v>85</v>
      </c>
      <c r="R178" t="s">
        <v>2561</v>
      </c>
      <c r="S178" t="s">
        <v>434</v>
      </c>
      <c r="T178" t="s">
        <v>226</v>
      </c>
      <c r="U178" t="s">
        <v>2562</v>
      </c>
      <c r="V178" t="s">
        <v>2563</v>
      </c>
      <c r="W178" t="s">
        <v>2564</v>
      </c>
      <c r="X178" t="s">
        <v>434</v>
      </c>
      <c r="Y178" t="s">
        <v>85</v>
      </c>
      <c r="Z178" t="s">
        <v>85</v>
      </c>
      <c r="AA178" t="s">
        <v>2565</v>
      </c>
    </row>
    <row r="179" spans="1:27">
      <c r="A179" t="s">
        <v>3204</v>
      </c>
      <c r="B179" t="s">
        <v>120</v>
      </c>
      <c r="C179" t="s">
        <v>85</v>
      </c>
      <c r="D179" t="s">
        <v>85</v>
      </c>
      <c r="E179" t="s">
        <v>85</v>
      </c>
      <c r="F179" t="s">
        <v>85</v>
      </c>
      <c r="G179" t="s">
        <v>85</v>
      </c>
      <c r="H179" t="s">
        <v>85</v>
      </c>
      <c r="I179" t="s">
        <v>85</v>
      </c>
      <c r="J179" t="s">
        <v>85</v>
      </c>
      <c r="K179" t="s">
        <v>85</v>
      </c>
      <c r="L179" t="s">
        <v>85</v>
      </c>
      <c r="M179" t="s">
        <v>85</v>
      </c>
      <c r="N179" t="s">
        <v>85</v>
      </c>
      <c r="O179" t="s">
        <v>85</v>
      </c>
      <c r="P179" t="s">
        <v>85</v>
      </c>
      <c r="Q179" t="s">
        <v>85</v>
      </c>
      <c r="R179" t="s">
        <v>85</v>
      </c>
      <c r="S179" t="s">
        <v>85</v>
      </c>
      <c r="T179" t="s">
        <v>85</v>
      </c>
      <c r="U179" t="s">
        <v>85</v>
      </c>
      <c r="V179" t="s">
        <v>85</v>
      </c>
      <c r="W179" t="s">
        <v>85</v>
      </c>
      <c r="X179" t="s">
        <v>85</v>
      </c>
      <c r="Y179" t="s">
        <v>85</v>
      </c>
      <c r="Z179" t="s">
        <v>85</v>
      </c>
      <c r="AA179" t="s">
        <v>85</v>
      </c>
    </row>
    <row r="180" spans="1:27">
      <c r="A180" t="s">
        <v>3204</v>
      </c>
      <c r="B180" t="s">
        <v>121</v>
      </c>
      <c r="C180" t="s">
        <v>85</v>
      </c>
      <c r="D180" t="s">
        <v>85</v>
      </c>
      <c r="E180" t="s">
        <v>85</v>
      </c>
      <c r="F180" t="s">
        <v>85</v>
      </c>
      <c r="G180" t="s">
        <v>85</v>
      </c>
      <c r="H180" t="s">
        <v>85</v>
      </c>
      <c r="I180" t="s">
        <v>85</v>
      </c>
      <c r="J180" t="s">
        <v>85</v>
      </c>
      <c r="K180" t="s">
        <v>85</v>
      </c>
      <c r="L180" t="s">
        <v>85</v>
      </c>
      <c r="M180" t="s">
        <v>85</v>
      </c>
      <c r="N180" t="s">
        <v>85</v>
      </c>
      <c r="O180" t="s">
        <v>85</v>
      </c>
      <c r="P180" t="s">
        <v>85</v>
      </c>
      <c r="Q180" t="s">
        <v>85</v>
      </c>
      <c r="R180" t="s">
        <v>85</v>
      </c>
      <c r="S180" t="s">
        <v>85</v>
      </c>
      <c r="T180" t="s">
        <v>85</v>
      </c>
      <c r="U180" t="s">
        <v>85</v>
      </c>
      <c r="V180" t="s">
        <v>85</v>
      </c>
      <c r="W180" t="s">
        <v>2566</v>
      </c>
      <c r="X180" t="s">
        <v>2319</v>
      </c>
      <c r="Y180" t="s">
        <v>2567</v>
      </c>
      <c r="Z180" t="s">
        <v>1387</v>
      </c>
      <c r="AA180" t="s">
        <v>444</v>
      </c>
    </row>
    <row r="181" spans="1:27">
      <c r="A181" t="s">
        <v>3204</v>
      </c>
      <c r="B181" t="s">
        <v>123</v>
      </c>
      <c r="C181" t="s">
        <v>2568</v>
      </c>
      <c r="D181" t="s">
        <v>99</v>
      </c>
      <c r="E181" t="s">
        <v>228</v>
      </c>
      <c r="F181" t="s">
        <v>232</v>
      </c>
      <c r="G181" t="s">
        <v>141</v>
      </c>
      <c r="H181" t="s">
        <v>85</v>
      </c>
      <c r="I181" t="s">
        <v>85</v>
      </c>
      <c r="J181" t="s">
        <v>85</v>
      </c>
      <c r="K181" t="s">
        <v>85</v>
      </c>
      <c r="L181" t="s">
        <v>85</v>
      </c>
      <c r="M181" t="s">
        <v>85</v>
      </c>
      <c r="N181" t="s">
        <v>85</v>
      </c>
      <c r="O181" t="s">
        <v>85</v>
      </c>
      <c r="P181" t="s">
        <v>85</v>
      </c>
      <c r="Q181" t="s">
        <v>85</v>
      </c>
      <c r="R181" t="s">
        <v>85</v>
      </c>
      <c r="S181" t="s">
        <v>85</v>
      </c>
      <c r="T181" t="s">
        <v>85</v>
      </c>
      <c r="U181" t="s">
        <v>85</v>
      </c>
      <c r="V181" t="s">
        <v>85</v>
      </c>
      <c r="W181" t="s">
        <v>85</v>
      </c>
      <c r="X181" t="s">
        <v>85</v>
      </c>
      <c r="Y181" t="s">
        <v>85</v>
      </c>
      <c r="Z181" t="s">
        <v>85</v>
      </c>
      <c r="AA181" t="s">
        <v>85</v>
      </c>
    </row>
    <row r="182" spans="1:27">
      <c r="A182" t="s">
        <v>3204</v>
      </c>
      <c r="B182" t="s">
        <v>127</v>
      </c>
      <c r="C182" t="s">
        <v>3098</v>
      </c>
      <c r="D182" t="s">
        <v>106</v>
      </c>
      <c r="E182" t="s">
        <v>2569</v>
      </c>
      <c r="F182" t="s">
        <v>1383</v>
      </c>
      <c r="G182" t="s">
        <v>243</v>
      </c>
      <c r="H182" t="s">
        <v>2570</v>
      </c>
      <c r="I182" t="s">
        <v>106</v>
      </c>
      <c r="J182" t="s">
        <v>2571</v>
      </c>
      <c r="K182" t="s">
        <v>82</v>
      </c>
      <c r="L182" t="s">
        <v>312</v>
      </c>
      <c r="M182" t="s">
        <v>2572</v>
      </c>
      <c r="N182" t="s">
        <v>106</v>
      </c>
      <c r="O182" t="s">
        <v>2573</v>
      </c>
      <c r="P182" t="s">
        <v>1761</v>
      </c>
      <c r="Q182" t="s">
        <v>1789</v>
      </c>
      <c r="R182" t="s">
        <v>3099</v>
      </c>
      <c r="S182" t="s">
        <v>106</v>
      </c>
      <c r="T182" t="s">
        <v>987</v>
      </c>
      <c r="U182" t="s">
        <v>1386</v>
      </c>
      <c r="V182" t="s">
        <v>3100</v>
      </c>
      <c r="W182" t="s">
        <v>2574</v>
      </c>
      <c r="X182" t="s">
        <v>106</v>
      </c>
      <c r="Y182" t="s">
        <v>2575</v>
      </c>
      <c r="Z182" t="s">
        <v>2576</v>
      </c>
      <c r="AA182" t="s">
        <v>131</v>
      </c>
    </row>
    <row r="183" spans="1:27">
      <c r="A183" t="s">
        <v>3204</v>
      </c>
      <c r="B183" t="s">
        <v>134</v>
      </c>
      <c r="C183" t="s">
        <v>2577</v>
      </c>
      <c r="D183" t="s">
        <v>3101</v>
      </c>
      <c r="E183" t="s">
        <v>2578</v>
      </c>
      <c r="F183" t="s">
        <v>1510</v>
      </c>
      <c r="G183" t="s">
        <v>2579</v>
      </c>
      <c r="H183" t="s">
        <v>2580</v>
      </c>
      <c r="I183" t="s">
        <v>2581</v>
      </c>
      <c r="J183" t="s">
        <v>1173</v>
      </c>
      <c r="K183" t="s">
        <v>914</v>
      </c>
      <c r="L183" t="s">
        <v>107</v>
      </c>
      <c r="M183" t="s">
        <v>2582</v>
      </c>
      <c r="N183" t="s">
        <v>2583</v>
      </c>
      <c r="O183" t="s">
        <v>1473</v>
      </c>
      <c r="P183" t="s">
        <v>543</v>
      </c>
      <c r="Q183" t="s">
        <v>181</v>
      </c>
      <c r="R183" t="s">
        <v>2584</v>
      </c>
      <c r="S183" t="s">
        <v>3102</v>
      </c>
      <c r="T183" t="s">
        <v>1474</v>
      </c>
      <c r="U183" t="s">
        <v>128</v>
      </c>
      <c r="V183" t="s">
        <v>229</v>
      </c>
      <c r="W183" t="s">
        <v>2585</v>
      </c>
      <c r="X183" t="s">
        <v>2586</v>
      </c>
      <c r="Y183" t="s">
        <v>2587</v>
      </c>
      <c r="Z183" t="s">
        <v>2588</v>
      </c>
      <c r="AA183" t="s">
        <v>1697</v>
      </c>
    </row>
    <row r="184" spans="1:27">
      <c r="A184" t="s">
        <v>3204</v>
      </c>
      <c r="B184" t="s">
        <v>137</v>
      </c>
      <c r="C184" t="s">
        <v>2589</v>
      </c>
      <c r="D184" t="s">
        <v>1344</v>
      </c>
      <c r="E184" t="s">
        <v>1285</v>
      </c>
      <c r="F184" t="s">
        <v>2590</v>
      </c>
      <c r="G184" t="s">
        <v>2591</v>
      </c>
      <c r="H184" t="s">
        <v>2592</v>
      </c>
      <c r="I184" t="s">
        <v>222</v>
      </c>
      <c r="J184" t="s">
        <v>1286</v>
      </c>
      <c r="K184" t="s">
        <v>240</v>
      </c>
      <c r="L184" t="s">
        <v>130</v>
      </c>
      <c r="M184" t="s">
        <v>1475</v>
      </c>
      <c r="N184" t="s">
        <v>1481</v>
      </c>
      <c r="O184" t="s">
        <v>1231</v>
      </c>
      <c r="P184" t="s">
        <v>876</v>
      </c>
      <c r="Q184" t="s">
        <v>315</v>
      </c>
      <c r="R184" t="s">
        <v>1476</v>
      </c>
      <c r="S184" t="s">
        <v>145</v>
      </c>
      <c r="T184" t="s">
        <v>85</v>
      </c>
      <c r="U184" t="s">
        <v>85</v>
      </c>
      <c r="V184" t="s">
        <v>85</v>
      </c>
      <c r="W184" t="s">
        <v>2593</v>
      </c>
      <c r="X184" t="s">
        <v>142</v>
      </c>
      <c r="Y184" t="s">
        <v>286</v>
      </c>
      <c r="Z184" t="s">
        <v>1426</v>
      </c>
      <c r="AA184" t="s">
        <v>2594</v>
      </c>
    </row>
    <row r="185" spans="1:27">
      <c r="A185" t="s">
        <v>3204</v>
      </c>
      <c r="B185" t="s">
        <v>146</v>
      </c>
      <c r="C185" t="s">
        <v>2595</v>
      </c>
      <c r="D185" t="s">
        <v>147</v>
      </c>
      <c r="E185" t="s">
        <v>900</v>
      </c>
      <c r="F185" t="s">
        <v>312</v>
      </c>
      <c r="G185" t="s">
        <v>261</v>
      </c>
      <c r="H185" t="s">
        <v>2596</v>
      </c>
      <c r="I185" t="s">
        <v>958</v>
      </c>
      <c r="J185" t="s">
        <v>2597</v>
      </c>
      <c r="K185" t="s">
        <v>1351</v>
      </c>
      <c r="L185" t="s">
        <v>1233</v>
      </c>
      <c r="M185" t="s">
        <v>2598</v>
      </c>
      <c r="N185" t="s">
        <v>203</v>
      </c>
      <c r="O185" t="s">
        <v>2599</v>
      </c>
      <c r="P185" t="s">
        <v>104</v>
      </c>
      <c r="Q185" t="s">
        <v>233</v>
      </c>
      <c r="R185" t="s">
        <v>85</v>
      </c>
      <c r="S185" t="s">
        <v>85</v>
      </c>
      <c r="T185" t="s">
        <v>85</v>
      </c>
      <c r="U185" t="s">
        <v>85</v>
      </c>
      <c r="V185" t="s">
        <v>85</v>
      </c>
      <c r="W185" t="s">
        <v>2600</v>
      </c>
      <c r="X185" t="s">
        <v>1356</v>
      </c>
      <c r="Y185" t="s">
        <v>2601</v>
      </c>
      <c r="Z185" t="s">
        <v>95</v>
      </c>
      <c r="AA185" t="s">
        <v>151</v>
      </c>
    </row>
    <row r="186" spans="1:27">
      <c r="A186" t="s">
        <v>3204</v>
      </c>
      <c r="B186" t="s">
        <v>153</v>
      </c>
      <c r="C186" t="s">
        <v>2602</v>
      </c>
      <c r="D186" t="s">
        <v>1234</v>
      </c>
      <c r="E186" t="s">
        <v>2603</v>
      </c>
      <c r="F186" t="s">
        <v>1353</v>
      </c>
      <c r="G186" t="s">
        <v>1258</v>
      </c>
      <c r="H186" t="s">
        <v>2604</v>
      </c>
      <c r="I186" t="s">
        <v>954</v>
      </c>
      <c r="J186" t="s">
        <v>2605</v>
      </c>
      <c r="K186" t="s">
        <v>867</v>
      </c>
      <c r="L186" t="s">
        <v>81</v>
      </c>
      <c r="M186" t="s">
        <v>2606</v>
      </c>
      <c r="N186" t="s">
        <v>103</v>
      </c>
      <c r="O186" t="s">
        <v>1422</v>
      </c>
      <c r="P186" t="s">
        <v>2607</v>
      </c>
      <c r="Q186" t="s">
        <v>1223</v>
      </c>
      <c r="R186" t="s">
        <v>2608</v>
      </c>
      <c r="S186" t="s">
        <v>1771</v>
      </c>
      <c r="T186" t="s">
        <v>2609</v>
      </c>
      <c r="U186" t="s">
        <v>1424</v>
      </c>
      <c r="V186" t="s">
        <v>2610</v>
      </c>
      <c r="W186" t="s">
        <v>2611</v>
      </c>
      <c r="X186" t="s">
        <v>330</v>
      </c>
      <c r="Y186" t="s">
        <v>2612</v>
      </c>
      <c r="Z186" t="s">
        <v>2613</v>
      </c>
      <c r="AA186" t="s">
        <v>2554</v>
      </c>
    </row>
    <row r="187" spans="1:27">
      <c r="A187" t="s">
        <v>3204</v>
      </c>
      <c r="B187" t="s">
        <v>159</v>
      </c>
      <c r="C187" t="s">
        <v>2614</v>
      </c>
      <c r="D187" t="s">
        <v>1366</v>
      </c>
      <c r="E187" t="s">
        <v>246</v>
      </c>
      <c r="F187" t="s">
        <v>225</v>
      </c>
      <c r="G187" t="s">
        <v>310</v>
      </c>
      <c r="H187" t="s">
        <v>2615</v>
      </c>
      <c r="I187" t="s">
        <v>99</v>
      </c>
      <c r="J187" t="s">
        <v>248</v>
      </c>
      <c r="K187" t="s">
        <v>748</v>
      </c>
      <c r="L187" t="s">
        <v>350</v>
      </c>
      <c r="M187" t="s">
        <v>2616</v>
      </c>
      <c r="N187" t="s">
        <v>111</v>
      </c>
      <c r="O187" t="s">
        <v>249</v>
      </c>
      <c r="P187" t="s">
        <v>198</v>
      </c>
      <c r="Q187" t="s">
        <v>913</v>
      </c>
      <c r="R187" t="s">
        <v>2617</v>
      </c>
      <c r="S187" t="s">
        <v>142</v>
      </c>
      <c r="T187" t="s">
        <v>1516</v>
      </c>
      <c r="U187" t="s">
        <v>2618</v>
      </c>
      <c r="V187" t="s">
        <v>1174</v>
      </c>
      <c r="W187" t="s">
        <v>2619</v>
      </c>
      <c r="X187" t="s">
        <v>330</v>
      </c>
      <c r="Y187" t="s">
        <v>252</v>
      </c>
      <c r="Z187" t="s">
        <v>1489</v>
      </c>
      <c r="AA187" t="s">
        <v>233</v>
      </c>
    </row>
    <row r="188" spans="1:27">
      <c r="A188" t="s">
        <v>3204</v>
      </c>
      <c r="B188" t="s">
        <v>167</v>
      </c>
      <c r="C188" t="s">
        <v>2620</v>
      </c>
      <c r="D188" t="s">
        <v>548</v>
      </c>
      <c r="E188" t="s">
        <v>2620</v>
      </c>
      <c r="F188" t="s">
        <v>106</v>
      </c>
      <c r="G188" t="s">
        <v>106</v>
      </c>
      <c r="H188" t="s">
        <v>2621</v>
      </c>
      <c r="I188" t="s">
        <v>170</v>
      </c>
      <c r="J188" t="s">
        <v>2621</v>
      </c>
      <c r="K188" t="s">
        <v>106</v>
      </c>
      <c r="L188" t="s">
        <v>106</v>
      </c>
      <c r="M188" t="s">
        <v>1760</v>
      </c>
      <c r="N188" t="s">
        <v>168</v>
      </c>
      <c r="O188" t="s">
        <v>1760</v>
      </c>
      <c r="P188" t="s">
        <v>106</v>
      </c>
      <c r="Q188" t="s">
        <v>106</v>
      </c>
      <c r="R188" t="s">
        <v>346</v>
      </c>
      <c r="S188" t="s">
        <v>227</v>
      </c>
      <c r="T188" t="s">
        <v>346</v>
      </c>
      <c r="U188" t="s">
        <v>106</v>
      </c>
      <c r="V188" t="s">
        <v>106</v>
      </c>
      <c r="W188" t="s">
        <v>2622</v>
      </c>
      <c r="X188" t="s">
        <v>168</v>
      </c>
      <c r="Y188" t="s">
        <v>2622</v>
      </c>
      <c r="Z188" t="s">
        <v>106</v>
      </c>
      <c r="AA188" t="s">
        <v>106</v>
      </c>
    </row>
    <row r="189" spans="1:27">
      <c r="A189" t="s">
        <v>3204</v>
      </c>
      <c r="B189" t="s">
        <v>173</v>
      </c>
      <c r="C189" t="s">
        <v>1880</v>
      </c>
      <c r="D189" t="s">
        <v>258</v>
      </c>
      <c r="E189" t="s">
        <v>85</v>
      </c>
      <c r="F189" t="s">
        <v>85</v>
      </c>
      <c r="G189" t="s">
        <v>85</v>
      </c>
      <c r="H189" t="s">
        <v>3005</v>
      </c>
      <c r="I189" t="s">
        <v>1420</v>
      </c>
      <c r="J189" t="s">
        <v>85</v>
      </c>
      <c r="K189" t="s">
        <v>85</v>
      </c>
      <c r="L189" t="s">
        <v>85</v>
      </c>
      <c r="M189" t="s">
        <v>85</v>
      </c>
      <c r="N189" t="s">
        <v>85</v>
      </c>
      <c r="O189" t="s">
        <v>85</v>
      </c>
      <c r="P189" t="s">
        <v>85</v>
      </c>
      <c r="Q189" t="s">
        <v>85</v>
      </c>
      <c r="R189" t="s">
        <v>85</v>
      </c>
      <c r="S189" t="s">
        <v>85</v>
      </c>
      <c r="T189" t="s">
        <v>85</v>
      </c>
      <c r="U189" t="s">
        <v>85</v>
      </c>
      <c r="V189" t="s">
        <v>85</v>
      </c>
      <c r="W189" t="s">
        <v>85</v>
      </c>
      <c r="X189" t="s">
        <v>85</v>
      </c>
      <c r="Y189" t="s">
        <v>85</v>
      </c>
      <c r="Z189" t="s">
        <v>85</v>
      </c>
      <c r="AA189" t="s">
        <v>85</v>
      </c>
    </row>
    <row r="190" spans="1:27">
      <c r="A190" t="s">
        <v>3204</v>
      </c>
      <c r="B190" t="s">
        <v>178</v>
      </c>
      <c r="C190" t="s">
        <v>2623</v>
      </c>
      <c r="D190" t="s">
        <v>334</v>
      </c>
      <c r="E190" t="s">
        <v>2624</v>
      </c>
      <c r="F190" t="s">
        <v>233</v>
      </c>
      <c r="G190" t="s">
        <v>83</v>
      </c>
      <c r="H190" t="s">
        <v>3103</v>
      </c>
      <c r="I190" t="s">
        <v>2153</v>
      </c>
      <c r="J190" t="s">
        <v>3104</v>
      </c>
      <c r="K190" t="s">
        <v>542</v>
      </c>
      <c r="L190" t="s">
        <v>1493</v>
      </c>
      <c r="M190" t="s">
        <v>2625</v>
      </c>
      <c r="N190" t="s">
        <v>2626</v>
      </c>
      <c r="O190" t="s">
        <v>3105</v>
      </c>
      <c r="P190" t="s">
        <v>862</v>
      </c>
      <c r="Q190" t="s">
        <v>128</v>
      </c>
      <c r="R190" t="s">
        <v>2627</v>
      </c>
      <c r="S190" t="s">
        <v>1330</v>
      </c>
      <c r="T190" t="s">
        <v>3106</v>
      </c>
      <c r="U190" t="s">
        <v>109</v>
      </c>
      <c r="V190" t="s">
        <v>225</v>
      </c>
      <c r="W190" t="s">
        <v>2628</v>
      </c>
      <c r="X190" t="s">
        <v>541</v>
      </c>
      <c r="Y190" t="s">
        <v>2629</v>
      </c>
      <c r="Z190" t="s">
        <v>1287</v>
      </c>
      <c r="AA190" t="s">
        <v>549</v>
      </c>
    </row>
    <row r="191" spans="1:27">
      <c r="A191" t="s">
        <v>3204</v>
      </c>
      <c r="B191" t="s">
        <v>182</v>
      </c>
      <c r="C191" t="s">
        <v>3107</v>
      </c>
      <c r="D191" t="s">
        <v>3108</v>
      </c>
      <c r="E191" t="s">
        <v>774</v>
      </c>
      <c r="F191" t="s">
        <v>3109</v>
      </c>
      <c r="G191" t="s">
        <v>3110</v>
      </c>
      <c r="H191" t="s">
        <v>3111</v>
      </c>
      <c r="I191" t="s">
        <v>1066</v>
      </c>
      <c r="J191" t="s">
        <v>3112</v>
      </c>
      <c r="K191" t="s">
        <v>3113</v>
      </c>
      <c r="L191" t="s">
        <v>3114</v>
      </c>
      <c r="M191" t="s">
        <v>2630</v>
      </c>
      <c r="N191" t="s">
        <v>1218</v>
      </c>
      <c r="O191" t="s">
        <v>3115</v>
      </c>
      <c r="P191" t="s">
        <v>3116</v>
      </c>
      <c r="Q191" t="s">
        <v>2631</v>
      </c>
      <c r="R191" t="s">
        <v>3117</v>
      </c>
      <c r="S191" t="s">
        <v>2173</v>
      </c>
      <c r="T191" t="s">
        <v>3118</v>
      </c>
      <c r="U191" t="s">
        <v>3119</v>
      </c>
      <c r="V191" t="s">
        <v>352</v>
      </c>
      <c r="W191" t="s">
        <v>2632</v>
      </c>
      <c r="X191" t="s">
        <v>2633</v>
      </c>
      <c r="Y191" t="s">
        <v>2634</v>
      </c>
      <c r="Z191" t="s">
        <v>2635</v>
      </c>
      <c r="AA191" t="s">
        <v>690</v>
      </c>
    </row>
    <row r="192" spans="1:27">
      <c r="A192" t="s">
        <v>3204</v>
      </c>
      <c r="B192" t="s">
        <v>183</v>
      </c>
      <c r="C192" t="s">
        <v>119</v>
      </c>
      <c r="D192" t="s">
        <v>114</v>
      </c>
      <c r="E192" t="s">
        <v>85</v>
      </c>
      <c r="F192" t="s">
        <v>85</v>
      </c>
      <c r="G192" t="s">
        <v>85</v>
      </c>
      <c r="H192" t="s">
        <v>85</v>
      </c>
      <c r="I192" t="s">
        <v>85</v>
      </c>
      <c r="J192" t="s">
        <v>85</v>
      </c>
      <c r="K192" t="s">
        <v>85</v>
      </c>
      <c r="L192" t="s">
        <v>85</v>
      </c>
      <c r="M192" t="s">
        <v>85</v>
      </c>
      <c r="N192" t="s">
        <v>85</v>
      </c>
      <c r="O192" t="s">
        <v>85</v>
      </c>
      <c r="P192" t="s">
        <v>85</v>
      </c>
      <c r="Q192" t="s">
        <v>85</v>
      </c>
      <c r="R192" t="s">
        <v>85</v>
      </c>
      <c r="S192" t="s">
        <v>85</v>
      </c>
      <c r="T192" t="s">
        <v>85</v>
      </c>
      <c r="U192" t="s">
        <v>85</v>
      </c>
      <c r="V192" t="s">
        <v>85</v>
      </c>
      <c r="W192" t="s">
        <v>85</v>
      </c>
      <c r="X192" t="s">
        <v>85</v>
      </c>
      <c r="Y192" t="s">
        <v>85</v>
      </c>
      <c r="Z192" t="s">
        <v>85</v>
      </c>
      <c r="AA192" t="s">
        <v>85</v>
      </c>
    </row>
    <row r="193" spans="1:27">
      <c r="A193" t="s">
        <v>3204</v>
      </c>
      <c r="B193" t="s">
        <v>185</v>
      </c>
      <c r="C193" t="s">
        <v>2636</v>
      </c>
      <c r="D193" t="s">
        <v>1218</v>
      </c>
      <c r="E193" t="s">
        <v>259</v>
      </c>
      <c r="F193" t="s">
        <v>257</v>
      </c>
      <c r="G193" t="s">
        <v>2637</v>
      </c>
      <c r="H193" t="s">
        <v>2638</v>
      </c>
      <c r="I193" t="s">
        <v>2639</v>
      </c>
      <c r="J193" t="s">
        <v>260</v>
      </c>
      <c r="K193" t="s">
        <v>2640</v>
      </c>
      <c r="L193" t="s">
        <v>2641</v>
      </c>
      <c r="M193" t="s">
        <v>2642</v>
      </c>
      <c r="N193" t="s">
        <v>1939</v>
      </c>
      <c r="O193" t="s">
        <v>262</v>
      </c>
      <c r="P193" t="s">
        <v>257</v>
      </c>
      <c r="Q193" t="s">
        <v>2643</v>
      </c>
      <c r="R193" t="s">
        <v>1499</v>
      </c>
      <c r="S193" t="s">
        <v>227</v>
      </c>
      <c r="T193" t="s">
        <v>85</v>
      </c>
      <c r="U193" t="s">
        <v>85</v>
      </c>
      <c r="V193" t="s">
        <v>2637</v>
      </c>
      <c r="W193" t="s">
        <v>2644</v>
      </c>
      <c r="X193" t="s">
        <v>2115</v>
      </c>
      <c r="Y193" t="s">
        <v>263</v>
      </c>
      <c r="Z193" t="s">
        <v>257</v>
      </c>
      <c r="AA193" t="s">
        <v>2645</v>
      </c>
    </row>
    <row r="194" spans="1:27">
      <c r="A194" t="s">
        <v>3204</v>
      </c>
      <c r="B194" t="s">
        <v>192</v>
      </c>
      <c r="C194" t="s">
        <v>85</v>
      </c>
      <c r="D194" t="s">
        <v>85</v>
      </c>
      <c r="E194" t="s">
        <v>85</v>
      </c>
      <c r="F194" t="s">
        <v>85</v>
      </c>
      <c r="G194" t="s">
        <v>85</v>
      </c>
      <c r="H194" t="s">
        <v>85</v>
      </c>
      <c r="I194" t="s">
        <v>85</v>
      </c>
      <c r="J194" t="s">
        <v>85</v>
      </c>
      <c r="K194" t="s">
        <v>85</v>
      </c>
      <c r="L194" t="s">
        <v>85</v>
      </c>
      <c r="M194" t="s">
        <v>85</v>
      </c>
      <c r="N194" t="s">
        <v>85</v>
      </c>
      <c r="O194" t="s">
        <v>85</v>
      </c>
      <c r="P194" t="s">
        <v>85</v>
      </c>
      <c r="Q194" t="s">
        <v>85</v>
      </c>
      <c r="R194" t="s">
        <v>85</v>
      </c>
      <c r="S194" t="s">
        <v>85</v>
      </c>
      <c r="T194" t="s">
        <v>85</v>
      </c>
      <c r="U194" t="s">
        <v>85</v>
      </c>
      <c r="V194" t="s">
        <v>85</v>
      </c>
      <c r="W194" t="s">
        <v>85</v>
      </c>
      <c r="X194" t="s">
        <v>85</v>
      </c>
      <c r="Y194" t="s">
        <v>85</v>
      </c>
      <c r="Z194" t="s">
        <v>85</v>
      </c>
      <c r="AA194" t="s">
        <v>85</v>
      </c>
    </row>
    <row r="195" spans="1:27">
      <c r="A195" t="s">
        <v>3204</v>
      </c>
      <c r="B195" t="s">
        <v>197</v>
      </c>
      <c r="C195" t="s">
        <v>2646</v>
      </c>
      <c r="D195" t="s">
        <v>139</v>
      </c>
      <c r="E195" t="s">
        <v>265</v>
      </c>
      <c r="F195" t="s">
        <v>2647</v>
      </c>
      <c r="G195" t="s">
        <v>1388</v>
      </c>
      <c r="H195" t="s">
        <v>2648</v>
      </c>
      <c r="I195" t="s">
        <v>139</v>
      </c>
      <c r="J195" t="s">
        <v>266</v>
      </c>
      <c r="K195" t="s">
        <v>201</v>
      </c>
      <c r="L195" t="s">
        <v>219</v>
      </c>
      <c r="M195" t="s">
        <v>2649</v>
      </c>
      <c r="N195" t="s">
        <v>176</v>
      </c>
      <c r="O195" t="s">
        <v>267</v>
      </c>
      <c r="P195" t="s">
        <v>2224</v>
      </c>
      <c r="Q195" t="s">
        <v>2650</v>
      </c>
      <c r="R195" t="s">
        <v>200</v>
      </c>
      <c r="S195" t="s">
        <v>85</v>
      </c>
      <c r="T195" t="s">
        <v>208</v>
      </c>
      <c r="U195" t="s">
        <v>154</v>
      </c>
      <c r="V195" t="s">
        <v>106</v>
      </c>
      <c r="W195" t="s">
        <v>2651</v>
      </c>
      <c r="X195" t="s">
        <v>124</v>
      </c>
      <c r="Y195" t="s">
        <v>1295</v>
      </c>
      <c r="Z195" t="s">
        <v>2652</v>
      </c>
      <c r="AA195" t="s">
        <v>2653</v>
      </c>
    </row>
    <row r="196" spans="1:27">
      <c r="A196" t="s">
        <v>3204</v>
      </c>
      <c r="B196" t="s">
        <v>206</v>
      </c>
      <c r="C196" t="s">
        <v>2654</v>
      </c>
      <c r="D196" t="s">
        <v>1771</v>
      </c>
      <c r="E196" t="s">
        <v>268</v>
      </c>
      <c r="F196" t="s">
        <v>257</v>
      </c>
      <c r="G196" t="s">
        <v>2655</v>
      </c>
      <c r="H196" t="s">
        <v>2656</v>
      </c>
      <c r="I196" t="s">
        <v>2657</v>
      </c>
      <c r="J196" t="s">
        <v>269</v>
      </c>
      <c r="K196" t="s">
        <v>352</v>
      </c>
      <c r="L196" t="s">
        <v>2658</v>
      </c>
      <c r="M196" t="s">
        <v>2659</v>
      </c>
      <c r="N196" t="s">
        <v>1360</v>
      </c>
      <c r="O196" t="s">
        <v>271</v>
      </c>
      <c r="P196" t="s">
        <v>352</v>
      </c>
      <c r="Q196" t="s">
        <v>2660</v>
      </c>
      <c r="R196" t="s">
        <v>2661</v>
      </c>
      <c r="S196" t="s">
        <v>172</v>
      </c>
      <c r="T196" t="s">
        <v>272</v>
      </c>
      <c r="U196" t="s">
        <v>352</v>
      </c>
      <c r="V196" t="s">
        <v>2662</v>
      </c>
      <c r="W196" t="s">
        <v>2663</v>
      </c>
      <c r="X196" t="s">
        <v>897</v>
      </c>
      <c r="Y196" t="s">
        <v>2664</v>
      </c>
      <c r="Z196" t="s">
        <v>257</v>
      </c>
      <c r="AA196" t="s">
        <v>2665</v>
      </c>
    </row>
    <row r="197" spans="1:27">
      <c r="A197" t="s">
        <v>3204</v>
      </c>
      <c r="B197" t="s">
        <v>209</v>
      </c>
      <c r="C197" t="s">
        <v>3120</v>
      </c>
      <c r="D197" t="s">
        <v>1390</v>
      </c>
      <c r="E197" t="s">
        <v>2666</v>
      </c>
      <c r="F197" t="s">
        <v>3121</v>
      </c>
      <c r="G197" t="s">
        <v>3122</v>
      </c>
      <c r="H197" t="s">
        <v>3123</v>
      </c>
      <c r="I197" t="s">
        <v>3124</v>
      </c>
      <c r="J197" t="s">
        <v>3125</v>
      </c>
      <c r="K197" t="s">
        <v>3126</v>
      </c>
      <c r="L197" t="s">
        <v>3127</v>
      </c>
      <c r="M197" t="s">
        <v>2667</v>
      </c>
      <c r="N197" t="s">
        <v>1578</v>
      </c>
      <c r="O197" t="s">
        <v>3128</v>
      </c>
      <c r="P197" t="s">
        <v>3129</v>
      </c>
      <c r="Q197" t="s">
        <v>2668</v>
      </c>
      <c r="R197" t="s">
        <v>3130</v>
      </c>
      <c r="S197" t="s">
        <v>994</v>
      </c>
      <c r="T197" t="s">
        <v>3131</v>
      </c>
      <c r="U197" t="s">
        <v>3132</v>
      </c>
      <c r="V197" t="s">
        <v>257</v>
      </c>
      <c r="W197" t="s">
        <v>2669</v>
      </c>
      <c r="X197" t="s">
        <v>2670</v>
      </c>
      <c r="Y197" t="s">
        <v>2671</v>
      </c>
      <c r="Z197" t="s">
        <v>2672</v>
      </c>
      <c r="AA197" t="s">
        <v>337</v>
      </c>
    </row>
    <row r="198" spans="1:27">
      <c r="A198" t="s">
        <v>3204</v>
      </c>
      <c r="C198" t="s">
        <v>278</v>
      </c>
      <c r="L198" t="s">
        <v>279</v>
      </c>
      <c r="M198" t="s">
        <v>280</v>
      </c>
      <c r="V198" t="s">
        <v>281</v>
      </c>
      <c r="W198" t="s">
        <v>282</v>
      </c>
    </row>
    <row r="199" spans="1:27">
      <c r="A199" t="s">
        <v>3204</v>
      </c>
      <c r="B199" t="s">
        <v>74</v>
      </c>
      <c r="C199" t="s">
        <v>75</v>
      </c>
      <c r="D199" t="s">
        <v>76</v>
      </c>
      <c r="E199" t="s">
        <v>77</v>
      </c>
      <c r="F199" t="s">
        <v>78</v>
      </c>
      <c r="G199" t="s">
        <v>79</v>
      </c>
      <c r="H199" t="s">
        <v>75</v>
      </c>
      <c r="I199" t="s">
        <v>76</v>
      </c>
      <c r="J199" t="s">
        <v>77</v>
      </c>
      <c r="K199" t="s">
        <v>78</v>
      </c>
      <c r="L199" t="s">
        <v>79</v>
      </c>
      <c r="M199" t="s">
        <v>75</v>
      </c>
      <c r="N199" t="s">
        <v>76</v>
      </c>
      <c r="O199" t="s">
        <v>77</v>
      </c>
      <c r="P199" t="s">
        <v>78</v>
      </c>
      <c r="Q199" t="s">
        <v>79</v>
      </c>
      <c r="R199" t="s">
        <v>75</v>
      </c>
      <c r="S199" t="s">
        <v>76</v>
      </c>
      <c r="T199" t="s">
        <v>77</v>
      </c>
      <c r="U199" t="s">
        <v>78</v>
      </c>
      <c r="V199" t="s">
        <v>79</v>
      </c>
      <c r="W199" t="s">
        <v>75</v>
      </c>
      <c r="X199" t="s">
        <v>76</v>
      </c>
      <c r="Y199" t="s">
        <v>77</v>
      </c>
      <c r="Z199" t="s">
        <v>78</v>
      </c>
      <c r="AA199" t="s">
        <v>79</v>
      </c>
    </row>
    <row r="200" spans="1:27">
      <c r="A200" t="s">
        <v>3204</v>
      </c>
      <c r="B200" t="s">
        <v>80</v>
      </c>
      <c r="C200" t="s">
        <v>85</v>
      </c>
      <c r="D200" t="s">
        <v>85</v>
      </c>
      <c r="E200" t="s">
        <v>85</v>
      </c>
      <c r="F200" t="s">
        <v>85</v>
      </c>
      <c r="G200" t="s">
        <v>85</v>
      </c>
      <c r="H200" t="s">
        <v>85</v>
      </c>
      <c r="I200" t="s">
        <v>85</v>
      </c>
      <c r="J200" t="s">
        <v>85</v>
      </c>
      <c r="K200" t="s">
        <v>85</v>
      </c>
      <c r="L200" t="s">
        <v>85</v>
      </c>
      <c r="M200" t="s">
        <v>85</v>
      </c>
      <c r="N200" t="s">
        <v>85</v>
      </c>
      <c r="O200" t="s">
        <v>85</v>
      </c>
      <c r="P200" t="s">
        <v>85</v>
      </c>
      <c r="Q200" t="s">
        <v>85</v>
      </c>
      <c r="R200" t="s">
        <v>85</v>
      </c>
      <c r="S200" t="s">
        <v>85</v>
      </c>
      <c r="T200" t="s">
        <v>85</v>
      </c>
      <c r="U200" t="s">
        <v>85</v>
      </c>
      <c r="V200" t="s">
        <v>85</v>
      </c>
      <c r="W200" t="s">
        <v>85</v>
      </c>
      <c r="X200" t="s">
        <v>85</v>
      </c>
      <c r="Y200" t="s">
        <v>85</v>
      </c>
      <c r="Z200" t="s">
        <v>85</v>
      </c>
      <c r="AA200" t="s">
        <v>85</v>
      </c>
    </row>
    <row r="201" spans="1:27">
      <c r="A201" t="s">
        <v>3204</v>
      </c>
      <c r="B201" t="s">
        <v>86</v>
      </c>
      <c r="C201" t="s">
        <v>2673</v>
      </c>
      <c r="D201" t="s">
        <v>1331</v>
      </c>
      <c r="E201" t="s">
        <v>2674</v>
      </c>
      <c r="F201" t="s">
        <v>876</v>
      </c>
      <c r="G201" t="s">
        <v>1271</v>
      </c>
      <c r="H201" t="s">
        <v>85</v>
      </c>
      <c r="I201" t="s">
        <v>85</v>
      </c>
      <c r="J201" t="s">
        <v>85</v>
      </c>
      <c r="K201" t="s">
        <v>85</v>
      </c>
      <c r="L201" t="s">
        <v>85</v>
      </c>
      <c r="M201" t="s">
        <v>2675</v>
      </c>
      <c r="N201" t="s">
        <v>3133</v>
      </c>
      <c r="O201" t="s">
        <v>2676</v>
      </c>
      <c r="P201" t="s">
        <v>449</v>
      </c>
      <c r="Q201" t="s">
        <v>89</v>
      </c>
      <c r="R201" t="s">
        <v>85</v>
      </c>
      <c r="S201" t="s">
        <v>85</v>
      </c>
      <c r="T201" t="s">
        <v>85</v>
      </c>
      <c r="U201" t="s">
        <v>85</v>
      </c>
      <c r="V201" t="s">
        <v>85</v>
      </c>
      <c r="W201" t="s">
        <v>2677</v>
      </c>
      <c r="X201" t="s">
        <v>1402</v>
      </c>
      <c r="Y201" t="s">
        <v>993</v>
      </c>
      <c r="Z201" t="s">
        <v>1440</v>
      </c>
      <c r="AA201" t="s">
        <v>2296</v>
      </c>
    </row>
    <row r="202" spans="1:27">
      <c r="A202" t="s">
        <v>3204</v>
      </c>
      <c r="B202" t="s">
        <v>91</v>
      </c>
      <c r="C202" t="s">
        <v>85</v>
      </c>
      <c r="D202" t="s">
        <v>85</v>
      </c>
      <c r="E202" t="s">
        <v>85</v>
      </c>
      <c r="F202" t="s">
        <v>85</v>
      </c>
      <c r="G202" t="s">
        <v>85</v>
      </c>
      <c r="H202" t="s">
        <v>85</v>
      </c>
      <c r="I202" t="s">
        <v>85</v>
      </c>
      <c r="J202" t="s">
        <v>85</v>
      </c>
      <c r="K202" t="s">
        <v>85</v>
      </c>
      <c r="L202" t="s">
        <v>85</v>
      </c>
      <c r="M202" t="s">
        <v>85</v>
      </c>
      <c r="N202" t="s">
        <v>85</v>
      </c>
      <c r="O202" t="s">
        <v>85</v>
      </c>
      <c r="P202" t="s">
        <v>85</v>
      </c>
      <c r="Q202" t="s">
        <v>85</v>
      </c>
      <c r="R202" t="s">
        <v>2678</v>
      </c>
      <c r="S202" t="s">
        <v>1003</v>
      </c>
      <c r="T202" t="s">
        <v>2679</v>
      </c>
      <c r="U202" t="s">
        <v>1510</v>
      </c>
      <c r="V202" t="s">
        <v>329</v>
      </c>
      <c r="W202" t="s">
        <v>2680</v>
      </c>
      <c r="X202" t="s">
        <v>2681</v>
      </c>
      <c r="Y202" t="s">
        <v>2682</v>
      </c>
      <c r="Z202" t="s">
        <v>981</v>
      </c>
      <c r="AA202" t="s">
        <v>95</v>
      </c>
    </row>
    <row r="203" spans="1:27">
      <c r="A203" t="s">
        <v>3204</v>
      </c>
      <c r="B203" t="s">
        <v>96</v>
      </c>
      <c r="C203" t="s">
        <v>85</v>
      </c>
      <c r="D203" t="s">
        <v>85</v>
      </c>
      <c r="E203" t="s">
        <v>85</v>
      </c>
      <c r="F203" t="s">
        <v>85</v>
      </c>
      <c r="G203" t="s">
        <v>85</v>
      </c>
      <c r="H203" t="s">
        <v>85</v>
      </c>
      <c r="I203" t="s">
        <v>85</v>
      </c>
      <c r="J203" t="s">
        <v>85</v>
      </c>
      <c r="K203" t="s">
        <v>85</v>
      </c>
      <c r="L203" t="s">
        <v>85</v>
      </c>
      <c r="M203" t="s">
        <v>85</v>
      </c>
      <c r="N203" t="s">
        <v>85</v>
      </c>
      <c r="O203" t="s">
        <v>85</v>
      </c>
      <c r="P203" t="s">
        <v>85</v>
      </c>
      <c r="Q203" t="s">
        <v>85</v>
      </c>
      <c r="R203" t="s">
        <v>85</v>
      </c>
      <c r="S203" t="s">
        <v>85</v>
      </c>
      <c r="T203" t="s">
        <v>85</v>
      </c>
      <c r="U203" t="s">
        <v>85</v>
      </c>
      <c r="V203" t="s">
        <v>85</v>
      </c>
      <c r="W203" t="s">
        <v>85</v>
      </c>
      <c r="X203" t="s">
        <v>85</v>
      </c>
      <c r="Y203" t="s">
        <v>85</v>
      </c>
      <c r="Z203" t="s">
        <v>85</v>
      </c>
      <c r="AA203" t="s">
        <v>85</v>
      </c>
    </row>
    <row r="204" spans="1:27">
      <c r="A204" t="s">
        <v>3204</v>
      </c>
      <c r="B204" t="s">
        <v>98</v>
      </c>
      <c r="C204" t="s">
        <v>2683</v>
      </c>
      <c r="D204" t="s">
        <v>1504</v>
      </c>
      <c r="E204" t="s">
        <v>2612</v>
      </c>
      <c r="F204" t="s">
        <v>2684</v>
      </c>
      <c r="G204" t="s">
        <v>1995</v>
      </c>
      <c r="H204" t="s">
        <v>85</v>
      </c>
      <c r="I204" t="s">
        <v>85</v>
      </c>
      <c r="J204" t="s">
        <v>85</v>
      </c>
      <c r="K204" t="s">
        <v>85</v>
      </c>
      <c r="L204" t="s">
        <v>85</v>
      </c>
      <c r="M204" t="s">
        <v>85</v>
      </c>
      <c r="N204" t="s">
        <v>85</v>
      </c>
      <c r="O204" t="s">
        <v>85</v>
      </c>
      <c r="P204" t="s">
        <v>85</v>
      </c>
      <c r="Q204" t="s">
        <v>85</v>
      </c>
      <c r="R204" t="s">
        <v>2685</v>
      </c>
      <c r="S204" t="s">
        <v>434</v>
      </c>
      <c r="T204" t="s">
        <v>286</v>
      </c>
      <c r="U204" t="s">
        <v>1413</v>
      </c>
      <c r="V204" t="s">
        <v>2686</v>
      </c>
      <c r="W204" t="s">
        <v>85</v>
      </c>
      <c r="X204" t="s">
        <v>85</v>
      </c>
      <c r="Y204" t="s">
        <v>85</v>
      </c>
      <c r="Z204" t="s">
        <v>85</v>
      </c>
      <c r="AA204" t="s">
        <v>85</v>
      </c>
    </row>
    <row r="205" spans="1:27">
      <c r="A205" t="s">
        <v>3204</v>
      </c>
      <c r="B205" t="s">
        <v>102</v>
      </c>
      <c r="C205" t="s">
        <v>2687</v>
      </c>
      <c r="D205" t="s">
        <v>145</v>
      </c>
      <c r="E205" t="s">
        <v>85</v>
      </c>
      <c r="F205" t="s">
        <v>85</v>
      </c>
      <c r="G205" t="s">
        <v>2688</v>
      </c>
      <c r="H205" t="s">
        <v>85</v>
      </c>
      <c r="I205" t="s">
        <v>85</v>
      </c>
      <c r="J205" t="s">
        <v>85</v>
      </c>
      <c r="K205" t="s">
        <v>85</v>
      </c>
      <c r="L205" t="s">
        <v>85</v>
      </c>
      <c r="M205" t="s">
        <v>85</v>
      </c>
      <c r="N205" t="s">
        <v>85</v>
      </c>
      <c r="O205" t="s">
        <v>85</v>
      </c>
      <c r="P205" t="s">
        <v>85</v>
      </c>
      <c r="Q205" t="s">
        <v>85</v>
      </c>
      <c r="R205" t="s">
        <v>2689</v>
      </c>
      <c r="S205" t="s">
        <v>560</v>
      </c>
      <c r="T205" t="s">
        <v>286</v>
      </c>
      <c r="U205" t="s">
        <v>2690</v>
      </c>
      <c r="V205" t="s">
        <v>157</v>
      </c>
      <c r="W205" t="s">
        <v>2691</v>
      </c>
      <c r="X205" t="s">
        <v>2692</v>
      </c>
      <c r="Y205" t="s">
        <v>2693</v>
      </c>
      <c r="Z205" t="s">
        <v>221</v>
      </c>
      <c r="AA205" t="s">
        <v>129</v>
      </c>
    </row>
    <row r="206" spans="1:27">
      <c r="A206" t="s">
        <v>3204</v>
      </c>
      <c r="B206" t="s">
        <v>110</v>
      </c>
      <c r="C206" t="s">
        <v>286</v>
      </c>
      <c r="D206" t="s">
        <v>300</v>
      </c>
      <c r="E206" t="s">
        <v>85</v>
      </c>
      <c r="F206" t="s">
        <v>85</v>
      </c>
      <c r="G206" t="s">
        <v>352</v>
      </c>
      <c r="H206" t="s">
        <v>2694</v>
      </c>
      <c r="I206" t="s">
        <v>106</v>
      </c>
      <c r="J206" t="s">
        <v>288</v>
      </c>
      <c r="K206" t="s">
        <v>232</v>
      </c>
      <c r="L206" t="s">
        <v>236</v>
      </c>
      <c r="M206" t="s">
        <v>85</v>
      </c>
      <c r="N206" t="s">
        <v>85</v>
      </c>
      <c r="O206" t="s">
        <v>85</v>
      </c>
      <c r="P206" t="s">
        <v>85</v>
      </c>
      <c r="Q206" t="s">
        <v>85</v>
      </c>
      <c r="R206" t="s">
        <v>2695</v>
      </c>
      <c r="S206" t="s">
        <v>2386</v>
      </c>
      <c r="T206" t="s">
        <v>199</v>
      </c>
      <c r="U206" t="s">
        <v>257</v>
      </c>
      <c r="V206" t="s">
        <v>257</v>
      </c>
      <c r="W206" t="s">
        <v>2696</v>
      </c>
      <c r="X206" t="s">
        <v>2697</v>
      </c>
      <c r="Y206" t="s">
        <v>85</v>
      </c>
      <c r="Z206" t="s">
        <v>85</v>
      </c>
      <c r="AA206" t="s">
        <v>2164</v>
      </c>
    </row>
    <row r="207" spans="1:27">
      <c r="A207" t="s">
        <v>3204</v>
      </c>
      <c r="B207" t="s">
        <v>120</v>
      </c>
      <c r="C207" t="s">
        <v>85</v>
      </c>
      <c r="D207" t="s">
        <v>85</v>
      </c>
      <c r="E207" t="s">
        <v>85</v>
      </c>
      <c r="F207" t="s">
        <v>85</v>
      </c>
      <c r="G207" t="s">
        <v>85</v>
      </c>
      <c r="H207" t="s">
        <v>85</v>
      </c>
      <c r="I207" t="s">
        <v>85</v>
      </c>
      <c r="J207" t="s">
        <v>85</v>
      </c>
      <c r="K207" t="s">
        <v>85</v>
      </c>
      <c r="L207" t="s">
        <v>85</v>
      </c>
      <c r="M207" t="s">
        <v>85</v>
      </c>
      <c r="N207" t="s">
        <v>85</v>
      </c>
      <c r="O207" t="s">
        <v>85</v>
      </c>
      <c r="P207" t="s">
        <v>85</v>
      </c>
      <c r="Q207" t="s">
        <v>85</v>
      </c>
      <c r="R207" t="s">
        <v>85</v>
      </c>
      <c r="S207" t="s">
        <v>85</v>
      </c>
      <c r="T207" t="s">
        <v>85</v>
      </c>
      <c r="U207" t="s">
        <v>85</v>
      </c>
      <c r="V207" t="s">
        <v>85</v>
      </c>
      <c r="W207" t="s">
        <v>85</v>
      </c>
      <c r="X207" t="s">
        <v>85</v>
      </c>
      <c r="Y207" t="s">
        <v>85</v>
      </c>
      <c r="Z207" t="s">
        <v>85</v>
      </c>
      <c r="AA207" t="s">
        <v>85</v>
      </c>
    </row>
    <row r="208" spans="1:27">
      <c r="A208" t="s">
        <v>3204</v>
      </c>
      <c r="B208" t="s">
        <v>121</v>
      </c>
      <c r="C208" t="s">
        <v>85</v>
      </c>
      <c r="D208" t="s">
        <v>85</v>
      </c>
      <c r="E208" t="s">
        <v>85</v>
      </c>
      <c r="F208" t="s">
        <v>85</v>
      </c>
      <c r="G208" t="s">
        <v>85</v>
      </c>
      <c r="H208" t="s">
        <v>85</v>
      </c>
      <c r="I208" t="s">
        <v>85</v>
      </c>
      <c r="J208" t="s">
        <v>85</v>
      </c>
      <c r="K208" t="s">
        <v>85</v>
      </c>
      <c r="L208" t="s">
        <v>85</v>
      </c>
      <c r="M208" t="s">
        <v>3134</v>
      </c>
      <c r="N208" t="s">
        <v>3135</v>
      </c>
      <c r="O208" t="s">
        <v>2698</v>
      </c>
      <c r="P208" t="s">
        <v>3136</v>
      </c>
      <c r="Q208" t="s">
        <v>3137</v>
      </c>
      <c r="R208" t="s">
        <v>85</v>
      </c>
      <c r="S208" t="s">
        <v>85</v>
      </c>
      <c r="T208" t="s">
        <v>85</v>
      </c>
      <c r="U208" t="s">
        <v>85</v>
      </c>
      <c r="V208" t="s">
        <v>85</v>
      </c>
      <c r="W208" t="s">
        <v>85</v>
      </c>
      <c r="X208" t="s">
        <v>85</v>
      </c>
      <c r="Y208" t="s">
        <v>85</v>
      </c>
      <c r="Z208" t="s">
        <v>85</v>
      </c>
      <c r="AA208" t="s">
        <v>85</v>
      </c>
    </row>
    <row r="209" spans="1:27">
      <c r="A209" t="s">
        <v>3204</v>
      </c>
      <c r="B209" t="s">
        <v>123</v>
      </c>
      <c r="C209" t="s">
        <v>2699</v>
      </c>
      <c r="D209" t="s">
        <v>1421</v>
      </c>
      <c r="E209" t="s">
        <v>2700</v>
      </c>
      <c r="F209" t="s">
        <v>540</v>
      </c>
      <c r="G209" t="s">
        <v>225</v>
      </c>
      <c r="H209" t="s">
        <v>85</v>
      </c>
      <c r="I209" t="s">
        <v>85</v>
      </c>
      <c r="J209" t="s">
        <v>85</v>
      </c>
      <c r="K209" t="s">
        <v>85</v>
      </c>
      <c r="L209" t="s">
        <v>85</v>
      </c>
      <c r="M209" t="s">
        <v>3035</v>
      </c>
      <c r="N209" t="s">
        <v>139</v>
      </c>
      <c r="O209" t="s">
        <v>85</v>
      </c>
      <c r="P209" t="s">
        <v>85</v>
      </c>
      <c r="Q209" t="s">
        <v>85</v>
      </c>
      <c r="R209" t="s">
        <v>85</v>
      </c>
      <c r="S209" t="s">
        <v>85</v>
      </c>
      <c r="T209" t="s">
        <v>85</v>
      </c>
      <c r="U209" t="s">
        <v>85</v>
      </c>
      <c r="V209" t="s">
        <v>85</v>
      </c>
      <c r="W209" t="s">
        <v>85</v>
      </c>
      <c r="X209" t="s">
        <v>85</v>
      </c>
      <c r="Y209" t="s">
        <v>85</v>
      </c>
      <c r="Z209" t="s">
        <v>85</v>
      </c>
      <c r="AA209" t="s">
        <v>85</v>
      </c>
    </row>
    <row r="210" spans="1:27">
      <c r="A210" t="s">
        <v>3204</v>
      </c>
      <c r="B210" t="s">
        <v>127</v>
      </c>
      <c r="C210" t="s">
        <v>2701</v>
      </c>
      <c r="D210" t="s">
        <v>106</v>
      </c>
      <c r="E210" t="s">
        <v>2702</v>
      </c>
      <c r="F210" t="s">
        <v>232</v>
      </c>
      <c r="G210" t="s">
        <v>2703</v>
      </c>
      <c r="H210" t="s">
        <v>2694</v>
      </c>
      <c r="I210" t="s">
        <v>106</v>
      </c>
      <c r="J210" t="s">
        <v>288</v>
      </c>
      <c r="K210" t="s">
        <v>232</v>
      </c>
      <c r="L210" t="s">
        <v>236</v>
      </c>
      <c r="M210" t="s">
        <v>3138</v>
      </c>
      <c r="N210" t="s">
        <v>106</v>
      </c>
      <c r="O210" t="s">
        <v>2704</v>
      </c>
      <c r="P210" t="s">
        <v>3139</v>
      </c>
      <c r="Q210" t="s">
        <v>3140</v>
      </c>
      <c r="R210" t="s">
        <v>2705</v>
      </c>
      <c r="S210" t="s">
        <v>106</v>
      </c>
      <c r="T210" t="s">
        <v>2706</v>
      </c>
      <c r="U210" t="s">
        <v>959</v>
      </c>
      <c r="V210" t="s">
        <v>2707</v>
      </c>
      <c r="W210" t="s">
        <v>2708</v>
      </c>
      <c r="X210" t="s">
        <v>106</v>
      </c>
      <c r="Y210" t="s">
        <v>2709</v>
      </c>
      <c r="Z210" t="s">
        <v>315</v>
      </c>
      <c r="AA210" t="s">
        <v>198</v>
      </c>
    </row>
    <row r="211" spans="1:27">
      <c r="A211" t="s">
        <v>3204</v>
      </c>
      <c r="B211" t="s">
        <v>134</v>
      </c>
      <c r="C211" t="s">
        <v>2710</v>
      </c>
      <c r="D211" t="s">
        <v>1221</v>
      </c>
      <c r="E211" t="s">
        <v>2711</v>
      </c>
      <c r="F211" t="s">
        <v>1382</v>
      </c>
      <c r="G211" t="s">
        <v>88</v>
      </c>
      <c r="H211" t="s">
        <v>2712</v>
      </c>
      <c r="I211" t="s">
        <v>2098</v>
      </c>
      <c r="J211" t="s">
        <v>266</v>
      </c>
      <c r="K211" t="s">
        <v>1564</v>
      </c>
      <c r="L211" t="s">
        <v>155</v>
      </c>
      <c r="M211" t="s">
        <v>2713</v>
      </c>
      <c r="N211" t="s">
        <v>3141</v>
      </c>
      <c r="O211" t="s">
        <v>2714</v>
      </c>
      <c r="P211" t="s">
        <v>128</v>
      </c>
      <c r="Q211" t="s">
        <v>290</v>
      </c>
      <c r="R211" t="s">
        <v>2715</v>
      </c>
      <c r="S211" t="s">
        <v>2716</v>
      </c>
      <c r="T211" t="s">
        <v>1294</v>
      </c>
      <c r="U211" t="s">
        <v>1232</v>
      </c>
      <c r="V211" t="s">
        <v>193</v>
      </c>
      <c r="W211" t="s">
        <v>2717</v>
      </c>
      <c r="X211" t="s">
        <v>1447</v>
      </c>
      <c r="Y211" t="s">
        <v>2718</v>
      </c>
      <c r="Z211" t="s">
        <v>2579</v>
      </c>
      <c r="AA211" t="s">
        <v>256</v>
      </c>
    </row>
    <row r="212" spans="1:27">
      <c r="A212" t="s">
        <v>3204</v>
      </c>
      <c r="B212" t="s">
        <v>137</v>
      </c>
      <c r="C212" t="s">
        <v>1459</v>
      </c>
      <c r="D212" t="s">
        <v>152</v>
      </c>
      <c r="E212" t="s">
        <v>85</v>
      </c>
      <c r="F212" t="s">
        <v>85</v>
      </c>
      <c r="G212" t="s">
        <v>85</v>
      </c>
      <c r="H212" t="s">
        <v>85</v>
      </c>
      <c r="I212" t="s">
        <v>85</v>
      </c>
      <c r="J212" t="s">
        <v>85</v>
      </c>
      <c r="K212" t="s">
        <v>85</v>
      </c>
      <c r="L212" t="s">
        <v>85</v>
      </c>
      <c r="M212" t="s">
        <v>2719</v>
      </c>
      <c r="N212" t="s">
        <v>979</v>
      </c>
      <c r="O212" t="s">
        <v>1257</v>
      </c>
      <c r="P212" t="s">
        <v>2720</v>
      </c>
      <c r="Q212" t="s">
        <v>1299</v>
      </c>
      <c r="R212" t="s">
        <v>1494</v>
      </c>
      <c r="S212" t="s">
        <v>152</v>
      </c>
      <c r="T212" t="s">
        <v>194</v>
      </c>
      <c r="U212" t="s">
        <v>1495</v>
      </c>
      <c r="V212" t="s">
        <v>257</v>
      </c>
      <c r="W212" t="s">
        <v>2721</v>
      </c>
      <c r="X212" t="s">
        <v>237</v>
      </c>
      <c r="Y212" t="s">
        <v>790</v>
      </c>
      <c r="Z212" t="s">
        <v>156</v>
      </c>
      <c r="AA212" t="s">
        <v>223</v>
      </c>
    </row>
    <row r="213" spans="1:27">
      <c r="A213" t="s">
        <v>3204</v>
      </c>
      <c r="B213" t="s">
        <v>146</v>
      </c>
      <c r="C213" t="s">
        <v>2722</v>
      </c>
      <c r="D213" t="s">
        <v>1360</v>
      </c>
      <c r="E213" t="s">
        <v>550</v>
      </c>
      <c r="F213" t="s">
        <v>911</v>
      </c>
      <c r="G213" t="s">
        <v>234</v>
      </c>
      <c r="H213" t="s">
        <v>2723</v>
      </c>
      <c r="I213" t="s">
        <v>222</v>
      </c>
      <c r="J213" t="s">
        <v>85</v>
      </c>
      <c r="K213" t="s">
        <v>85</v>
      </c>
      <c r="L213" t="s">
        <v>1236</v>
      </c>
      <c r="M213" t="s">
        <v>2724</v>
      </c>
      <c r="N213" t="s">
        <v>3142</v>
      </c>
      <c r="O213" t="s">
        <v>2726</v>
      </c>
      <c r="P213" t="s">
        <v>220</v>
      </c>
      <c r="Q213" t="s">
        <v>283</v>
      </c>
      <c r="R213" t="s">
        <v>2727</v>
      </c>
      <c r="S213" t="s">
        <v>2390</v>
      </c>
      <c r="T213" t="s">
        <v>1497</v>
      </c>
      <c r="U213" t="s">
        <v>1691</v>
      </c>
      <c r="V213" t="s">
        <v>129</v>
      </c>
      <c r="W213" t="s">
        <v>2728</v>
      </c>
      <c r="X213" t="s">
        <v>968</v>
      </c>
      <c r="Y213" t="s">
        <v>2729</v>
      </c>
      <c r="Z213" t="s">
        <v>92</v>
      </c>
      <c r="AA213" t="s">
        <v>1232</v>
      </c>
    </row>
    <row r="214" spans="1:27">
      <c r="A214" t="s">
        <v>3204</v>
      </c>
      <c r="B214" t="s">
        <v>153</v>
      </c>
      <c r="C214" t="s">
        <v>2730</v>
      </c>
      <c r="D214" t="s">
        <v>1291</v>
      </c>
      <c r="E214" t="s">
        <v>2731</v>
      </c>
      <c r="F214" t="s">
        <v>1462</v>
      </c>
      <c r="G214" t="s">
        <v>2732</v>
      </c>
      <c r="H214" t="s">
        <v>85</v>
      </c>
      <c r="I214" t="s">
        <v>85</v>
      </c>
      <c r="J214" t="s">
        <v>298</v>
      </c>
      <c r="K214" t="s">
        <v>85</v>
      </c>
      <c r="L214" t="s">
        <v>85</v>
      </c>
      <c r="M214" t="s">
        <v>2733</v>
      </c>
      <c r="N214" t="s">
        <v>1498</v>
      </c>
      <c r="O214" t="s">
        <v>2734</v>
      </c>
      <c r="P214" t="s">
        <v>1248</v>
      </c>
      <c r="Q214" t="s">
        <v>1418</v>
      </c>
      <c r="R214" t="s">
        <v>2735</v>
      </c>
      <c r="S214" t="s">
        <v>111</v>
      </c>
      <c r="T214" t="s">
        <v>2494</v>
      </c>
      <c r="U214" t="s">
        <v>1829</v>
      </c>
      <c r="V214" t="s">
        <v>236</v>
      </c>
      <c r="W214" t="s">
        <v>2736</v>
      </c>
      <c r="X214" t="s">
        <v>875</v>
      </c>
      <c r="Y214" t="s">
        <v>2737</v>
      </c>
      <c r="Z214" t="s">
        <v>2738</v>
      </c>
      <c r="AA214" t="s">
        <v>1507</v>
      </c>
    </row>
    <row r="215" spans="1:27">
      <c r="A215" t="s">
        <v>3204</v>
      </c>
      <c r="B215" t="s">
        <v>159</v>
      </c>
      <c r="C215" t="s">
        <v>2739</v>
      </c>
      <c r="D215" t="s">
        <v>85</v>
      </c>
      <c r="E215" t="s">
        <v>85</v>
      </c>
      <c r="F215" t="s">
        <v>85</v>
      </c>
      <c r="G215" t="s">
        <v>106</v>
      </c>
      <c r="H215" t="s">
        <v>85</v>
      </c>
      <c r="I215" t="s">
        <v>85</v>
      </c>
      <c r="J215" t="s">
        <v>85</v>
      </c>
      <c r="K215" t="s">
        <v>85</v>
      </c>
      <c r="L215" t="s">
        <v>85</v>
      </c>
      <c r="M215" t="s">
        <v>2740</v>
      </c>
      <c r="N215" t="s">
        <v>264</v>
      </c>
      <c r="O215" t="s">
        <v>995</v>
      </c>
      <c r="P215" t="s">
        <v>1003</v>
      </c>
      <c r="Q215" t="s">
        <v>2741</v>
      </c>
      <c r="R215" t="s">
        <v>2742</v>
      </c>
      <c r="S215" t="s">
        <v>176</v>
      </c>
      <c r="T215" t="s">
        <v>298</v>
      </c>
      <c r="U215" t="s">
        <v>291</v>
      </c>
      <c r="V215" t="s">
        <v>1237</v>
      </c>
      <c r="W215" t="s">
        <v>2743</v>
      </c>
      <c r="X215" t="s">
        <v>545</v>
      </c>
      <c r="Y215" t="s">
        <v>305</v>
      </c>
      <c r="Z215" t="s">
        <v>241</v>
      </c>
      <c r="AA215" t="s">
        <v>162</v>
      </c>
    </row>
    <row r="216" spans="1:27">
      <c r="A216" t="s">
        <v>3204</v>
      </c>
      <c r="B216" t="s">
        <v>167</v>
      </c>
      <c r="C216" t="s">
        <v>2744</v>
      </c>
      <c r="D216" t="s">
        <v>1939</v>
      </c>
      <c r="E216" t="s">
        <v>2744</v>
      </c>
      <c r="F216" t="s">
        <v>106</v>
      </c>
      <c r="G216" t="s">
        <v>2745</v>
      </c>
      <c r="H216" t="s">
        <v>85</v>
      </c>
      <c r="I216" t="s">
        <v>85</v>
      </c>
      <c r="J216" t="s">
        <v>85</v>
      </c>
      <c r="K216" t="s">
        <v>85</v>
      </c>
      <c r="L216" t="s">
        <v>85</v>
      </c>
      <c r="M216" t="s">
        <v>2746</v>
      </c>
      <c r="N216" t="s">
        <v>239</v>
      </c>
      <c r="O216" t="s">
        <v>2746</v>
      </c>
      <c r="P216" t="s">
        <v>106</v>
      </c>
      <c r="Q216" t="s">
        <v>2747</v>
      </c>
      <c r="R216" t="s">
        <v>307</v>
      </c>
      <c r="S216" t="s">
        <v>548</v>
      </c>
      <c r="T216" t="s">
        <v>307</v>
      </c>
      <c r="U216" t="s">
        <v>106</v>
      </c>
      <c r="V216" t="s">
        <v>106</v>
      </c>
      <c r="W216" t="s">
        <v>1940</v>
      </c>
      <c r="X216" t="s">
        <v>168</v>
      </c>
      <c r="Y216" t="s">
        <v>1940</v>
      </c>
      <c r="Z216" t="s">
        <v>106</v>
      </c>
      <c r="AA216" t="s">
        <v>106</v>
      </c>
    </row>
    <row r="217" spans="1:27">
      <c r="A217" t="s">
        <v>3204</v>
      </c>
      <c r="B217" t="s">
        <v>173</v>
      </c>
      <c r="C217" t="s">
        <v>85</v>
      </c>
      <c r="D217" t="s">
        <v>85</v>
      </c>
      <c r="E217" t="s">
        <v>85</v>
      </c>
      <c r="F217" t="s">
        <v>85</v>
      </c>
      <c r="G217" t="s">
        <v>85</v>
      </c>
      <c r="H217" t="s">
        <v>85</v>
      </c>
      <c r="I217" t="s">
        <v>85</v>
      </c>
      <c r="J217" t="s">
        <v>85</v>
      </c>
      <c r="K217" t="s">
        <v>85</v>
      </c>
      <c r="L217" t="s">
        <v>85</v>
      </c>
      <c r="M217" t="s">
        <v>85</v>
      </c>
      <c r="N217" t="s">
        <v>85</v>
      </c>
      <c r="O217" t="s">
        <v>85</v>
      </c>
      <c r="P217" t="s">
        <v>85</v>
      </c>
      <c r="Q217" t="s">
        <v>85</v>
      </c>
      <c r="R217" t="s">
        <v>85</v>
      </c>
      <c r="S217" t="s">
        <v>85</v>
      </c>
      <c r="T217" t="s">
        <v>85</v>
      </c>
      <c r="U217" t="s">
        <v>85</v>
      </c>
      <c r="V217" t="s">
        <v>85</v>
      </c>
      <c r="W217" t="s">
        <v>85</v>
      </c>
      <c r="X217" t="s">
        <v>85</v>
      </c>
      <c r="Y217" t="s">
        <v>308</v>
      </c>
      <c r="Z217" t="s">
        <v>85</v>
      </c>
      <c r="AA217" t="s">
        <v>85</v>
      </c>
    </row>
    <row r="218" spans="1:27">
      <c r="A218" t="s">
        <v>3204</v>
      </c>
      <c r="B218" t="s">
        <v>178</v>
      </c>
      <c r="C218" t="s">
        <v>2748</v>
      </c>
      <c r="D218" t="s">
        <v>1776</v>
      </c>
      <c r="E218" t="s">
        <v>3143</v>
      </c>
      <c r="F218" t="s">
        <v>1225</v>
      </c>
      <c r="G218" t="s">
        <v>2749</v>
      </c>
      <c r="H218" t="s">
        <v>2694</v>
      </c>
      <c r="I218" t="s">
        <v>106</v>
      </c>
      <c r="J218" t="s">
        <v>288</v>
      </c>
      <c r="K218" t="s">
        <v>232</v>
      </c>
      <c r="L218" t="s">
        <v>236</v>
      </c>
      <c r="M218" t="s">
        <v>2750</v>
      </c>
      <c r="N218" t="s">
        <v>3144</v>
      </c>
      <c r="O218" t="s">
        <v>3145</v>
      </c>
      <c r="P218" t="s">
        <v>251</v>
      </c>
      <c r="Q218" t="s">
        <v>1326</v>
      </c>
      <c r="R218" t="s">
        <v>2751</v>
      </c>
      <c r="S218" t="s">
        <v>751</v>
      </c>
      <c r="T218" t="s">
        <v>2752</v>
      </c>
      <c r="U218" t="s">
        <v>234</v>
      </c>
      <c r="V218" t="s">
        <v>251</v>
      </c>
      <c r="W218" t="s">
        <v>2753</v>
      </c>
      <c r="X218" t="s">
        <v>2754</v>
      </c>
      <c r="Y218" t="s">
        <v>2755</v>
      </c>
      <c r="Z218" t="s">
        <v>1560</v>
      </c>
      <c r="AA218" t="s">
        <v>1232</v>
      </c>
    </row>
    <row r="219" spans="1:27">
      <c r="A219" t="s">
        <v>3204</v>
      </c>
      <c r="B219" t="s">
        <v>182</v>
      </c>
      <c r="C219" t="s">
        <v>2756</v>
      </c>
      <c r="D219" t="s">
        <v>285</v>
      </c>
      <c r="E219" t="s">
        <v>3146</v>
      </c>
      <c r="F219" t="s">
        <v>352</v>
      </c>
      <c r="G219" t="s">
        <v>2758</v>
      </c>
      <c r="H219" t="s">
        <v>85</v>
      </c>
      <c r="I219" t="s">
        <v>85</v>
      </c>
      <c r="J219" t="s">
        <v>85</v>
      </c>
      <c r="K219" t="s">
        <v>85</v>
      </c>
      <c r="L219" t="s">
        <v>85</v>
      </c>
      <c r="M219" t="s">
        <v>3147</v>
      </c>
      <c r="N219" t="s">
        <v>3148</v>
      </c>
      <c r="O219" t="s">
        <v>3149</v>
      </c>
      <c r="P219" t="s">
        <v>352</v>
      </c>
      <c r="Q219" t="s">
        <v>1912</v>
      </c>
      <c r="R219" t="s">
        <v>2759</v>
      </c>
      <c r="S219" t="s">
        <v>1242</v>
      </c>
      <c r="T219" t="s">
        <v>2760</v>
      </c>
      <c r="U219" t="s">
        <v>1417</v>
      </c>
      <c r="V219" t="s">
        <v>2761</v>
      </c>
      <c r="W219" t="s">
        <v>2762</v>
      </c>
      <c r="X219" t="s">
        <v>1083</v>
      </c>
      <c r="Y219" t="s">
        <v>2763</v>
      </c>
      <c r="Z219" t="s">
        <v>2764</v>
      </c>
      <c r="AA219" t="s">
        <v>2765</v>
      </c>
    </row>
    <row r="220" spans="1:27">
      <c r="A220" t="s">
        <v>3204</v>
      </c>
      <c r="B220" t="s">
        <v>183</v>
      </c>
      <c r="C220" t="s">
        <v>85</v>
      </c>
      <c r="D220" t="s">
        <v>85</v>
      </c>
      <c r="E220" t="s">
        <v>85</v>
      </c>
      <c r="F220" t="s">
        <v>85</v>
      </c>
      <c r="G220" t="s">
        <v>85</v>
      </c>
      <c r="H220" t="s">
        <v>85</v>
      </c>
      <c r="I220" t="s">
        <v>85</v>
      </c>
      <c r="J220" t="s">
        <v>85</v>
      </c>
      <c r="K220" t="s">
        <v>85</v>
      </c>
      <c r="L220" t="s">
        <v>85</v>
      </c>
      <c r="M220" t="s">
        <v>85</v>
      </c>
      <c r="N220" t="s">
        <v>85</v>
      </c>
      <c r="O220" t="s">
        <v>85</v>
      </c>
      <c r="P220" t="s">
        <v>85</v>
      </c>
      <c r="Q220" t="s">
        <v>85</v>
      </c>
      <c r="R220" t="s">
        <v>85</v>
      </c>
      <c r="S220" t="s">
        <v>85</v>
      </c>
      <c r="T220" t="s">
        <v>85</v>
      </c>
      <c r="U220" t="s">
        <v>85</v>
      </c>
      <c r="V220" t="s">
        <v>85</v>
      </c>
      <c r="W220" t="s">
        <v>85</v>
      </c>
      <c r="X220" t="s">
        <v>85</v>
      </c>
      <c r="Y220" t="s">
        <v>85</v>
      </c>
      <c r="Z220" t="s">
        <v>85</v>
      </c>
      <c r="AA220" t="s">
        <v>85</v>
      </c>
    </row>
    <row r="221" spans="1:27">
      <c r="A221" t="s">
        <v>3204</v>
      </c>
      <c r="B221" t="s">
        <v>185</v>
      </c>
      <c r="C221" t="s">
        <v>2766</v>
      </c>
      <c r="D221" t="s">
        <v>300</v>
      </c>
      <c r="E221" t="s">
        <v>144</v>
      </c>
      <c r="F221" t="s">
        <v>257</v>
      </c>
      <c r="G221" t="s">
        <v>1939</v>
      </c>
      <c r="H221" t="s">
        <v>85</v>
      </c>
      <c r="I221" t="s">
        <v>85</v>
      </c>
      <c r="J221" t="s">
        <v>85</v>
      </c>
      <c r="K221" t="s">
        <v>85</v>
      </c>
      <c r="L221" t="s">
        <v>85</v>
      </c>
      <c r="M221" t="s">
        <v>3150</v>
      </c>
      <c r="N221" t="s">
        <v>3151</v>
      </c>
      <c r="O221" t="s">
        <v>188</v>
      </c>
      <c r="P221" t="s">
        <v>257</v>
      </c>
      <c r="Q221" t="s">
        <v>3152</v>
      </c>
      <c r="R221" t="s">
        <v>2767</v>
      </c>
      <c r="S221" t="s">
        <v>1068</v>
      </c>
      <c r="T221" t="s">
        <v>85</v>
      </c>
      <c r="U221" t="s">
        <v>85</v>
      </c>
      <c r="V221" t="s">
        <v>2768</v>
      </c>
      <c r="W221" t="s">
        <v>2769</v>
      </c>
      <c r="X221" t="s">
        <v>568</v>
      </c>
      <c r="Y221" t="s">
        <v>311</v>
      </c>
      <c r="Z221" t="s">
        <v>257</v>
      </c>
      <c r="AA221" t="s">
        <v>1071</v>
      </c>
    </row>
    <row r="222" spans="1:27">
      <c r="A222" t="s">
        <v>3204</v>
      </c>
      <c r="B222" t="s">
        <v>192</v>
      </c>
      <c r="C222" t="s">
        <v>85</v>
      </c>
      <c r="D222" t="s">
        <v>85</v>
      </c>
      <c r="E222" t="s">
        <v>85</v>
      </c>
      <c r="F222" t="s">
        <v>85</v>
      </c>
      <c r="G222" t="s">
        <v>85</v>
      </c>
      <c r="H222" t="s">
        <v>85</v>
      </c>
      <c r="I222" t="s">
        <v>85</v>
      </c>
      <c r="J222" t="s">
        <v>85</v>
      </c>
      <c r="K222" t="s">
        <v>85</v>
      </c>
      <c r="L222" t="s">
        <v>85</v>
      </c>
      <c r="M222" t="s">
        <v>85</v>
      </c>
      <c r="N222" t="s">
        <v>85</v>
      </c>
      <c r="O222" t="s">
        <v>85</v>
      </c>
      <c r="P222" t="s">
        <v>85</v>
      </c>
      <c r="Q222" t="s">
        <v>85</v>
      </c>
      <c r="R222" t="s">
        <v>85</v>
      </c>
      <c r="S222" t="s">
        <v>85</v>
      </c>
      <c r="T222" t="s">
        <v>85</v>
      </c>
      <c r="U222" t="s">
        <v>85</v>
      </c>
      <c r="V222" t="s">
        <v>85</v>
      </c>
      <c r="W222" t="s">
        <v>2770</v>
      </c>
      <c r="X222" t="s">
        <v>186</v>
      </c>
      <c r="Y222" t="s">
        <v>2771</v>
      </c>
      <c r="Z222" t="s">
        <v>1505</v>
      </c>
      <c r="AA222" t="s">
        <v>187</v>
      </c>
    </row>
    <row r="223" spans="1:27">
      <c r="A223" t="s">
        <v>3204</v>
      </c>
      <c r="B223" t="s">
        <v>197</v>
      </c>
      <c r="C223" t="s">
        <v>200</v>
      </c>
      <c r="D223" t="s">
        <v>85</v>
      </c>
      <c r="E223" t="s">
        <v>208</v>
      </c>
      <c r="F223" t="s">
        <v>154</v>
      </c>
      <c r="G223" t="s">
        <v>85</v>
      </c>
      <c r="H223" t="s">
        <v>85</v>
      </c>
      <c r="I223" t="s">
        <v>85</v>
      </c>
      <c r="J223" t="s">
        <v>85</v>
      </c>
      <c r="K223" t="s">
        <v>85</v>
      </c>
      <c r="L223" t="s">
        <v>85</v>
      </c>
      <c r="M223" t="s">
        <v>2772</v>
      </c>
      <c r="N223" t="s">
        <v>145</v>
      </c>
      <c r="O223" t="s">
        <v>1499</v>
      </c>
      <c r="P223" t="s">
        <v>1640</v>
      </c>
      <c r="Q223" t="s">
        <v>1056</v>
      </c>
      <c r="R223" t="s">
        <v>200</v>
      </c>
      <c r="S223" t="s">
        <v>114</v>
      </c>
      <c r="T223" t="s">
        <v>208</v>
      </c>
      <c r="U223" t="s">
        <v>154</v>
      </c>
      <c r="V223" t="s">
        <v>106</v>
      </c>
      <c r="W223" t="s">
        <v>2773</v>
      </c>
      <c r="X223" t="s">
        <v>152</v>
      </c>
      <c r="Y223" t="s">
        <v>314</v>
      </c>
      <c r="Z223" t="s">
        <v>1472</v>
      </c>
      <c r="AA223" t="s">
        <v>2774</v>
      </c>
    </row>
    <row r="224" spans="1:27">
      <c r="A224" t="s">
        <v>3204</v>
      </c>
      <c r="B224" t="s">
        <v>206</v>
      </c>
      <c r="C224" t="s">
        <v>2775</v>
      </c>
      <c r="D224" t="s">
        <v>561</v>
      </c>
      <c r="E224" t="s">
        <v>191</v>
      </c>
      <c r="F224" t="s">
        <v>257</v>
      </c>
      <c r="G224" t="s">
        <v>2776</v>
      </c>
      <c r="H224" t="s">
        <v>85</v>
      </c>
      <c r="I224" t="s">
        <v>85</v>
      </c>
      <c r="J224" t="s">
        <v>85</v>
      </c>
      <c r="K224" t="s">
        <v>85</v>
      </c>
      <c r="L224" t="s">
        <v>85</v>
      </c>
      <c r="M224" t="s">
        <v>3153</v>
      </c>
      <c r="N224" t="s">
        <v>1224</v>
      </c>
      <c r="O224" t="s">
        <v>2524</v>
      </c>
      <c r="P224" t="s">
        <v>257</v>
      </c>
      <c r="Q224" t="s">
        <v>3154</v>
      </c>
      <c r="R224" t="s">
        <v>2777</v>
      </c>
      <c r="S224" t="s">
        <v>1068</v>
      </c>
      <c r="T224" t="s">
        <v>272</v>
      </c>
      <c r="U224" t="s">
        <v>352</v>
      </c>
      <c r="V224" t="s">
        <v>2778</v>
      </c>
      <c r="W224" t="s">
        <v>2779</v>
      </c>
      <c r="X224" t="s">
        <v>196</v>
      </c>
      <c r="Y224" t="s">
        <v>2780</v>
      </c>
      <c r="Z224" t="s">
        <v>352</v>
      </c>
      <c r="AA224" t="s">
        <v>2781</v>
      </c>
    </row>
    <row r="225" spans="1:27">
      <c r="A225" t="s">
        <v>3204</v>
      </c>
      <c r="B225" t="s">
        <v>209</v>
      </c>
      <c r="C225" t="s">
        <v>2782</v>
      </c>
      <c r="D225" t="s">
        <v>1083</v>
      </c>
      <c r="E225" t="s">
        <v>3155</v>
      </c>
      <c r="F225" t="s">
        <v>352</v>
      </c>
      <c r="G225" t="s">
        <v>2783</v>
      </c>
      <c r="H225" t="s">
        <v>85</v>
      </c>
      <c r="I225" t="s">
        <v>85</v>
      </c>
      <c r="J225" t="s">
        <v>85</v>
      </c>
      <c r="K225" t="s">
        <v>85</v>
      </c>
      <c r="L225" t="s">
        <v>85</v>
      </c>
      <c r="M225" t="s">
        <v>3156</v>
      </c>
      <c r="N225" t="s">
        <v>3157</v>
      </c>
      <c r="O225" t="s">
        <v>1676</v>
      </c>
      <c r="P225" t="s">
        <v>352</v>
      </c>
      <c r="Q225" t="s">
        <v>1154</v>
      </c>
      <c r="R225" t="s">
        <v>2784</v>
      </c>
      <c r="S225" t="s">
        <v>1841</v>
      </c>
      <c r="T225" t="s">
        <v>265</v>
      </c>
      <c r="U225" t="s">
        <v>2785</v>
      </c>
      <c r="V225" t="s">
        <v>2786</v>
      </c>
      <c r="W225" t="s">
        <v>2787</v>
      </c>
      <c r="X225" t="s">
        <v>1249</v>
      </c>
      <c r="Y225" t="s">
        <v>1466</v>
      </c>
      <c r="Z225" t="s">
        <v>2788</v>
      </c>
      <c r="AA225" t="s">
        <v>2789</v>
      </c>
    </row>
    <row r="226" spans="1:27">
      <c r="A226" t="s">
        <v>3204</v>
      </c>
      <c r="C226" t="s">
        <v>321</v>
      </c>
      <c r="L226" t="s">
        <v>322</v>
      </c>
      <c r="M226" t="s">
        <v>323</v>
      </c>
      <c r="V226" t="s">
        <v>324</v>
      </c>
      <c r="W226" t="s">
        <v>325</v>
      </c>
    </row>
    <row r="227" spans="1:27">
      <c r="A227" t="s">
        <v>3204</v>
      </c>
      <c r="B227" t="s">
        <v>74</v>
      </c>
      <c r="C227" t="s">
        <v>75</v>
      </c>
      <c r="D227" t="s">
        <v>76</v>
      </c>
      <c r="E227" t="s">
        <v>77</v>
      </c>
      <c r="F227" t="s">
        <v>78</v>
      </c>
      <c r="G227" t="s">
        <v>79</v>
      </c>
      <c r="H227" t="s">
        <v>75</v>
      </c>
      <c r="I227" t="s">
        <v>76</v>
      </c>
      <c r="J227" t="s">
        <v>77</v>
      </c>
      <c r="K227" t="s">
        <v>78</v>
      </c>
      <c r="L227" t="s">
        <v>79</v>
      </c>
      <c r="M227" t="s">
        <v>75</v>
      </c>
      <c r="N227" t="s">
        <v>76</v>
      </c>
      <c r="O227" t="s">
        <v>77</v>
      </c>
      <c r="P227" t="s">
        <v>78</v>
      </c>
      <c r="Q227" t="s">
        <v>79</v>
      </c>
      <c r="R227" t="s">
        <v>75</v>
      </c>
      <c r="S227" t="s">
        <v>76</v>
      </c>
      <c r="T227" t="s">
        <v>77</v>
      </c>
      <c r="U227" t="s">
        <v>78</v>
      </c>
      <c r="V227" t="s">
        <v>79</v>
      </c>
      <c r="W227" t="s">
        <v>75</v>
      </c>
      <c r="X227" t="s">
        <v>76</v>
      </c>
      <c r="Y227" t="s">
        <v>77</v>
      </c>
      <c r="Z227" t="s">
        <v>78</v>
      </c>
      <c r="AA227" t="s">
        <v>79</v>
      </c>
    </row>
    <row r="228" spans="1:27">
      <c r="A228" t="s">
        <v>3204</v>
      </c>
      <c r="B228" t="s">
        <v>80</v>
      </c>
      <c r="C228" t="s">
        <v>85</v>
      </c>
      <c r="D228" t="s">
        <v>85</v>
      </c>
      <c r="E228" t="s">
        <v>85</v>
      </c>
      <c r="F228" t="s">
        <v>85</v>
      </c>
      <c r="G228" t="s">
        <v>85</v>
      </c>
      <c r="H228" t="s">
        <v>85</v>
      </c>
      <c r="I228" t="s">
        <v>85</v>
      </c>
      <c r="J228" t="s">
        <v>85</v>
      </c>
      <c r="K228" t="s">
        <v>85</v>
      </c>
      <c r="L228" t="s">
        <v>85</v>
      </c>
      <c r="M228" t="s">
        <v>85</v>
      </c>
      <c r="N228" t="s">
        <v>85</v>
      </c>
      <c r="O228" t="s">
        <v>85</v>
      </c>
      <c r="P228" t="s">
        <v>85</v>
      </c>
      <c r="Q228" t="s">
        <v>85</v>
      </c>
      <c r="R228" t="s">
        <v>85</v>
      </c>
      <c r="S228" t="s">
        <v>85</v>
      </c>
      <c r="T228" t="s">
        <v>85</v>
      </c>
      <c r="U228" t="s">
        <v>85</v>
      </c>
      <c r="V228" t="s">
        <v>85</v>
      </c>
      <c r="W228" t="s">
        <v>85</v>
      </c>
      <c r="X228" t="s">
        <v>85</v>
      </c>
      <c r="Y228" t="s">
        <v>85</v>
      </c>
      <c r="Z228" t="s">
        <v>85</v>
      </c>
      <c r="AA228" t="s">
        <v>85</v>
      </c>
    </row>
    <row r="229" spans="1:27">
      <c r="A229" t="s">
        <v>3204</v>
      </c>
      <c r="B229" t="s">
        <v>86</v>
      </c>
      <c r="C229" t="s">
        <v>2790</v>
      </c>
      <c r="D229" t="s">
        <v>662</v>
      </c>
      <c r="E229" t="s">
        <v>799</v>
      </c>
      <c r="F229" t="s">
        <v>2043</v>
      </c>
      <c r="G229" t="s">
        <v>2374</v>
      </c>
      <c r="H229" t="s">
        <v>85</v>
      </c>
      <c r="I229" t="s">
        <v>85</v>
      </c>
      <c r="J229" t="s">
        <v>85</v>
      </c>
      <c r="K229" t="s">
        <v>85</v>
      </c>
      <c r="L229" t="s">
        <v>85</v>
      </c>
      <c r="M229" t="s">
        <v>2791</v>
      </c>
      <c r="N229" t="s">
        <v>138</v>
      </c>
      <c r="O229" t="s">
        <v>85</v>
      </c>
      <c r="P229" t="s">
        <v>85</v>
      </c>
      <c r="Q229" t="s">
        <v>2263</v>
      </c>
      <c r="R229" t="s">
        <v>85</v>
      </c>
      <c r="S229" t="s">
        <v>85</v>
      </c>
      <c r="T229" t="s">
        <v>85</v>
      </c>
      <c r="U229" t="s">
        <v>85</v>
      </c>
      <c r="V229" t="s">
        <v>85</v>
      </c>
      <c r="W229" t="s">
        <v>85</v>
      </c>
      <c r="X229" t="s">
        <v>85</v>
      </c>
      <c r="Y229" t="s">
        <v>85</v>
      </c>
      <c r="Z229" t="s">
        <v>85</v>
      </c>
      <c r="AA229" t="s">
        <v>85</v>
      </c>
    </row>
    <row r="230" spans="1:27">
      <c r="A230" t="s">
        <v>3204</v>
      </c>
      <c r="B230" t="s">
        <v>91</v>
      </c>
      <c r="C230" t="s">
        <v>85</v>
      </c>
      <c r="D230" t="s">
        <v>85</v>
      </c>
      <c r="E230" t="s">
        <v>85</v>
      </c>
      <c r="F230" t="s">
        <v>85</v>
      </c>
      <c r="G230" t="s">
        <v>85</v>
      </c>
      <c r="H230" t="s">
        <v>85</v>
      </c>
      <c r="I230" t="s">
        <v>85</v>
      </c>
      <c r="J230" t="s">
        <v>85</v>
      </c>
      <c r="K230" t="s">
        <v>85</v>
      </c>
      <c r="L230" t="s">
        <v>85</v>
      </c>
      <c r="M230" t="s">
        <v>2792</v>
      </c>
      <c r="N230" t="s">
        <v>2793</v>
      </c>
      <c r="O230" t="s">
        <v>2794</v>
      </c>
      <c r="P230" t="s">
        <v>667</v>
      </c>
      <c r="Q230" t="s">
        <v>914</v>
      </c>
      <c r="R230" t="s">
        <v>2795</v>
      </c>
      <c r="S230" t="s">
        <v>1490</v>
      </c>
      <c r="T230" t="s">
        <v>2796</v>
      </c>
      <c r="U230" t="s">
        <v>1506</v>
      </c>
      <c r="V230" t="s">
        <v>1413</v>
      </c>
      <c r="W230" t="s">
        <v>2797</v>
      </c>
      <c r="X230" t="s">
        <v>1489</v>
      </c>
      <c r="Y230" t="s">
        <v>2798</v>
      </c>
      <c r="Z230" t="s">
        <v>240</v>
      </c>
      <c r="AA230" t="s">
        <v>2799</v>
      </c>
    </row>
    <row r="231" spans="1:27">
      <c r="A231" t="s">
        <v>3204</v>
      </c>
      <c r="B231" t="s">
        <v>96</v>
      </c>
      <c r="C231" t="s">
        <v>85</v>
      </c>
      <c r="D231" t="s">
        <v>85</v>
      </c>
      <c r="E231" t="s">
        <v>85</v>
      </c>
      <c r="F231" t="s">
        <v>85</v>
      </c>
      <c r="G231" t="s">
        <v>85</v>
      </c>
      <c r="H231" t="s">
        <v>2800</v>
      </c>
      <c r="I231" t="s">
        <v>1418</v>
      </c>
      <c r="J231" t="s">
        <v>800</v>
      </c>
      <c r="K231" t="s">
        <v>1207</v>
      </c>
      <c r="L231" t="s">
        <v>309</v>
      </c>
      <c r="M231" t="s">
        <v>85</v>
      </c>
      <c r="N231" t="s">
        <v>85</v>
      </c>
      <c r="O231" t="s">
        <v>85</v>
      </c>
      <c r="P231" t="s">
        <v>85</v>
      </c>
      <c r="Q231" t="s">
        <v>85</v>
      </c>
      <c r="R231" t="s">
        <v>85</v>
      </c>
      <c r="S231" t="s">
        <v>85</v>
      </c>
      <c r="T231" t="s">
        <v>85</v>
      </c>
      <c r="U231" t="s">
        <v>85</v>
      </c>
      <c r="V231" t="s">
        <v>85</v>
      </c>
      <c r="W231" t="s">
        <v>85</v>
      </c>
      <c r="X231" t="s">
        <v>85</v>
      </c>
      <c r="Y231" t="s">
        <v>85</v>
      </c>
      <c r="Z231" t="s">
        <v>85</v>
      </c>
      <c r="AA231" t="s">
        <v>85</v>
      </c>
    </row>
    <row r="232" spans="1:27">
      <c r="A232" t="s">
        <v>3204</v>
      </c>
      <c r="B232" t="s">
        <v>98</v>
      </c>
      <c r="C232" t="s">
        <v>85</v>
      </c>
      <c r="D232" t="s">
        <v>85</v>
      </c>
      <c r="E232" t="s">
        <v>85</v>
      </c>
      <c r="F232" t="s">
        <v>85</v>
      </c>
      <c r="G232" t="s">
        <v>85</v>
      </c>
      <c r="H232" t="s">
        <v>85</v>
      </c>
      <c r="I232" t="s">
        <v>85</v>
      </c>
      <c r="J232" t="s">
        <v>85</v>
      </c>
      <c r="K232" t="s">
        <v>85</v>
      </c>
      <c r="L232" t="s">
        <v>85</v>
      </c>
      <c r="M232" t="s">
        <v>85</v>
      </c>
      <c r="N232" t="s">
        <v>85</v>
      </c>
      <c r="O232" t="s">
        <v>85</v>
      </c>
      <c r="P232" t="s">
        <v>85</v>
      </c>
      <c r="Q232" t="s">
        <v>85</v>
      </c>
      <c r="R232" t="s">
        <v>2801</v>
      </c>
      <c r="S232" t="s">
        <v>253</v>
      </c>
      <c r="T232" t="s">
        <v>85</v>
      </c>
      <c r="U232" t="s">
        <v>85</v>
      </c>
      <c r="V232" t="s">
        <v>1331</v>
      </c>
      <c r="W232" t="s">
        <v>2802</v>
      </c>
      <c r="X232" t="s">
        <v>304</v>
      </c>
      <c r="Y232" t="s">
        <v>2022</v>
      </c>
      <c r="Z232" t="s">
        <v>2803</v>
      </c>
      <c r="AA232" t="s">
        <v>2804</v>
      </c>
    </row>
    <row r="233" spans="1:27">
      <c r="A233" t="s">
        <v>3204</v>
      </c>
      <c r="B233" t="s">
        <v>102</v>
      </c>
      <c r="C233" t="s">
        <v>2805</v>
      </c>
      <c r="D233" t="s">
        <v>994</v>
      </c>
      <c r="E233" t="s">
        <v>774</v>
      </c>
      <c r="F233" t="s">
        <v>1282</v>
      </c>
      <c r="G233" t="s">
        <v>95</v>
      </c>
      <c r="H233" t="s">
        <v>85</v>
      </c>
      <c r="I233" t="s">
        <v>85</v>
      </c>
      <c r="J233" t="s">
        <v>85</v>
      </c>
      <c r="K233" t="s">
        <v>85</v>
      </c>
      <c r="L233" t="s">
        <v>85</v>
      </c>
      <c r="M233" t="s">
        <v>2806</v>
      </c>
      <c r="N233" t="s">
        <v>2807</v>
      </c>
      <c r="O233" t="s">
        <v>2808</v>
      </c>
      <c r="P233" t="s">
        <v>1343</v>
      </c>
      <c r="Q233" t="s">
        <v>341</v>
      </c>
      <c r="R233" t="s">
        <v>2809</v>
      </c>
      <c r="S233" t="s">
        <v>2386</v>
      </c>
      <c r="T233" t="s">
        <v>308</v>
      </c>
      <c r="U233" t="s">
        <v>2810</v>
      </c>
      <c r="V233" t="s">
        <v>158</v>
      </c>
      <c r="W233" t="s">
        <v>2811</v>
      </c>
      <c r="X233" t="s">
        <v>295</v>
      </c>
      <c r="Y233" t="s">
        <v>2812</v>
      </c>
      <c r="Z233" t="s">
        <v>2813</v>
      </c>
      <c r="AA233" t="s">
        <v>1354</v>
      </c>
    </row>
    <row r="234" spans="1:27">
      <c r="A234" t="s">
        <v>3204</v>
      </c>
      <c r="B234" t="s">
        <v>110</v>
      </c>
      <c r="C234" t="s">
        <v>286</v>
      </c>
      <c r="D234" t="s">
        <v>306</v>
      </c>
      <c r="E234" t="s">
        <v>85</v>
      </c>
      <c r="F234" t="s">
        <v>85</v>
      </c>
      <c r="G234" t="s">
        <v>2814</v>
      </c>
      <c r="H234" t="s">
        <v>2561</v>
      </c>
      <c r="I234" t="s">
        <v>2024</v>
      </c>
      <c r="J234" t="s">
        <v>269</v>
      </c>
      <c r="K234" t="s">
        <v>2815</v>
      </c>
      <c r="L234" t="s">
        <v>257</v>
      </c>
      <c r="M234" t="s">
        <v>2816</v>
      </c>
      <c r="N234" t="s">
        <v>222</v>
      </c>
      <c r="O234" t="s">
        <v>85</v>
      </c>
      <c r="P234" t="s">
        <v>85</v>
      </c>
      <c r="Q234" t="s">
        <v>335</v>
      </c>
      <c r="R234" t="s">
        <v>286</v>
      </c>
      <c r="S234" t="s">
        <v>991</v>
      </c>
      <c r="T234" t="s">
        <v>1427</v>
      </c>
      <c r="U234" t="s">
        <v>1255</v>
      </c>
      <c r="V234" t="s">
        <v>85</v>
      </c>
      <c r="W234" t="s">
        <v>85</v>
      </c>
      <c r="X234" t="s">
        <v>85</v>
      </c>
      <c r="Y234" t="s">
        <v>85</v>
      </c>
      <c r="Z234" t="s">
        <v>85</v>
      </c>
      <c r="AA234" t="s">
        <v>85</v>
      </c>
    </row>
    <row r="235" spans="1:27">
      <c r="A235" t="s">
        <v>3204</v>
      </c>
      <c r="B235" t="s">
        <v>120</v>
      </c>
      <c r="C235" t="s">
        <v>85</v>
      </c>
      <c r="D235" t="s">
        <v>85</v>
      </c>
      <c r="E235" t="s">
        <v>85</v>
      </c>
      <c r="F235" t="s">
        <v>85</v>
      </c>
      <c r="G235" t="s">
        <v>85</v>
      </c>
      <c r="H235" t="s">
        <v>85</v>
      </c>
      <c r="I235" t="s">
        <v>85</v>
      </c>
      <c r="J235" t="s">
        <v>85</v>
      </c>
      <c r="K235" t="s">
        <v>85</v>
      </c>
      <c r="L235" t="s">
        <v>85</v>
      </c>
      <c r="M235" t="s">
        <v>85</v>
      </c>
      <c r="N235" t="s">
        <v>85</v>
      </c>
      <c r="O235" t="s">
        <v>85</v>
      </c>
      <c r="P235" t="s">
        <v>85</v>
      </c>
      <c r="Q235" t="s">
        <v>85</v>
      </c>
      <c r="R235" t="s">
        <v>85</v>
      </c>
      <c r="S235" t="s">
        <v>85</v>
      </c>
      <c r="T235" t="s">
        <v>85</v>
      </c>
      <c r="U235" t="s">
        <v>85</v>
      </c>
      <c r="V235" t="s">
        <v>85</v>
      </c>
      <c r="W235" t="s">
        <v>85</v>
      </c>
      <c r="X235" t="s">
        <v>85</v>
      </c>
      <c r="Y235" t="s">
        <v>85</v>
      </c>
      <c r="Z235" t="s">
        <v>85</v>
      </c>
      <c r="AA235" t="s">
        <v>85</v>
      </c>
    </row>
    <row r="236" spans="1:27">
      <c r="A236" t="s">
        <v>3204</v>
      </c>
      <c r="B236" t="s">
        <v>121</v>
      </c>
      <c r="C236" t="s">
        <v>85</v>
      </c>
      <c r="D236" t="s">
        <v>85</v>
      </c>
      <c r="E236" t="s">
        <v>85</v>
      </c>
      <c r="F236" t="s">
        <v>85</v>
      </c>
      <c r="G236" t="s">
        <v>85</v>
      </c>
      <c r="H236" t="s">
        <v>85</v>
      </c>
      <c r="I236" t="s">
        <v>85</v>
      </c>
      <c r="J236" t="s">
        <v>85</v>
      </c>
      <c r="K236" t="s">
        <v>85</v>
      </c>
      <c r="L236" t="s">
        <v>85</v>
      </c>
      <c r="M236" t="s">
        <v>85</v>
      </c>
      <c r="N236" t="s">
        <v>85</v>
      </c>
      <c r="O236" t="s">
        <v>85</v>
      </c>
      <c r="P236" t="s">
        <v>85</v>
      </c>
      <c r="Q236" t="s">
        <v>85</v>
      </c>
      <c r="R236" t="s">
        <v>85</v>
      </c>
      <c r="S236" t="s">
        <v>85</v>
      </c>
      <c r="T236" t="s">
        <v>85</v>
      </c>
      <c r="U236" t="s">
        <v>85</v>
      </c>
      <c r="V236" t="s">
        <v>85</v>
      </c>
      <c r="W236" t="s">
        <v>85</v>
      </c>
      <c r="X236" t="s">
        <v>85</v>
      </c>
      <c r="Y236" t="s">
        <v>85</v>
      </c>
      <c r="Z236" t="s">
        <v>85</v>
      </c>
      <c r="AA236" t="s">
        <v>85</v>
      </c>
    </row>
    <row r="237" spans="1:27">
      <c r="A237" t="s">
        <v>3204</v>
      </c>
      <c r="B237" t="s">
        <v>123</v>
      </c>
      <c r="C237" t="s">
        <v>85</v>
      </c>
      <c r="D237" t="s">
        <v>85</v>
      </c>
      <c r="E237" t="s">
        <v>85</v>
      </c>
      <c r="F237" t="s">
        <v>85</v>
      </c>
      <c r="G237" t="s">
        <v>85</v>
      </c>
      <c r="H237" t="s">
        <v>85</v>
      </c>
      <c r="I237" t="s">
        <v>85</v>
      </c>
      <c r="J237" t="s">
        <v>85</v>
      </c>
      <c r="K237" t="s">
        <v>85</v>
      </c>
      <c r="L237" t="s">
        <v>85</v>
      </c>
      <c r="M237" t="s">
        <v>85</v>
      </c>
      <c r="N237" t="s">
        <v>85</v>
      </c>
      <c r="O237" t="s">
        <v>85</v>
      </c>
      <c r="P237" t="s">
        <v>85</v>
      </c>
      <c r="Q237" t="s">
        <v>85</v>
      </c>
      <c r="R237" t="s">
        <v>85</v>
      </c>
      <c r="S237" t="s">
        <v>85</v>
      </c>
      <c r="T237" t="s">
        <v>85</v>
      </c>
      <c r="U237" t="s">
        <v>85</v>
      </c>
      <c r="V237" t="s">
        <v>85</v>
      </c>
      <c r="W237" t="s">
        <v>85</v>
      </c>
      <c r="X237" t="s">
        <v>85</v>
      </c>
      <c r="Y237" t="s">
        <v>85</v>
      </c>
      <c r="Z237" t="s">
        <v>85</v>
      </c>
      <c r="AA237" t="s">
        <v>85</v>
      </c>
    </row>
    <row r="238" spans="1:27">
      <c r="A238" t="s">
        <v>3204</v>
      </c>
      <c r="B238" t="s">
        <v>127</v>
      </c>
      <c r="C238" t="s">
        <v>2817</v>
      </c>
      <c r="D238" t="s">
        <v>106</v>
      </c>
      <c r="E238" t="s">
        <v>925</v>
      </c>
      <c r="F238" t="s">
        <v>1734</v>
      </c>
      <c r="G238" t="s">
        <v>350</v>
      </c>
      <c r="H238" t="s">
        <v>2818</v>
      </c>
      <c r="I238" t="s">
        <v>106</v>
      </c>
      <c r="J238" t="s">
        <v>1298</v>
      </c>
      <c r="K238" t="s">
        <v>446</v>
      </c>
      <c r="L238" t="s">
        <v>113</v>
      </c>
      <c r="M238" t="s">
        <v>2819</v>
      </c>
      <c r="N238" t="s">
        <v>106</v>
      </c>
      <c r="O238" t="s">
        <v>2820</v>
      </c>
      <c r="P238" t="s">
        <v>2821</v>
      </c>
      <c r="Q238" t="s">
        <v>303</v>
      </c>
      <c r="R238" t="s">
        <v>2822</v>
      </c>
      <c r="S238" t="s">
        <v>106</v>
      </c>
      <c r="T238" t="s">
        <v>2823</v>
      </c>
      <c r="U238" t="s">
        <v>2824</v>
      </c>
      <c r="V238" t="s">
        <v>291</v>
      </c>
      <c r="W238" t="s">
        <v>2825</v>
      </c>
      <c r="X238" t="s">
        <v>106</v>
      </c>
      <c r="Y238" t="s">
        <v>2826</v>
      </c>
      <c r="Z238" t="s">
        <v>229</v>
      </c>
      <c r="AA238" t="s">
        <v>2329</v>
      </c>
    </row>
    <row r="239" spans="1:27">
      <c r="A239" t="s">
        <v>3204</v>
      </c>
      <c r="B239" t="s">
        <v>134</v>
      </c>
      <c r="C239" t="s">
        <v>2827</v>
      </c>
      <c r="D239" t="s">
        <v>947</v>
      </c>
      <c r="E239" t="s">
        <v>2828</v>
      </c>
      <c r="F239" t="s">
        <v>109</v>
      </c>
      <c r="G239" t="s">
        <v>428</v>
      </c>
      <c r="H239" t="s">
        <v>2829</v>
      </c>
      <c r="I239" t="s">
        <v>2576</v>
      </c>
      <c r="J239" t="s">
        <v>1389</v>
      </c>
      <c r="K239" t="s">
        <v>113</v>
      </c>
      <c r="L239" t="s">
        <v>1055</v>
      </c>
      <c r="M239" t="s">
        <v>2830</v>
      </c>
      <c r="N239" t="s">
        <v>2831</v>
      </c>
      <c r="O239" t="s">
        <v>2832</v>
      </c>
      <c r="P239" t="s">
        <v>283</v>
      </c>
      <c r="Q239" t="s">
        <v>84</v>
      </c>
      <c r="R239" t="s">
        <v>2833</v>
      </c>
      <c r="S239" t="s">
        <v>1491</v>
      </c>
      <c r="T239" t="s">
        <v>2834</v>
      </c>
      <c r="U239" t="s">
        <v>1361</v>
      </c>
      <c r="V239" t="s">
        <v>1382</v>
      </c>
      <c r="W239" t="s">
        <v>2835</v>
      </c>
      <c r="X239" t="s">
        <v>1319</v>
      </c>
      <c r="Y239" t="s">
        <v>2836</v>
      </c>
      <c r="Z239" t="s">
        <v>2837</v>
      </c>
      <c r="AA239" t="s">
        <v>2838</v>
      </c>
    </row>
    <row r="240" spans="1:27">
      <c r="A240" t="s">
        <v>3204</v>
      </c>
      <c r="B240" t="s">
        <v>137</v>
      </c>
      <c r="C240" t="s">
        <v>2839</v>
      </c>
      <c r="D240" t="s">
        <v>1872</v>
      </c>
      <c r="E240" t="s">
        <v>228</v>
      </c>
      <c r="F240" t="s">
        <v>697</v>
      </c>
      <c r="G240" t="s">
        <v>313</v>
      </c>
      <c r="H240" t="s">
        <v>1476</v>
      </c>
      <c r="I240" t="s">
        <v>152</v>
      </c>
      <c r="J240" t="s">
        <v>85</v>
      </c>
      <c r="K240" t="s">
        <v>85</v>
      </c>
      <c r="L240" t="s">
        <v>85</v>
      </c>
      <c r="M240" t="s">
        <v>2840</v>
      </c>
      <c r="N240" t="s">
        <v>118</v>
      </c>
      <c r="O240" t="s">
        <v>1508</v>
      </c>
      <c r="P240" t="s">
        <v>2033</v>
      </c>
      <c r="Q240" t="s">
        <v>2841</v>
      </c>
      <c r="R240" t="s">
        <v>2842</v>
      </c>
      <c r="S240" t="s">
        <v>227</v>
      </c>
      <c r="T240" t="s">
        <v>298</v>
      </c>
      <c r="U240" t="s">
        <v>2843</v>
      </c>
      <c r="V240" t="s">
        <v>2844</v>
      </c>
      <c r="W240" t="s">
        <v>85</v>
      </c>
      <c r="X240" t="s">
        <v>85</v>
      </c>
      <c r="Y240" t="s">
        <v>85</v>
      </c>
      <c r="Z240" t="s">
        <v>85</v>
      </c>
      <c r="AA240" t="s">
        <v>85</v>
      </c>
    </row>
    <row r="241" spans="1:27">
      <c r="A241" t="s">
        <v>3204</v>
      </c>
      <c r="B241" t="s">
        <v>146</v>
      </c>
      <c r="C241" t="s">
        <v>2845</v>
      </c>
      <c r="D241" t="s">
        <v>912</v>
      </c>
      <c r="E241" t="s">
        <v>1638</v>
      </c>
      <c r="F241" t="s">
        <v>423</v>
      </c>
      <c r="G241" t="s">
        <v>1246</v>
      </c>
      <c r="H241" t="s">
        <v>85</v>
      </c>
      <c r="I241" t="s">
        <v>85</v>
      </c>
      <c r="J241" t="s">
        <v>85</v>
      </c>
      <c r="K241" t="s">
        <v>85</v>
      </c>
      <c r="L241" t="s">
        <v>85</v>
      </c>
      <c r="M241" t="s">
        <v>3211</v>
      </c>
      <c r="N241" t="s">
        <v>2465</v>
      </c>
      <c r="O241" t="s">
        <v>2846</v>
      </c>
      <c r="P241" t="s">
        <v>89</v>
      </c>
      <c r="Q241" t="s">
        <v>3212</v>
      </c>
      <c r="R241" t="s">
        <v>3213</v>
      </c>
      <c r="S241" t="s">
        <v>205</v>
      </c>
      <c r="T241" t="s">
        <v>2848</v>
      </c>
      <c r="U241" t="s">
        <v>3214</v>
      </c>
      <c r="V241" t="s">
        <v>3215</v>
      </c>
      <c r="W241" t="s">
        <v>2849</v>
      </c>
      <c r="X241" t="s">
        <v>1509</v>
      </c>
      <c r="Y241" t="s">
        <v>2850</v>
      </c>
      <c r="Z241" t="s">
        <v>229</v>
      </c>
      <c r="AA241" t="s">
        <v>1386</v>
      </c>
    </row>
    <row r="242" spans="1:27">
      <c r="A242" t="s">
        <v>3204</v>
      </c>
      <c r="B242" t="s">
        <v>153</v>
      </c>
      <c r="C242" t="s">
        <v>2851</v>
      </c>
      <c r="D242" t="s">
        <v>437</v>
      </c>
      <c r="E242" t="s">
        <v>2852</v>
      </c>
      <c r="F242" t="s">
        <v>1241</v>
      </c>
      <c r="G242" t="s">
        <v>2853</v>
      </c>
      <c r="H242" t="s">
        <v>2854</v>
      </c>
      <c r="I242" t="s">
        <v>1276</v>
      </c>
      <c r="J242" t="s">
        <v>1511</v>
      </c>
      <c r="K242" t="s">
        <v>867</v>
      </c>
      <c r="L242" t="s">
        <v>2855</v>
      </c>
      <c r="M242" t="s">
        <v>2856</v>
      </c>
      <c r="N242" t="s">
        <v>917</v>
      </c>
      <c r="O242" t="s">
        <v>2760</v>
      </c>
      <c r="P242" t="s">
        <v>2857</v>
      </c>
      <c r="Q242" t="s">
        <v>1325</v>
      </c>
      <c r="R242" t="s">
        <v>2858</v>
      </c>
      <c r="S242" t="s">
        <v>160</v>
      </c>
      <c r="T242" t="s">
        <v>1355</v>
      </c>
      <c r="U242" t="s">
        <v>1141</v>
      </c>
      <c r="V242" t="s">
        <v>251</v>
      </c>
      <c r="W242" t="s">
        <v>2859</v>
      </c>
      <c r="X242" t="s">
        <v>1371</v>
      </c>
      <c r="Y242" t="s">
        <v>1301</v>
      </c>
      <c r="Z242" t="s">
        <v>1201</v>
      </c>
      <c r="AA242" t="s">
        <v>303</v>
      </c>
    </row>
    <row r="243" spans="1:27">
      <c r="A243" t="s">
        <v>3204</v>
      </c>
      <c r="B243" t="s">
        <v>159</v>
      </c>
      <c r="C243" t="s">
        <v>2860</v>
      </c>
      <c r="D243" t="s">
        <v>1366</v>
      </c>
      <c r="E243" t="s">
        <v>338</v>
      </c>
      <c r="F243" t="s">
        <v>351</v>
      </c>
      <c r="G243" t="s">
        <v>155</v>
      </c>
      <c r="H243" t="s">
        <v>2861</v>
      </c>
      <c r="I243" t="s">
        <v>145</v>
      </c>
      <c r="J243" t="s">
        <v>115</v>
      </c>
      <c r="K243" t="s">
        <v>1388</v>
      </c>
      <c r="L243" t="s">
        <v>675</v>
      </c>
      <c r="M243" t="s">
        <v>3216</v>
      </c>
      <c r="N243" t="s">
        <v>912</v>
      </c>
      <c r="O243" t="s">
        <v>343</v>
      </c>
      <c r="P243" t="s">
        <v>224</v>
      </c>
      <c r="Q243" t="s">
        <v>224</v>
      </c>
      <c r="R243" t="s">
        <v>3217</v>
      </c>
      <c r="S243" t="s">
        <v>2549</v>
      </c>
      <c r="T243" t="s">
        <v>344</v>
      </c>
      <c r="U243" t="s">
        <v>3140</v>
      </c>
      <c r="V243" t="s">
        <v>667</v>
      </c>
      <c r="W243" t="s">
        <v>2862</v>
      </c>
      <c r="X243" t="s">
        <v>145</v>
      </c>
      <c r="Y243" t="s">
        <v>208</v>
      </c>
      <c r="Z243" t="s">
        <v>2863</v>
      </c>
      <c r="AA243" t="s">
        <v>660</v>
      </c>
    </row>
    <row r="244" spans="1:27">
      <c r="A244" t="s">
        <v>3204</v>
      </c>
      <c r="B244" t="s">
        <v>167</v>
      </c>
      <c r="C244" t="s">
        <v>2864</v>
      </c>
      <c r="D244" t="s">
        <v>345</v>
      </c>
      <c r="E244" t="s">
        <v>2864</v>
      </c>
      <c r="F244" t="s">
        <v>106</v>
      </c>
      <c r="G244" t="s">
        <v>106</v>
      </c>
      <c r="H244" t="s">
        <v>1385</v>
      </c>
      <c r="I244" t="s">
        <v>99</v>
      </c>
      <c r="J244" t="s">
        <v>1385</v>
      </c>
      <c r="K244" t="s">
        <v>106</v>
      </c>
      <c r="L244" t="s">
        <v>106</v>
      </c>
      <c r="M244" t="s">
        <v>346</v>
      </c>
      <c r="N244" t="s">
        <v>227</v>
      </c>
      <c r="O244" t="s">
        <v>346</v>
      </c>
      <c r="P244" t="s">
        <v>106</v>
      </c>
      <c r="Q244" t="s">
        <v>106</v>
      </c>
      <c r="R244" t="s">
        <v>1347</v>
      </c>
      <c r="S244" t="s">
        <v>345</v>
      </c>
      <c r="T244" t="s">
        <v>1347</v>
      </c>
      <c r="U244" t="s">
        <v>106</v>
      </c>
      <c r="V244" t="s">
        <v>106</v>
      </c>
      <c r="W244" t="s">
        <v>3158</v>
      </c>
      <c r="X244" t="s">
        <v>1601</v>
      </c>
      <c r="Y244" t="s">
        <v>3158</v>
      </c>
      <c r="Z244" t="s">
        <v>106</v>
      </c>
      <c r="AA244" t="s">
        <v>106</v>
      </c>
    </row>
    <row r="245" spans="1:27">
      <c r="A245" t="s">
        <v>3204</v>
      </c>
      <c r="B245" t="s">
        <v>173</v>
      </c>
      <c r="C245" t="s">
        <v>85</v>
      </c>
      <c r="D245" t="s">
        <v>85</v>
      </c>
      <c r="E245" t="s">
        <v>85</v>
      </c>
      <c r="F245" t="s">
        <v>85</v>
      </c>
      <c r="G245" t="s">
        <v>85</v>
      </c>
      <c r="H245" t="s">
        <v>85</v>
      </c>
      <c r="I245" t="s">
        <v>85</v>
      </c>
      <c r="J245" t="s">
        <v>85</v>
      </c>
      <c r="K245" t="s">
        <v>85</v>
      </c>
      <c r="L245" t="s">
        <v>85</v>
      </c>
      <c r="M245" t="s">
        <v>85</v>
      </c>
      <c r="N245" t="s">
        <v>85</v>
      </c>
      <c r="O245" t="s">
        <v>85</v>
      </c>
      <c r="P245" t="s">
        <v>85</v>
      </c>
      <c r="Q245" t="s">
        <v>85</v>
      </c>
      <c r="R245" t="s">
        <v>85</v>
      </c>
      <c r="S245" t="s">
        <v>85</v>
      </c>
      <c r="T245" t="s">
        <v>85</v>
      </c>
      <c r="U245" t="s">
        <v>85</v>
      </c>
      <c r="V245" t="s">
        <v>85</v>
      </c>
      <c r="W245" t="s">
        <v>85</v>
      </c>
      <c r="X245" t="s">
        <v>85</v>
      </c>
      <c r="Y245" t="s">
        <v>349</v>
      </c>
      <c r="Z245" t="s">
        <v>85</v>
      </c>
      <c r="AA245" t="s">
        <v>85</v>
      </c>
    </row>
    <row r="246" spans="1:27">
      <c r="A246" t="s">
        <v>3204</v>
      </c>
      <c r="B246" t="s">
        <v>178</v>
      </c>
      <c r="C246" t="s">
        <v>2865</v>
      </c>
      <c r="D246" t="s">
        <v>2866</v>
      </c>
      <c r="E246" t="s">
        <v>2867</v>
      </c>
      <c r="F246" t="s">
        <v>1350</v>
      </c>
      <c r="G246" t="s">
        <v>117</v>
      </c>
      <c r="H246" t="s">
        <v>2868</v>
      </c>
      <c r="I246" t="s">
        <v>312</v>
      </c>
      <c r="J246" t="s">
        <v>2869</v>
      </c>
      <c r="K246" t="s">
        <v>155</v>
      </c>
      <c r="L246" t="s">
        <v>261</v>
      </c>
      <c r="M246" t="s">
        <v>3218</v>
      </c>
      <c r="N246" t="s">
        <v>1413</v>
      </c>
      <c r="O246" t="s">
        <v>2870</v>
      </c>
      <c r="P246" t="s">
        <v>240</v>
      </c>
      <c r="Q246" t="s">
        <v>125</v>
      </c>
      <c r="R246" t="s">
        <v>3219</v>
      </c>
      <c r="S246" t="s">
        <v>948</v>
      </c>
      <c r="T246" t="s">
        <v>3159</v>
      </c>
      <c r="U246" t="s">
        <v>3220</v>
      </c>
      <c r="V246" t="s">
        <v>1349</v>
      </c>
      <c r="W246" t="s">
        <v>3160</v>
      </c>
      <c r="X246" t="s">
        <v>2871</v>
      </c>
      <c r="Y246" t="s">
        <v>3161</v>
      </c>
      <c r="Z246" t="s">
        <v>1490</v>
      </c>
      <c r="AA246" t="s">
        <v>1441</v>
      </c>
    </row>
    <row r="247" spans="1:27">
      <c r="A247" t="s">
        <v>3204</v>
      </c>
      <c r="B247" t="s">
        <v>182</v>
      </c>
      <c r="C247" t="s">
        <v>2872</v>
      </c>
      <c r="D247" t="s">
        <v>2873</v>
      </c>
      <c r="E247" t="s">
        <v>2874</v>
      </c>
      <c r="F247" t="s">
        <v>2875</v>
      </c>
      <c r="G247" t="s">
        <v>2876</v>
      </c>
      <c r="H247" t="s">
        <v>2877</v>
      </c>
      <c r="I247" t="s">
        <v>227</v>
      </c>
      <c r="J247" t="s">
        <v>2878</v>
      </c>
      <c r="K247" t="s">
        <v>2879</v>
      </c>
      <c r="L247" t="s">
        <v>2880</v>
      </c>
      <c r="M247" t="s">
        <v>3221</v>
      </c>
      <c r="N247" t="s">
        <v>1509</v>
      </c>
      <c r="O247" t="s">
        <v>2881</v>
      </c>
      <c r="P247" t="s">
        <v>3222</v>
      </c>
      <c r="Q247" t="s">
        <v>2902</v>
      </c>
      <c r="R247" t="s">
        <v>3223</v>
      </c>
      <c r="S247" t="s">
        <v>3224</v>
      </c>
      <c r="T247" t="s">
        <v>3162</v>
      </c>
      <c r="U247" t="s">
        <v>2681</v>
      </c>
      <c r="V247" t="s">
        <v>3225</v>
      </c>
      <c r="W247" t="s">
        <v>3163</v>
      </c>
      <c r="X247" t="s">
        <v>1390</v>
      </c>
      <c r="Y247" t="s">
        <v>307</v>
      </c>
      <c r="Z247" t="s">
        <v>257</v>
      </c>
      <c r="AA247" t="s">
        <v>3164</v>
      </c>
    </row>
    <row r="248" spans="1:27">
      <c r="A248" t="s">
        <v>3204</v>
      </c>
      <c r="B248" t="s">
        <v>183</v>
      </c>
      <c r="C248" t="s">
        <v>85</v>
      </c>
      <c r="D248" t="s">
        <v>85</v>
      </c>
      <c r="E248" t="s">
        <v>85</v>
      </c>
      <c r="F248" t="s">
        <v>85</v>
      </c>
      <c r="G248" t="s">
        <v>85</v>
      </c>
      <c r="H248" t="s">
        <v>85</v>
      </c>
      <c r="I248" t="s">
        <v>85</v>
      </c>
      <c r="J248" t="s">
        <v>85</v>
      </c>
      <c r="K248" t="s">
        <v>85</v>
      </c>
      <c r="L248" t="s">
        <v>85</v>
      </c>
      <c r="M248" t="s">
        <v>85</v>
      </c>
      <c r="N248" t="s">
        <v>85</v>
      </c>
      <c r="O248" t="s">
        <v>85</v>
      </c>
      <c r="P248" t="s">
        <v>85</v>
      </c>
      <c r="Q248" t="s">
        <v>85</v>
      </c>
      <c r="R248" t="s">
        <v>85</v>
      </c>
      <c r="S248" t="s">
        <v>85</v>
      </c>
      <c r="T248" t="s">
        <v>85</v>
      </c>
      <c r="U248" t="s">
        <v>85</v>
      </c>
      <c r="V248" t="s">
        <v>85</v>
      </c>
      <c r="W248" t="s">
        <v>85</v>
      </c>
      <c r="X248" t="s">
        <v>85</v>
      </c>
      <c r="Y248" t="s">
        <v>85</v>
      </c>
      <c r="Z248" t="s">
        <v>85</v>
      </c>
      <c r="AA248" t="s">
        <v>85</v>
      </c>
    </row>
    <row r="249" spans="1:27">
      <c r="A249" t="s">
        <v>3204</v>
      </c>
      <c r="B249" t="s">
        <v>185</v>
      </c>
      <c r="C249" t="s">
        <v>2883</v>
      </c>
      <c r="D249" t="s">
        <v>1234</v>
      </c>
      <c r="E249" t="s">
        <v>354</v>
      </c>
      <c r="F249" t="s">
        <v>257</v>
      </c>
      <c r="G249" t="s">
        <v>2884</v>
      </c>
      <c r="H249" t="s">
        <v>2885</v>
      </c>
      <c r="I249" t="s">
        <v>169</v>
      </c>
      <c r="J249" t="s">
        <v>85</v>
      </c>
      <c r="K249" t="s">
        <v>85</v>
      </c>
      <c r="L249" t="s">
        <v>2886</v>
      </c>
      <c r="M249" t="s">
        <v>2887</v>
      </c>
      <c r="N249" t="s">
        <v>968</v>
      </c>
      <c r="O249" t="s">
        <v>115</v>
      </c>
      <c r="P249" t="s">
        <v>257</v>
      </c>
      <c r="Q249" t="s">
        <v>2888</v>
      </c>
      <c r="R249" t="s">
        <v>2889</v>
      </c>
      <c r="S249" t="s">
        <v>567</v>
      </c>
      <c r="T249" t="s">
        <v>189</v>
      </c>
      <c r="U249" t="s">
        <v>257</v>
      </c>
      <c r="V249" t="s">
        <v>2890</v>
      </c>
      <c r="W249" t="s">
        <v>2891</v>
      </c>
      <c r="X249" t="s">
        <v>176</v>
      </c>
      <c r="Y249" t="s">
        <v>85</v>
      </c>
      <c r="Z249" t="s">
        <v>85</v>
      </c>
      <c r="AA249" t="s">
        <v>1460</v>
      </c>
    </row>
    <row r="250" spans="1:27">
      <c r="A250" t="s">
        <v>3204</v>
      </c>
      <c r="B250" t="s">
        <v>192</v>
      </c>
      <c r="C250" t="s">
        <v>2892</v>
      </c>
      <c r="D250" t="s">
        <v>138</v>
      </c>
      <c r="E250" t="s">
        <v>333</v>
      </c>
      <c r="F250" t="s">
        <v>1464</v>
      </c>
      <c r="G250" t="s">
        <v>187</v>
      </c>
      <c r="H250" t="s">
        <v>85</v>
      </c>
      <c r="I250" t="s">
        <v>85</v>
      </c>
      <c r="J250" t="s">
        <v>85</v>
      </c>
      <c r="K250" t="s">
        <v>85</v>
      </c>
      <c r="L250" t="s">
        <v>85</v>
      </c>
      <c r="M250" t="s">
        <v>2893</v>
      </c>
      <c r="N250" t="s">
        <v>111</v>
      </c>
      <c r="O250" t="s">
        <v>250</v>
      </c>
      <c r="P250" t="s">
        <v>2894</v>
      </c>
      <c r="Q250" t="s">
        <v>2895</v>
      </c>
      <c r="R250" t="s">
        <v>2896</v>
      </c>
      <c r="S250" t="s">
        <v>145</v>
      </c>
      <c r="T250" t="s">
        <v>349</v>
      </c>
      <c r="U250" t="s">
        <v>2897</v>
      </c>
      <c r="V250" t="s">
        <v>2153</v>
      </c>
      <c r="W250" t="s">
        <v>2898</v>
      </c>
      <c r="X250" t="s">
        <v>114</v>
      </c>
      <c r="Y250" t="s">
        <v>208</v>
      </c>
      <c r="Z250" t="s">
        <v>2899</v>
      </c>
      <c r="AA250" t="s">
        <v>2900</v>
      </c>
    </row>
    <row r="251" spans="1:27">
      <c r="A251" t="s">
        <v>3204</v>
      </c>
      <c r="B251" t="s">
        <v>197</v>
      </c>
      <c r="C251" t="s">
        <v>2901</v>
      </c>
      <c r="D251" t="s">
        <v>152</v>
      </c>
      <c r="E251" t="s">
        <v>332</v>
      </c>
      <c r="F251" t="s">
        <v>2902</v>
      </c>
      <c r="G251" t="s">
        <v>1488</v>
      </c>
      <c r="H251" t="s">
        <v>200</v>
      </c>
      <c r="I251" t="s">
        <v>114</v>
      </c>
      <c r="J251" t="s">
        <v>208</v>
      </c>
      <c r="K251" t="s">
        <v>154</v>
      </c>
      <c r="L251" t="s">
        <v>106</v>
      </c>
      <c r="M251" t="s">
        <v>200</v>
      </c>
      <c r="N251" t="s">
        <v>85</v>
      </c>
      <c r="O251" t="s">
        <v>199</v>
      </c>
      <c r="P251" t="s">
        <v>201</v>
      </c>
      <c r="Q251" t="s">
        <v>106</v>
      </c>
      <c r="R251" t="s">
        <v>2903</v>
      </c>
      <c r="S251" t="s">
        <v>114</v>
      </c>
      <c r="T251" t="s">
        <v>199</v>
      </c>
      <c r="U251" t="s">
        <v>1221</v>
      </c>
      <c r="V251" t="s">
        <v>975</v>
      </c>
      <c r="W251" t="s">
        <v>200</v>
      </c>
      <c r="X251" t="s">
        <v>114</v>
      </c>
      <c r="Y251" t="s">
        <v>199</v>
      </c>
      <c r="Z251" t="s">
        <v>201</v>
      </c>
      <c r="AA251" t="s">
        <v>106</v>
      </c>
    </row>
    <row r="252" spans="1:27">
      <c r="A252" t="s">
        <v>3204</v>
      </c>
      <c r="B252" t="s">
        <v>206</v>
      </c>
      <c r="C252" t="s">
        <v>2904</v>
      </c>
      <c r="D252" t="s">
        <v>2905</v>
      </c>
      <c r="E252" t="s">
        <v>2780</v>
      </c>
      <c r="F252" t="s">
        <v>352</v>
      </c>
      <c r="G252" t="s">
        <v>2906</v>
      </c>
      <c r="H252" t="s">
        <v>2907</v>
      </c>
      <c r="I252" t="s">
        <v>168</v>
      </c>
      <c r="J252" t="s">
        <v>272</v>
      </c>
      <c r="K252" t="s">
        <v>352</v>
      </c>
      <c r="L252" t="s">
        <v>2908</v>
      </c>
      <c r="M252" t="s">
        <v>2909</v>
      </c>
      <c r="N252" t="s">
        <v>2491</v>
      </c>
      <c r="O252" t="s">
        <v>355</v>
      </c>
      <c r="P252" t="s">
        <v>2910</v>
      </c>
      <c r="Q252" t="s">
        <v>2911</v>
      </c>
      <c r="R252" t="s">
        <v>2912</v>
      </c>
      <c r="S252" t="s">
        <v>785</v>
      </c>
      <c r="T252" t="s">
        <v>271</v>
      </c>
      <c r="U252" t="s">
        <v>352</v>
      </c>
      <c r="V252" t="s">
        <v>2913</v>
      </c>
      <c r="W252" t="s">
        <v>2914</v>
      </c>
      <c r="X252" t="s">
        <v>152</v>
      </c>
      <c r="Y252" t="s">
        <v>356</v>
      </c>
      <c r="Z252" t="s">
        <v>2915</v>
      </c>
      <c r="AA252" t="s">
        <v>561</v>
      </c>
    </row>
    <row r="253" spans="1:27">
      <c r="A253" t="s">
        <v>3204</v>
      </c>
      <c r="B253" t="s">
        <v>209</v>
      </c>
      <c r="C253" t="s">
        <v>2916</v>
      </c>
      <c r="D253" t="s">
        <v>2917</v>
      </c>
      <c r="E253" t="s">
        <v>2918</v>
      </c>
      <c r="F253" t="s">
        <v>2919</v>
      </c>
      <c r="G253" t="s">
        <v>2920</v>
      </c>
      <c r="H253" t="s">
        <v>2921</v>
      </c>
      <c r="I253" t="s">
        <v>950</v>
      </c>
      <c r="J253" t="s">
        <v>2922</v>
      </c>
      <c r="K253" t="s">
        <v>2923</v>
      </c>
      <c r="L253" t="s">
        <v>2924</v>
      </c>
      <c r="M253" t="s">
        <v>3226</v>
      </c>
      <c r="N253" t="s">
        <v>3227</v>
      </c>
      <c r="O253" t="s">
        <v>2925</v>
      </c>
      <c r="P253" t="s">
        <v>257</v>
      </c>
      <c r="Q253" t="s">
        <v>242</v>
      </c>
      <c r="R253" t="s">
        <v>3228</v>
      </c>
      <c r="S253" t="s">
        <v>3229</v>
      </c>
      <c r="T253" t="s">
        <v>2882</v>
      </c>
      <c r="U253" t="s">
        <v>914</v>
      </c>
      <c r="V253" t="s">
        <v>3230</v>
      </c>
      <c r="W253" t="s">
        <v>3165</v>
      </c>
      <c r="X253" t="s">
        <v>3166</v>
      </c>
      <c r="Y253" t="s">
        <v>3167</v>
      </c>
      <c r="Z253" t="s">
        <v>257</v>
      </c>
      <c r="AA253" t="s">
        <v>3168</v>
      </c>
    </row>
    <row r="254" spans="1:27">
      <c r="A254" t="s">
        <v>3204</v>
      </c>
      <c r="C254" t="s">
        <v>368</v>
      </c>
      <c r="L254" t="s">
        <v>369</v>
      </c>
      <c r="M254" t="s">
        <v>370</v>
      </c>
      <c r="V254" t="s">
        <v>371</v>
      </c>
      <c r="W254" t="s">
        <v>85</v>
      </c>
    </row>
    <row r="255" spans="1:27">
      <c r="A255" t="s">
        <v>3204</v>
      </c>
      <c r="B255" t="s">
        <v>74</v>
      </c>
      <c r="C255" t="s">
        <v>75</v>
      </c>
      <c r="D255" t="s">
        <v>76</v>
      </c>
      <c r="E255" t="s">
        <v>77</v>
      </c>
      <c r="F255" t="s">
        <v>78</v>
      </c>
      <c r="G255" t="s">
        <v>79</v>
      </c>
      <c r="H255" t="s">
        <v>75</v>
      </c>
      <c r="I255" t="s">
        <v>76</v>
      </c>
      <c r="J255" t="s">
        <v>77</v>
      </c>
      <c r="K255" t="s">
        <v>78</v>
      </c>
      <c r="L255" t="s">
        <v>79</v>
      </c>
      <c r="M255" t="s">
        <v>75</v>
      </c>
      <c r="N255" t="s">
        <v>76</v>
      </c>
      <c r="O255" t="s">
        <v>77</v>
      </c>
      <c r="P255" t="s">
        <v>78</v>
      </c>
      <c r="Q255" t="s">
        <v>79</v>
      </c>
      <c r="R255" t="s">
        <v>75</v>
      </c>
      <c r="S255" t="s">
        <v>76</v>
      </c>
      <c r="T255" t="s">
        <v>77</v>
      </c>
      <c r="U255" t="s">
        <v>78</v>
      </c>
      <c r="V255" t="s">
        <v>79</v>
      </c>
      <c r="W255" t="s">
        <v>75</v>
      </c>
      <c r="X255" t="s">
        <v>76</v>
      </c>
      <c r="Y255" t="s">
        <v>77</v>
      </c>
      <c r="Z255" t="s">
        <v>78</v>
      </c>
      <c r="AA255" t="s">
        <v>79</v>
      </c>
    </row>
    <row r="256" spans="1:27">
      <c r="A256" t="s">
        <v>3204</v>
      </c>
      <c r="B256" t="s">
        <v>80</v>
      </c>
      <c r="C256" t="s">
        <v>85</v>
      </c>
      <c r="D256" t="s">
        <v>85</v>
      </c>
      <c r="E256" t="s">
        <v>85</v>
      </c>
      <c r="F256" t="s">
        <v>85</v>
      </c>
      <c r="G256" t="s">
        <v>85</v>
      </c>
      <c r="H256" t="s">
        <v>85</v>
      </c>
      <c r="I256" t="s">
        <v>85</v>
      </c>
      <c r="J256" t="s">
        <v>85</v>
      </c>
      <c r="K256" t="s">
        <v>85</v>
      </c>
      <c r="L256" t="s">
        <v>85</v>
      </c>
      <c r="M256" t="s">
        <v>85</v>
      </c>
      <c r="N256" t="s">
        <v>85</v>
      </c>
      <c r="O256" t="s">
        <v>85</v>
      </c>
      <c r="P256" t="s">
        <v>85</v>
      </c>
      <c r="Q256" t="s">
        <v>85</v>
      </c>
      <c r="R256" t="s">
        <v>85</v>
      </c>
      <c r="S256" t="s">
        <v>85</v>
      </c>
      <c r="T256" t="s">
        <v>85</v>
      </c>
      <c r="U256" t="s">
        <v>85</v>
      </c>
      <c r="V256" t="s">
        <v>85</v>
      </c>
      <c r="W256" t="s">
        <v>85</v>
      </c>
      <c r="X256" t="s">
        <v>85</v>
      </c>
      <c r="Y256" t="s">
        <v>85</v>
      </c>
      <c r="Z256" t="s">
        <v>85</v>
      </c>
      <c r="AA256" t="s">
        <v>85</v>
      </c>
    </row>
    <row r="257" spans="1:27">
      <c r="A257" t="s">
        <v>3204</v>
      </c>
      <c r="B257" t="s">
        <v>86</v>
      </c>
      <c r="C257" t="s">
        <v>85</v>
      </c>
      <c r="D257" t="s">
        <v>85</v>
      </c>
      <c r="E257" t="s">
        <v>85</v>
      </c>
      <c r="F257" t="s">
        <v>85</v>
      </c>
      <c r="G257" t="s">
        <v>85</v>
      </c>
      <c r="H257" t="s">
        <v>85</v>
      </c>
      <c r="I257" t="s">
        <v>85</v>
      </c>
      <c r="J257" t="s">
        <v>85</v>
      </c>
      <c r="K257" t="s">
        <v>85</v>
      </c>
      <c r="L257" t="s">
        <v>85</v>
      </c>
      <c r="M257" t="s">
        <v>85</v>
      </c>
      <c r="N257" t="s">
        <v>85</v>
      </c>
      <c r="O257" t="s">
        <v>85</v>
      </c>
      <c r="P257" t="s">
        <v>85</v>
      </c>
      <c r="Q257" t="s">
        <v>85</v>
      </c>
      <c r="R257" t="s">
        <v>85</v>
      </c>
      <c r="S257" t="s">
        <v>85</v>
      </c>
      <c r="T257" t="s">
        <v>85</v>
      </c>
      <c r="U257" t="s">
        <v>85</v>
      </c>
      <c r="V257" t="s">
        <v>85</v>
      </c>
      <c r="W257" t="s">
        <v>85</v>
      </c>
      <c r="X257" t="s">
        <v>85</v>
      </c>
      <c r="Y257" t="s">
        <v>85</v>
      </c>
      <c r="Z257" t="s">
        <v>85</v>
      </c>
      <c r="AA257" t="s">
        <v>85</v>
      </c>
    </row>
    <row r="258" spans="1:27">
      <c r="A258" t="s">
        <v>3204</v>
      </c>
      <c r="B258" t="s">
        <v>91</v>
      </c>
      <c r="C258" t="s">
        <v>85</v>
      </c>
      <c r="D258" t="s">
        <v>85</v>
      </c>
      <c r="E258" t="s">
        <v>85</v>
      </c>
      <c r="F258" t="s">
        <v>85</v>
      </c>
      <c r="G258" t="s">
        <v>85</v>
      </c>
      <c r="H258" t="s">
        <v>85</v>
      </c>
      <c r="I258" t="s">
        <v>85</v>
      </c>
      <c r="J258" t="s">
        <v>85</v>
      </c>
      <c r="K258" t="s">
        <v>85</v>
      </c>
      <c r="L258" t="s">
        <v>85</v>
      </c>
      <c r="M258" t="s">
        <v>85</v>
      </c>
      <c r="N258" t="s">
        <v>85</v>
      </c>
      <c r="O258" t="s">
        <v>85</v>
      </c>
      <c r="P258" t="s">
        <v>85</v>
      </c>
      <c r="Q258" t="s">
        <v>85</v>
      </c>
      <c r="R258" t="s">
        <v>85</v>
      </c>
      <c r="S258" t="s">
        <v>85</v>
      </c>
      <c r="T258" t="s">
        <v>85</v>
      </c>
      <c r="U258" t="s">
        <v>85</v>
      </c>
      <c r="V258" t="s">
        <v>85</v>
      </c>
      <c r="W258" t="s">
        <v>85</v>
      </c>
      <c r="X258" t="s">
        <v>85</v>
      </c>
      <c r="Y258" t="s">
        <v>85</v>
      </c>
      <c r="Z258" t="s">
        <v>85</v>
      </c>
      <c r="AA258" t="s">
        <v>85</v>
      </c>
    </row>
    <row r="259" spans="1:27">
      <c r="A259" t="s">
        <v>3204</v>
      </c>
      <c r="B259" t="s">
        <v>96</v>
      </c>
      <c r="C259" t="s">
        <v>85</v>
      </c>
      <c r="D259" t="s">
        <v>85</v>
      </c>
      <c r="E259" t="s">
        <v>85</v>
      </c>
      <c r="F259" t="s">
        <v>85</v>
      </c>
      <c r="G259" t="s">
        <v>85</v>
      </c>
      <c r="H259" t="s">
        <v>85</v>
      </c>
      <c r="I259" t="s">
        <v>85</v>
      </c>
      <c r="J259" t="s">
        <v>85</v>
      </c>
      <c r="K259" t="s">
        <v>85</v>
      </c>
      <c r="L259" t="s">
        <v>85</v>
      </c>
      <c r="M259" t="s">
        <v>85</v>
      </c>
      <c r="N259" t="s">
        <v>85</v>
      </c>
      <c r="O259" t="s">
        <v>85</v>
      </c>
      <c r="P259" t="s">
        <v>85</v>
      </c>
      <c r="Q259" t="s">
        <v>85</v>
      </c>
      <c r="R259" t="s">
        <v>85</v>
      </c>
      <c r="S259" t="s">
        <v>85</v>
      </c>
      <c r="T259" t="s">
        <v>85</v>
      </c>
      <c r="U259" t="s">
        <v>85</v>
      </c>
      <c r="V259" t="s">
        <v>85</v>
      </c>
      <c r="W259" t="s">
        <v>85</v>
      </c>
      <c r="X259" t="s">
        <v>85</v>
      </c>
      <c r="Y259" t="s">
        <v>85</v>
      </c>
      <c r="Z259" t="s">
        <v>85</v>
      </c>
      <c r="AA259" t="s">
        <v>85</v>
      </c>
    </row>
    <row r="260" spans="1:27">
      <c r="A260" t="s">
        <v>3204</v>
      </c>
      <c r="B260" t="s">
        <v>98</v>
      </c>
      <c r="C260" t="s">
        <v>85</v>
      </c>
      <c r="D260" t="s">
        <v>85</v>
      </c>
      <c r="E260" t="s">
        <v>85</v>
      </c>
      <c r="F260" t="s">
        <v>85</v>
      </c>
      <c r="G260" t="s">
        <v>85</v>
      </c>
      <c r="H260" t="s">
        <v>85</v>
      </c>
      <c r="I260" t="s">
        <v>85</v>
      </c>
      <c r="J260" t="s">
        <v>85</v>
      </c>
      <c r="K260" t="s">
        <v>85</v>
      </c>
      <c r="L260" t="s">
        <v>85</v>
      </c>
      <c r="M260" t="s">
        <v>85</v>
      </c>
      <c r="N260" t="s">
        <v>85</v>
      </c>
      <c r="O260" t="s">
        <v>85</v>
      </c>
      <c r="P260" t="s">
        <v>85</v>
      </c>
      <c r="Q260" t="s">
        <v>85</v>
      </c>
      <c r="R260" t="s">
        <v>85</v>
      </c>
      <c r="S260" t="s">
        <v>85</v>
      </c>
      <c r="T260" t="s">
        <v>85</v>
      </c>
      <c r="U260" t="s">
        <v>85</v>
      </c>
      <c r="V260" t="s">
        <v>85</v>
      </c>
      <c r="W260" t="s">
        <v>85</v>
      </c>
      <c r="X260" t="s">
        <v>85</v>
      </c>
      <c r="Y260" t="s">
        <v>85</v>
      </c>
      <c r="Z260" t="s">
        <v>85</v>
      </c>
      <c r="AA260" t="s">
        <v>85</v>
      </c>
    </row>
    <row r="261" spans="1:27">
      <c r="A261" t="s">
        <v>3204</v>
      </c>
      <c r="B261" t="s">
        <v>102</v>
      </c>
      <c r="C261" t="s">
        <v>2926</v>
      </c>
      <c r="D261" t="s">
        <v>2255</v>
      </c>
      <c r="E261" t="s">
        <v>2927</v>
      </c>
      <c r="F261" t="s">
        <v>1462</v>
      </c>
      <c r="G261" t="s">
        <v>229</v>
      </c>
      <c r="H261" t="s">
        <v>85</v>
      </c>
      <c r="I261" t="s">
        <v>85</v>
      </c>
      <c r="J261" t="s">
        <v>85</v>
      </c>
      <c r="K261" t="s">
        <v>85</v>
      </c>
      <c r="L261" t="s">
        <v>85</v>
      </c>
      <c r="M261" t="s">
        <v>85</v>
      </c>
      <c r="N261" t="s">
        <v>85</v>
      </c>
      <c r="O261" t="s">
        <v>85</v>
      </c>
      <c r="P261" t="s">
        <v>85</v>
      </c>
      <c r="Q261" t="s">
        <v>85</v>
      </c>
      <c r="R261" t="s">
        <v>85</v>
      </c>
      <c r="S261" t="s">
        <v>85</v>
      </c>
      <c r="T261" t="s">
        <v>85</v>
      </c>
      <c r="U261" t="s">
        <v>85</v>
      </c>
      <c r="V261" t="s">
        <v>85</v>
      </c>
      <c r="W261" t="s">
        <v>85</v>
      </c>
      <c r="X261" t="s">
        <v>85</v>
      </c>
      <c r="Y261" t="s">
        <v>85</v>
      </c>
      <c r="Z261" t="s">
        <v>85</v>
      </c>
      <c r="AA261" t="s">
        <v>85</v>
      </c>
    </row>
    <row r="262" spans="1:27">
      <c r="A262" t="s">
        <v>3204</v>
      </c>
      <c r="B262" t="s">
        <v>110</v>
      </c>
      <c r="C262" t="s">
        <v>2928</v>
      </c>
      <c r="D262" t="s">
        <v>2929</v>
      </c>
      <c r="E262" t="s">
        <v>373</v>
      </c>
      <c r="F262" t="s">
        <v>90</v>
      </c>
      <c r="G262" t="s">
        <v>156</v>
      </c>
      <c r="H262" t="s">
        <v>85</v>
      </c>
      <c r="I262" t="s">
        <v>85</v>
      </c>
      <c r="J262" t="s">
        <v>85</v>
      </c>
      <c r="K262" t="s">
        <v>85</v>
      </c>
      <c r="L262" t="s">
        <v>85</v>
      </c>
      <c r="M262" t="s">
        <v>85</v>
      </c>
      <c r="N262" t="s">
        <v>85</v>
      </c>
      <c r="O262" t="s">
        <v>85</v>
      </c>
      <c r="P262" t="s">
        <v>85</v>
      </c>
      <c r="Q262" t="s">
        <v>85</v>
      </c>
      <c r="R262" t="s">
        <v>85</v>
      </c>
      <c r="S262" t="s">
        <v>85</v>
      </c>
      <c r="T262" t="s">
        <v>85</v>
      </c>
      <c r="U262" t="s">
        <v>85</v>
      </c>
      <c r="V262" t="s">
        <v>85</v>
      </c>
      <c r="W262" t="s">
        <v>85</v>
      </c>
      <c r="X262" t="s">
        <v>85</v>
      </c>
      <c r="Y262" t="s">
        <v>85</v>
      </c>
      <c r="Z262" t="s">
        <v>85</v>
      </c>
      <c r="AA262" t="s">
        <v>85</v>
      </c>
    </row>
    <row r="263" spans="1:27">
      <c r="A263" t="s">
        <v>3204</v>
      </c>
      <c r="B263" t="s">
        <v>120</v>
      </c>
      <c r="C263" t="s">
        <v>85</v>
      </c>
      <c r="D263" t="s">
        <v>85</v>
      </c>
      <c r="E263" t="s">
        <v>85</v>
      </c>
      <c r="F263" t="s">
        <v>85</v>
      </c>
      <c r="G263" t="s">
        <v>85</v>
      </c>
      <c r="H263" t="s">
        <v>85</v>
      </c>
      <c r="I263" t="s">
        <v>85</v>
      </c>
      <c r="J263" t="s">
        <v>85</v>
      </c>
      <c r="K263" t="s">
        <v>85</v>
      </c>
      <c r="L263" t="s">
        <v>85</v>
      </c>
      <c r="M263" t="s">
        <v>85</v>
      </c>
      <c r="N263" t="s">
        <v>85</v>
      </c>
      <c r="O263" t="s">
        <v>85</v>
      </c>
      <c r="P263" t="s">
        <v>85</v>
      </c>
      <c r="Q263" t="s">
        <v>85</v>
      </c>
      <c r="R263" t="s">
        <v>85</v>
      </c>
      <c r="S263" t="s">
        <v>85</v>
      </c>
      <c r="T263" t="s">
        <v>85</v>
      </c>
      <c r="U263" t="s">
        <v>85</v>
      </c>
      <c r="V263" t="s">
        <v>85</v>
      </c>
      <c r="W263" t="s">
        <v>85</v>
      </c>
      <c r="X263" t="s">
        <v>85</v>
      </c>
      <c r="Y263" t="s">
        <v>85</v>
      </c>
      <c r="Z263" t="s">
        <v>85</v>
      </c>
      <c r="AA263" t="s">
        <v>85</v>
      </c>
    </row>
    <row r="264" spans="1:27">
      <c r="A264" t="s">
        <v>3204</v>
      </c>
      <c r="B264" t="s">
        <v>121</v>
      </c>
      <c r="C264" t="s">
        <v>85</v>
      </c>
      <c r="D264" t="s">
        <v>85</v>
      </c>
      <c r="E264" t="s">
        <v>85</v>
      </c>
      <c r="F264" t="s">
        <v>85</v>
      </c>
      <c r="G264" t="s">
        <v>85</v>
      </c>
      <c r="H264" t="s">
        <v>85</v>
      </c>
      <c r="I264" t="s">
        <v>85</v>
      </c>
      <c r="J264" t="s">
        <v>85</v>
      </c>
      <c r="K264" t="s">
        <v>85</v>
      </c>
      <c r="L264" t="s">
        <v>85</v>
      </c>
      <c r="M264" t="s">
        <v>85</v>
      </c>
      <c r="N264" t="s">
        <v>85</v>
      </c>
      <c r="O264" t="s">
        <v>85</v>
      </c>
      <c r="P264" t="s">
        <v>85</v>
      </c>
      <c r="Q264" t="s">
        <v>85</v>
      </c>
      <c r="R264" t="s">
        <v>85</v>
      </c>
      <c r="S264" t="s">
        <v>85</v>
      </c>
      <c r="T264" t="s">
        <v>85</v>
      </c>
      <c r="U264" t="s">
        <v>85</v>
      </c>
      <c r="V264" t="s">
        <v>85</v>
      </c>
      <c r="W264" t="s">
        <v>85</v>
      </c>
      <c r="X264" t="s">
        <v>85</v>
      </c>
      <c r="Y264" t="s">
        <v>85</v>
      </c>
      <c r="Z264" t="s">
        <v>85</v>
      </c>
      <c r="AA264" t="s">
        <v>85</v>
      </c>
    </row>
    <row r="265" spans="1:27">
      <c r="A265" t="s">
        <v>3204</v>
      </c>
      <c r="B265" t="s">
        <v>123</v>
      </c>
      <c r="C265" t="s">
        <v>2930</v>
      </c>
      <c r="D265" t="s">
        <v>875</v>
      </c>
      <c r="E265" t="s">
        <v>374</v>
      </c>
      <c r="F265" t="s">
        <v>106</v>
      </c>
      <c r="G265" t="s">
        <v>315</v>
      </c>
      <c r="H265" t="s">
        <v>85</v>
      </c>
      <c r="I265" t="s">
        <v>85</v>
      </c>
      <c r="J265" t="s">
        <v>85</v>
      </c>
      <c r="K265" t="s">
        <v>85</v>
      </c>
      <c r="L265" t="s">
        <v>85</v>
      </c>
      <c r="M265" t="s">
        <v>2931</v>
      </c>
      <c r="N265" t="s">
        <v>106</v>
      </c>
      <c r="O265" t="s">
        <v>2516</v>
      </c>
      <c r="P265" t="s">
        <v>2932</v>
      </c>
      <c r="Q265" t="s">
        <v>235</v>
      </c>
      <c r="R265" t="s">
        <v>85</v>
      </c>
      <c r="S265" t="s">
        <v>85</v>
      </c>
      <c r="T265" t="s">
        <v>85</v>
      </c>
      <c r="U265" t="s">
        <v>85</v>
      </c>
      <c r="V265" t="s">
        <v>85</v>
      </c>
      <c r="W265" t="s">
        <v>85</v>
      </c>
      <c r="X265" t="s">
        <v>85</v>
      </c>
      <c r="Y265" t="s">
        <v>85</v>
      </c>
      <c r="Z265" t="s">
        <v>85</v>
      </c>
      <c r="AA265" t="s">
        <v>85</v>
      </c>
    </row>
    <row r="266" spans="1:27">
      <c r="A266" t="s">
        <v>3204</v>
      </c>
      <c r="B266" t="s">
        <v>127</v>
      </c>
      <c r="C266" t="s">
        <v>2933</v>
      </c>
      <c r="D266" t="s">
        <v>106</v>
      </c>
      <c r="E266" t="s">
        <v>2934</v>
      </c>
      <c r="F266" t="s">
        <v>128</v>
      </c>
      <c r="G266" t="s">
        <v>238</v>
      </c>
      <c r="H266" t="s">
        <v>85</v>
      </c>
      <c r="I266" t="s">
        <v>85</v>
      </c>
      <c r="J266" t="s">
        <v>85</v>
      </c>
      <c r="K266" t="s">
        <v>85</v>
      </c>
      <c r="L266" t="s">
        <v>85</v>
      </c>
      <c r="M266" t="s">
        <v>2931</v>
      </c>
      <c r="N266" t="s">
        <v>106</v>
      </c>
      <c r="O266" t="s">
        <v>2516</v>
      </c>
      <c r="P266" t="s">
        <v>2932</v>
      </c>
      <c r="Q266" t="s">
        <v>235</v>
      </c>
      <c r="R266" t="s">
        <v>85</v>
      </c>
      <c r="S266" t="s">
        <v>85</v>
      </c>
      <c r="T266" t="s">
        <v>85</v>
      </c>
      <c r="U266" t="s">
        <v>85</v>
      </c>
      <c r="V266" t="s">
        <v>85</v>
      </c>
      <c r="W266" t="s">
        <v>85</v>
      </c>
      <c r="X266" t="s">
        <v>85</v>
      </c>
      <c r="Y266" t="s">
        <v>85</v>
      </c>
      <c r="Z266" t="s">
        <v>85</v>
      </c>
      <c r="AA266" t="s">
        <v>85</v>
      </c>
    </row>
    <row r="267" spans="1:27">
      <c r="A267" t="s">
        <v>3204</v>
      </c>
      <c r="B267" t="s">
        <v>134</v>
      </c>
      <c r="C267" t="s">
        <v>2935</v>
      </c>
      <c r="D267" t="s">
        <v>2936</v>
      </c>
      <c r="E267" t="s">
        <v>2937</v>
      </c>
      <c r="F267" t="s">
        <v>2707</v>
      </c>
      <c r="G267" t="s">
        <v>1512</v>
      </c>
      <c r="H267" t="s">
        <v>2938</v>
      </c>
      <c r="I267" t="s">
        <v>85</v>
      </c>
      <c r="J267" t="s">
        <v>1196</v>
      </c>
      <c r="K267" t="s">
        <v>1067</v>
      </c>
      <c r="L267" t="s">
        <v>1155</v>
      </c>
      <c r="M267" t="s">
        <v>85</v>
      </c>
      <c r="N267" t="s">
        <v>85</v>
      </c>
      <c r="O267" t="s">
        <v>85</v>
      </c>
      <c r="P267" t="s">
        <v>85</v>
      </c>
      <c r="Q267" t="s">
        <v>85</v>
      </c>
      <c r="R267" t="s">
        <v>85</v>
      </c>
      <c r="S267" t="s">
        <v>85</v>
      </c>
      <c r="T267" t="s">
        <v>85</v>
      </c>
      <c r="U267" t="s">
        <v>85</v>
      </c>
      <c r="V267" t="s">
        <v>85</v>
      </c>
      <c r="W267" t="s">
        <v>85</v>
      </c>
      <c r="X267" t="s">
        <v>85</v>
      </c>
      <c r="Y267" t="s">
        <v>85</v>
      </c>
      <c r="Z267" t="s">
        <v>85</v>
      </c>
      <c r="AA267" t="s">
        <v>85</v>
      </c>
    </row>
    <row r="268" spans="1:27">
      <c r="A268" t="s">
        <v>3204</v>
      </c>
      <c r="B268" t="s">
        <v>137</v>
      </c>
      <c r="C268" t="s">
        <v>85</v>
      </c>
      <c r="D268" t="s">
        <v>85</v>
      </c>
      <c r="E268" t="s">
        <v>85</v>
      </c>
      <c r="F268" t="s">
        <v>85</v>
      </c>
      <c r="G268" t="s">
        <v>85</v>
      </c>
      <c r="H268" t="s">
        <v>1526</v>
      </c>
      <c r="I268" t="s">
        <v>85</v>
      </c>
      <c r="J268" t="s">
        <v>708</v>
      </c>
      <c r="K268" t="s">
        <v>1527</v>
      </c>
      <c r="L268" t="s">
        <v>1528</v>
      </c>
      <c r="M268" t="s">
        <v>85</v>
      </c>
      <c r="N268" t="s">
        <v>85</v>
      </c>
      <c r="O268" t="s">
        <v>85</v>
      </c>
      <c r="P268" t="s">
        <v>85</v>
      </c>
      <c r="Q268" t="s">
        <v>85</v>
      </c>
      <c r="R268" t="s">
        <v>85</v>
      </c>
      <c r="S268" t="s">
        <v>85</v>
      </c>
      <c r="T268" t="s">
        <v>85</v>
      </c>
      <c r="U268" t="s">
        <v>85</v>
      </c>
      <c r="V268" t="s">
        <v>85</v>
      </c>
      <c r="W268" t="s">
        <v>85</v>
      </c>
      <c r="X268" t="s">
        <v>85</v>
      </c>
      <c r="Y268" t="s">
        <v>85</v>
      </c>
      <c r="Z268" t="s">
        <v>85</v>
      </c>
      <c r="AA268" t="s">
        <v>85</v>
      </c>
    </row>
    <row r="269" spans="1:27">
      <c r="A269" t="s">
        <v>3204</v>
      </c>
      <c r="B269" t="s">
        <v>146</v>
      </c>
      <c r="C269" t="s">
        <v>2939</v>
      </c>
      <c r="D269" t="s">
        <v>1390</v>
      </c>
      <c r="E269" t="s">
        <v>2940</v>
      </c>
      <c r="F269" t="s">
        <v>975</v>
      </c>
      <c r="G269" t="s">
        <v>2754</v>
      </c>
      <c r="H269" t="s">
        <v>85</v>
      </c>
      <c r="I269" t="s">
        <v>85</v>
      </c>
      <c r="J269" t="s">
        <v>85</v>
      </c>
      <c r="K269" t="s">
        <v>85</v>
      </c>
      <c r="L269" t="s">
        <v>85</v>
      </c>
      <c r="M269" t="s">
        <v>2941</v>
      </c>
      <c r="N269" t="s">
        <v>99</v>
      </c>
      <c r="O269" t="s">
        <v>194</v>
      </c>
      <c r="P269" t="s">
        <v>2942</v>
      </c>
      <c r="Q269" t="s">
        <v>2943</v>
      </c>
      <c r="R269" t="s">
        <v>85</v>
      </c>
      <c r="S269" t="s">
        <v>85</v>
      </c>
      <c r="T269" t="s">
        <v>85</v>
      </c>
      <c r="U269" t="s">
        <v>85</v>
      </c>
      <c r="V269" t="s">
        <v>85</v>
      </c>
      <c r="W269" t="s">
        <v>85</v>
      </c>
      <c r="X269" t="s">
        <v>85</v>
      </c>
      <c r="Y269" t="s">
        <v>85</v>
      </c>
      <c r="Z269" t="s">
        <v>85</v>
      </c>
      <c r="AA269" t="s">
        <v>85</v>
      </c>
    </row>
    <row r="270" spans="1:27">
      <c r="A270" t="s">
        <v>3204</v>
      </c>
      <c r="B270" t="s">
        <v>153</v>
      </c>
      <c r="C270" t="s">
        <v>2944</v>
      </c>
      <c r="D270" t="s">
        <v>1471</v>
      </c>
      <c r="E270" t="s">
        <v>1529</v>
      </c>
      <c r="F270" t="s">
        <v>965</v>
      </c>
      <c r="G270" t="s">
        <v>424</v>
      </c>
      <c r="H270" t="s">
        <v>2945</v>
      </c>
      <c r="I270" t="s">
        <v>85</v>
      </c>
      <c r="J270" t="s">
        <v>2528</v>
      </c>
      <c r="K270" t="s">
        <v>876</v>
      </c>
      <c r="L270" t="s">
        <v>428</v>
      </c>
      <c r="M270" t="s">
        <v>85</v>
      </c>
      <c r="N270" t="s">
        <v>85</v>
      </c>
      <c r="O270" t="s">
        <v>85</v>
      </c>
      <c r="P270" t="s">
        <v>85</v>
      </c>
      <c r="Q270" t="s">
        <v>85</v>
      </c>
      <c r="R270" t="s">
        <v>85</v>
      </c>
      <c r="S270" t="s">
        <v>85</v>
      </c>
      <c r="T270" t="s">
        <v>85</v>
      </c>
      <c r="U270" t="s">
        <v>85</v>
      </c>
      <c r="V270" t="s">
        <v>85</v>
      </c>
      <c r="W270" t="s">
        <v>85</v>
      </c>
      <c r="X270" t="s">
        <v>85</v>
      </c>
      <c r="Y270" t="s">
        <v>85</v>
      </c>
      <c r="Z270" t="s">
        <v>85</v>
      </c>
      <c r="AA270" t="s">
        <v>85</v>
      </c>
    </row>
    <row r="271" spans="1:27">
      <c r="A271" t="s">
        <v>3204</v>
      </c>
      <c r="B271" t="s">
        <v>159</v>
      </c>
      <c r="C271" t="s">
        <v>2946</v>
      </c>
      <c r="D271" t="s">
        <v>152</v>
      </c>
      <c r="E271" t="s">
        <v>202</v>
      </c>
      <c r="F271" t="s">
        <v>198</v>
      </c>
      <c r="G271" t="s">
        <v>1510</v>
      </c>
      <c r="H271" t="s">
        <v>2947</v>
      </c>
      <c r="I271" t="s">
        <v>85</v>
      </c>
      <c r="J271" t="s">
        <v>276</v>
      </c>
      <c r="K271" t="s">
        <v>339</v>
      </c>
      <c r="L271" t="s">
        <v>95</v>
      </c>
      <c r="M271" t="s">
        <v>2948</v>
      </c>
      <c r="N271" t="s">
        <v>2949</v>
      </c>
      <c r="O271" t="s">
        <v>376</v>
      </c>
      <c r="P271" t="s">
        <v>233</v>
      </c>
      <c r="Q271" t="s">
        <v>106</v>
      </c>
      <c r="R271" t="s">
        <v>2950</v>
      </c>
      <c r="S271" t="s">
        <v>85</v>
      </c>
      <c r="T271" t="s">
        <v>377</v>
      </c>
      <c r="U271" t="s">
        <v>106</v>
      </c>
      <c r="V271" t="s">
        <v>256</v>
      </c>
      <c r="W271" t="s">
        <v>85</v>
      </c>
      <c r="X271" t="s">
        <v>85</v>
      </c>
      <c r="Y271" t="s">
        <v>85</v>
      </c>
      <c r="Z271" t="s">
        <v>85</v>
      </c>
      <c r="AA271" t="s">
        <v>85</v>
      </c>
    </row>
    <row r="272" spans="1:27">
      <c r="A272" t="s">
        <v>3204</v>
      </c>
      <c r="B272" t="s">
        <v>167</v>
      </c>
      <c r="C272" t="s">
        <v>3169</v>
      </c>
      <c r="D272" t="s">
        <v>172</v>
      </c>
      <c r="E272" t="s">
        <v>3169</v>
      </c>
      <c r="F272" t="s">
        <v>106</v>
      </c>
      <c r="G272" t="s">
        <v>106</v>
      </c>
      <c r="H272" t="s">
        <v>2951</v>
      </c>
      <c r="I272" t="s">
        <v>85</v>
      </c>
      <c r="J272" t="s">
        <v>2951</v>
      </c>
      <c r="K272" t="s">
        <v>106</v>
      </c>
      <c r="L272" t="s">
        <v>352</v>
      </c>
      <c r="M272" t="s">
        <v>85</v>
      </c>
      <c r="N272" t="s">
        <v>85</v>
      </c>
      <c r="O272" t="s">
        <v>85</v>
      </c>
      <c r="P272" t="s">
        <v>85</v>
      </c>
      <c r="Q272" t="s">
        <v>85</v>
      </c>
      <c r="R272" t="s">
        <v>85</v>
      </c>
      <c r="S272" t="s">
        <v>85</v>
      </c>
      <c r="T272" t="s">
        <v>85</v>
      </c>
      <c r="U272" t="s">
        <v>85</v>
      </c>
      <c r="V272" t="s">
        <v>85</v>
      </c>
      <c r="W272" t="s">
        <v>85</v>
      </c>
      <c r="X272" t="s">
        <v>85</v>
      </c>
      <c r="Y272" t="s">
        <v>85</v>
      </c>
      <c r="Z272" t="s">
        <v>85</v>
      </c>
      <c r="AA272" t="s">
        <v>85</v>
      </c>
    </row>
    <row r="273" spans="1:27">
      <c r="A273" t="s">
        <v>3204</v>
      </c>
      <c r="B273" t="s">
        <v>173</v>
      </c>
      <c r="C273" t="s">
        <v>85</v>
      </c>
      <c r="D273" t="s">
        <v>85</v>
      </c>
      <c r="E273" t="s">
        <v>85</v>
      </c>
      <c r="F273" t="s">
        <v>85</v>
      </c>
      <c r="G273" t="s">
        <v>85</v>
      </c>
      <c r="H273" t="s">
        <v>85</v>
      </c>
      <c r="I273" t="s">
        <v>85</v>
      </c>
      <c r="J273" t="s">
        <v>85</v>
      </c>
      <c r="K273" t="s">
        <v>85</v>
      </c>
      <c r="L273" t="s">
        <v>85</v>
      </c>
      <c r="M273" t="s">
        <v>85</v>
      </c>
      <c r="N273" t="s">
        <v>85</v>
      </c>
      <c r="O273" t="s">
        <v>85</v>
      </c>
      <c r="P273" t="s">
        <v>85</v>
      </c>
      <c r="Q273" t="s">
        <v>85</v>
      </c>
      <c r="R273" t="s">
        <v>85</v>
      </c>
      <c r="S273" t="s">
        <v>85</v>
      </c>
      <c r="T273" t="s">
        <v>85</v>
      </c>
      <c r="U273" t="s">
        <v>85</v>
      </c>
      <c r="V273" t="s">
        <v>85</v>
      </c>
      <c r="W273" t="s">
        <v>85</v>
      </c>
      <c r="X273" t="s">
        <v>85</v>
      </c>
      <c r="Y273" t="s">
        <v>85</v>
      </c>
      <c r="Z273" t="s">
        <v>85</v>
      </c>
      <c r="AA273" t="s">
        <v>85</v>
      </c>
    </row>
    <row r="274" spans="1:27">
      <c r="A274" t="s">
        <v>3204</v>
      </c>
      <c r="B274" t="s">
        <v>178</v>
      </c>
      <c r="C274" t="s">
        <v>3170</v>
      </c>
      <c r="D274" t="s">
        <v>2313</v>
      </c>
      <c r="E274" t="s">
        <v>3171</v>
      </c>
      <c r="F274" t="s">
        <v>136</v>
      </c>
      <c r="G274" t="s">
        <v>433</v>
      </c>
      <c r="H274" t="s">
        <v>2952</v>
      </c>
      <c r="I274" t="s">
        <v>85</v>
      </c>
      <c r="J274" t="s">
        <v>2953</v>
      </c>
      <c r="K274" t="s">
        <v>1391</v>
      </c>
      <c r="L274" t="s">
        <v>2450</v>
      </c>
      <c r="M274" t="s">
        <v>2954</v>
      </c>
      <c r="N274" t="s">
        <v>2955</v>
      </c>
      <c r="O274" t="s">
        <v>302</v>
      </c>
      <c r="P274" t="s">
        <v>231</v>
      </c>
      <c r="Q274" t="s">
        <v>107</v>
      </c>
      <c r="R274" t="s">
        <v>2950</v>
      </c>
      <c r="S274" t="s">
        <v>85</v>
      </c>
      <c r="T274" t="s">
        <v>377</v>
      </c>
      <c r="U274" t="s">
        <v>106</v>
      </c>
      <c r="V274" t="s">
        <v>256</v>
      </c>
      <c r="W274" t="s">
        <v>85</v>
      </c>
      <c r="X274" t="s">
        <v>85</v>
      </c>
      <c r="Y274" t="s">
        <v>85</v>
      </c>
      <c r="Z274" t="s">
        <v>85</v>
      </c>
      <c r="AA274" t="s">
        <v>85</v>
      </c>
    </row>
    <row r="275" spans="1:27">
      <c r="A275" t="s">
        <v>3204</v>
      </c>
      <c r="B275" t="s">
        <v>182</v>
      </c>
      <c r="C275" t="s">
        <v>3172</v>
      </c>
      <c r="D275" t="s">
        <v>2321</v>
      </c>
      <c r="E275" t="s">
        <v>3173</v>
      </c>
      <c r="F275" t="s">
        <v>3174</v>
      </c>
      <c r="G275" t="s">
        <v>3175</v>
      </c>
      <c r="H275" t="s">
        <v>2956</v>
      </c>
      <c r="I275" t="s">
        <v>85</v>
      </c>
      <c r="J275" t="s">
        <v>2957</v>
      </c>
      <c r="K275" t="s">
        <v>1391</v>
      </c>
      <c r="L275" t="s">
        <v>2450</v>
      </c>
      <c r="M275" t="s">
        <v>2958</v>
      </c>
      <c r="N275" t="s">
        <v>2959</v>
      </c>
      <c r="O275" t="s">
        <v>2757</v>
      </c>
      <c r="P275" t="s">
        <v>1359</v>
      </c>
      <c r="Q275" t="s">
        <v>435</v>
      </c>
      <c r="R275" t="s">
        <v>2960</v>
      </c>
      <c r="S275" t="s">
        <v>85</v>
      </c>
      <c r="T275" t="s">
        <v>382</v>
      </c>
      <c r="U275" t="s">
        <v>106</v>
      </c>
      <c r="V275" t="s">
        <v>256</v>
      </c>
      <c r="W275" t="s">
        <v>85</v>
      </c>
      <c r="X275" t="s">
        <v>85</v>
      </c>
      <c r="Y275" t="s">
        <v>85</v>
      </c>
      <c r="Z275" t="s">
        <v>85</v>
      </c>
      <c r="AA275" t="s">
        <v>85</v>
      </c>
    </row>
    <row r="276" spans="1:27">
      <c r="A276" t="s">
        <v>3204</v>
      </c>
      <c r="B276" t="s">
        <v>183</v>
      </c>
      <c r="C276" t="s">
        <v>85</v>
      </c>
      <c r="D276" t="s">
        <v>85</v>
      </c>
      <c r="E276" t="s">
        <v>85</v>
      </c>
      <c r="F276" t="s">
        <v>85</v>
      </c>
      <c r="G276" t="s">
        <v>85</v>
      </c>
      <c r="H276" t="s">
        <v>199</v>
      </c>
      <c r="I276" t="s">
        <v>85</v>
      </c>
      <c r="J276" t="s">
        <v>85</v>
      </c>
      <c r="K276" t="s">
        <v>85</v>
      </c>
      <c r="L276" t="s">
        <v>106</v>
      </c>
      <c r="M276" t="s">
        <v>85</v>
      </c>
      <c r="N276" t="s">
        <v>85</v>
      </c>
      <c r="O276" t="s">
        <v>85</v>
      </c>
      <c r="P276" t="s">
        <v>85</v>
      </c>
      <c r="Q276" t="s">
        <v>85</v>
      </c>
      <c r="R276" t="s">
        <v>85</v>
      </c>
      <c r="S276" t="s">
        <v>85</v>
      </c>
      <c r="T276" t="s">
        <v>85</v>
      </c>
      <c r="U276" t="s">
        <v>85</v>
      </c>
      <c r="V276" t="s">
        <v>85</v>
      </c>
      <c r="W276" t="s">
        <v>85</v>
      </c>
      <c r="X276" t="s">
        <v>85</v>
      </c>
      <c r="Y276" t="s">
        <v>85</v>
      </c>
      <c r="Z276" t="s">
        <v>85</v>
      </c>
      <c r="AA276" t="s">
        <v>85</v>
      </c>
    </row>
    <row r="277" spans="1:27">
      <c r="A277" t="s">
        <v>3204</v>
      </c>
      <c r="B277" t="s">
        <v>185</v>
      </c>
      <c r="C277" t="s">
        <v>2961</v>
      </c>
      <c r="D277" t="s">
        <v>386</v>
      </c>
      <c r="E277" t="s">
        <v>383</v>
      </c>
      <c r="F277" t="s">
        <v>1493</v>
      </c>
      <c r="G277" t="s">
        <v>445</v>
      </c>
      <c r="H277" t="s">
        <v>2962</v>
      </c>
      <c r="I277" t="s">
        <v>85</v>
      </c>
      <c r="J277" t="s">
        <v>384</v>
      </c>
      <c r="K277" t="s">
        <v>122</v>
      </c>
      <c r="L277" t="s">
        <v>154</v>
      </c>
      <c r="M277" t="s">
        <v>85</v>
      </c>
      <c r="N277" t="s">
        <v>85</v>
      </c>
      <c r="O277" t="s">
        <v>85</v>
      </c>
      <c r="P277" t="s">
        <v>85</v>
      </c>
      <c r="Q277" t="s">
        <v>85</v>
      </c>
      <c r="R277" t="s">
        <v>85</v>
      </c>
      <c r="S277" t="s">
        <v>85</v>
      </c>
      <c r="T277" t="s">
        <v>85</v>
      </c>
      <c r="U277" t="s">
        <v>85</v>
      </c>
      <c r="V277" t="s">
        <v>85</v>
      </c>
      <c r="W277" t="s">
        <v>85</v>
      </c>
      <c r="X277" t="s">
        <v>85</v>
      </c>
      <c r="Y277" t="s">
        <v>85</v>
      </c>
      <c r="Z277" t="s">
        <v>85</v>
      </c>
      <c r="AA277" t="s">
        <v>85</v>
      </c>
    </row>
    <row r="278" spans="1:27">
      <c r="A278" t="s">
        <v>3204</v>
      </c>
      <c r="B278" t="s">
        <v>192</v>
      </c>
      <c r="C278" t="s">
        <v>2963</v>
      </c>
      <c r="D278" t="s">
        <v>186</v>
      </c>
      <c r="E278" t="s">
        <v>126</v>
      </c>
      <c r="F278" t="s">
        <v>2890</v>
      </c>
      <c r="G278" t="s">
        <v>2964</v>
      </c>
      <c r="H278" t="s">
        <v>2965</v>
      </c>
      <c r="I278" t="s">
        <v>85</v>
      </c>
      <c r="J278" t="s">
        <v>385</v>
      </c>
      <c r="K278" t="s">
        <v>2966</v>
      </c>
      <c r="L278" t="s">
        <v>1754</v>
      </c>
      <c r="M278" t="s">
        <v>85</v>
      </c>
      <c r="N278" t="s">
        <v>85</v>
      </c>
      <c r="O278" t="s">
        <v>85</v>
      </c>
      <c r="P278" t="s">
        <v>85</v>
      </c>
      <c r="Q278" t="s">
        <v>85</v>
      </c>
      <c r="R278" t="s">
        <v>85</v>
      </c>
      <c r="S278" t="s">
        <v>85</v>
      </c>
      <c r="T278" t="s">
        <v>85</v>
      </c>
      <c r="U278" t="s">
        <v>85</v>
      </c>
      <c r="V278" t="s">
        <v>85</v>
      </c>
      <c r="W278" t="s">
        <v>85</v>
      </c>
      <c r="X278" t="s">
        <v>85</v>
      </c>
      <c r="Y278" t="s">
        <v>85</v>
      </c>
      <c r="Z278" t="s">
        <v>85</v>
      </c>
      <c r="AA278" t="s">
        <v>85</v>
      </c>
    </row>
    <row r="279" spans="1:27">
      <c r="A279" t="s">
        <v>3204</v>
      </c>
      <c r="B279" t="s">
        <v>197</v>
      </c>
      <c r="C279" t="s">
        <v>2967</v>
      </c>
      <c r="D279" t="s">
        <v>348</v>
      </c>
      <c r="E279" t="s">
        <v>387</v>
      </c>
      <c r="F279" t="s">
        <v>293</v>
      </c>
      <c r="G279" t="s">
        <v>2968</v>
      </c>
      <c r="H279" t="s">
        <v>85</v>
      </c>
      <c r="I279" t="s">
        <v>85</v>
      </c>
      <c r="J279" t="s">
        <v>85</v>
      </c>
      <c r="K279" t="s">
        <v>85</v>
      </c>
      <c r="L279" t="s">
        <v>85</v>
      </c>
      <c r="M279" t="s">
        <v>85</v>
      </c>
      <c r="N279" t="s">
        <v>85</v>
      </c>
      <c r="O279" t="s">
        <v>85</v>
      </c>
      <c r="P279" t="s">
        <v>85</v>
      </c>
      <c r="Q279" t="s">
        <v>85</v>
      </c>
      <c r="R279" t="s">
        <v>85</v>
      </c>
      <c r="S279" t="s">
        <v>85</v>
      </c>
      <c r="T279" t="s">
        <v>85</v>
      </c>
      <c r="U279" t="s">
        <v>85</v>
      </c>
      <c r="V279" t="s">
        <v>85</v>
      </c>
      <c r="W279" t="s">
        <v>85</v>
      </c>
      <c r="X279" t="s">
        <v>85</v>
      </c>
      <c r="Y279" t="s">
        <v>85</v>
      </c>
      <c r="Z279" t="s">
        <v>85</v>
      </c>
      <c r="AA279" t="s">
        <v>85</v>
      </c>
    </row>
    <row r="280" spans="1:27">
      <c r="A280" t="s">
        <v>3204</v>
      </c>
      <c r="B280" t="s">
        <v>206</v>
      </c>
      <c r="C280" t="s">
        <v>2969</v>
      </c>
      <c r="D280" t="s">
        <v>884</v>
      </c>
      <c r="E280" t="s">
        <v>388</v>
      </c>
      <c r="F280" t="s">
        <v>2970</v>
      </c>
      <c r="G280" t="s">
        <v>2971</v>
      </c>
      <c r="H280" t="s">
        <v>2972</v>
      </c>
      <c r="I280" t="s">
        <v>85</v>
      </c>
      <c r="J280" t="s">
        <v>389</v>
      </c>
      <c r="K280" t="s">
        <v>2377</v>
      </c>
      <c r="L280" t="s">
        <v>662</v>
      </c>
      <c r="M280" t="s">
        <v>85</v>
      </c>
      <c r="N280" t="s">
        <v>85</v>
      </c>
      <c r="O280" t="s">
        <v>85</v>
      </c>
      <c r="P280" t="s">
        <v>85</v>
      </c>
      <c r="Q280" t="s">
        <v>85</v>
      </c>
      <c r="R280" t="s">
        <v>85</v>
      </c>
      <c r="S280" t="s">
        <v>85</v>
      </c>
      <c r="T280" t="s">
        <v>85</v>
      </c>
      <c r="U280" t="s">
        <v>85</v>
      </c>
      <c r="V280" t="s">
        <v>85</v>
      </c>
      <c r="W280" t="s">
        <v>85</v>
      </c>
      <c r="X280" t="s">
        <v>85</v>
      </c>
      <c r="Y280" t="s">
        <v>85</v>
      </c>
      <c r="Z280" t="s">
        <v>85</v>
      </c>
      <c r="AA280" t="s">
        <v>85</v>
      </c>
    </row>
    <row r="281" spans="1:27">
      <c r="A281" t="s">
        <v>3204</v>
      </c>
      <c r="B281" t="s">
        <v>209</v>
      </c>
      <c r="C281" t="s">
        <v>3176</v>
      </c>
      <c r="D281" t="s">
        <v>3177</v>
      </c>
      <c r="E281" t="s">
        <v>3178</v>
      </c>
      <c r="F281" t="s">
        <v>3179</v>
      </c>
      <c r="G281" t="s">
        <v>3180</v>
      </c>
      <c r="H281" t="s">
        <v>2973</v>
      </c>
      <c r="I281" t="s">
        <v>85</v>
      </c>
      <c r="J281" t="s">
        <v>2974</v>
      </c>
      <c r="K281" t="s">
        <v>2975</v>
      </c>
      <c r="L281" t="s">
        <v>926</v>
      </c>
      <c r="M281" t="s">
        <v>2958</v>
      </c>
      <c r="N281" t="s">
        <v>2959</v>
      </c>
      <c r="O281" t="s">
        <v>2757</v>
      </c>
      <c r="P281" t="s">
        <v>1359</v>
      </c>
      <c r="Q281" t="s">
        <v>435</v>
      </c>
      <c r="R281" t="s">
        <v>2960</v>
      </c>
      <c r="S281" t="s">
        <v>85</v>
      </c>
      <c r="T281" t="s">
        <v>382</v>
      </c>
      <c r="U281" t="s">
        <v>106</v>
      </c>
      <c r="V281" t="s">
        <v>256</v>
      </c>
      <c r="W281" t="s">
        <v>85</v>
      </c>
      <c r="X281" t="s">
        <v>85</v>
      </c>
      <c r="Y281" t="s">
        <v>85</v>
      </c>
      <c r="Z281" t="s">
        <v>85</v>
      </c>
      <c r="AA281" t="s">
        <v>85</v>
      </c>
    </row>
  </sheetData>
  <phoneticPr fontId="10"/>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3D96-9119-4207-97BE-D4A3C3D1E1BA}">
  <sheetPr codeName="Sheet8"/>
  <dimension ref="A1:K4993"/>
  <sheetViews>
    <sheetView topLeftCell="A72" workbookViewId="0"/>
  </sheetViews>
  <sheetFormatPr defaultRowHeight="13.5"/>
  <cols>
    <col min="1" max="1" width="24.125" bestFit="1" customWidth="1"/>
    <col min="2" max="2" width="31.75" bestFit="1" customWidth="1"/>
    <col min="3" max="3" width="22.875" bestFit="1" customWidth="1"/>
    <col min="4" max="4" width="12.875" bestFit="1" customWidth="1"/>
    <col min="5" max="5" width="10.875" bestFit="1" customWidth="1"/>
    <col min="6" max="6" width="12.875" bestFit="1" customWidth="1"/>
    <col min="7" max="8" width="10.875" bestFit="1" customWidth="1"/>
    <col min="9" max="10" width="14.75" bestFit="1" customWidth="1"/>
    <col min="11" max="11" width="17.5" bestFit="1" customWidth="1"/>
  </cols>
  <sheetData>
    <row r="1" spans="1:11" ht="37.15" customHeight="1">
      <c r="A1" s="86" t="s">
        <v>420</v>
      </c>
      <c r="B1" s="86" t="s">
        <v>421</v>
      </c>
      <c r="C1" s="86" t="s">
        <v>74</v>
      </c>
      <c r="D1" s="87" t="s">
        <v>75</v>
      </c>
      <c r="E1" s="86" t="s">
        <v>76</v>
      </c>
      <c r="F1" s="86" t="s">
        <v>77</v>
      </c>
      <c r="G1" s="86" t="s">
        <v>78</v>
      </c>
      <c r="H1" s="87" t="s">
        <v>79</v>
      </c>
      <c r="I1" s="84"/>
      <c r="J1" s="84"/>
      <c r="K1" s="84"/>
    </row>
    <row r="2" spans="1:11">
      <c r="A2" t="s">
        <v>2976</v>
      </c>
      <c r="B2" t="s">
        <v>69</v>
      </c>
      <c r="C2" t="s">
        <v>80</v>
      </c>
      <c r="D2" s="83">
        <v>808933869</v>
      </c>
      <c r="E2">
        <v>31.4</v>
      </c>
      <c r="F2" s="83">
        <v>818389000</v>
      </c>
      <c r="G2">
        <v>98.8</v>
      </c>
      <c r="H2">
        <v>99.3</v>
      </c>
    </row>
    <row r="3" spans="1:11">
      <c r="A3" t="s">
        <v>2976</v>
      </c>
      <c r="B3" t="s">
        <v>69</v>
      </c>
      <c r="C3" t="s">
        <v>86</v>
      </c>
      <c r="D3" s="83">
        <v>737940743</v>
      </c>
      <c r="E3">
        <v>28.6</v>
      </c>
      <c r="F3" s="83">
        <v>737037000</v>
      </c>
      <c r="G3">
        <v>100.1</v>
      </c>
      <c r="H3">
        <v>102</v>
      </c>
    </row>
    <row r="4" spans="1:11">
      <c r="A4" t="s">
        <v>2976</v>
      </c>
      <c r="B4" t="s">
        <v>69</v>
      </c>
      <c r="C4" t="s">
        <v>91</v>
      </c>
      <c r="D4" s="83">
        <v>264880877</v>
      </c>
      <c r="E4">
        <v>10.3</v>
      </c>
      <c r="F4" s="83">
        <v>288883000</v>
      </c>
      <c r="G4">
        <v>91.7</v>
      </c>
      <c r="H4">
        <v>96.2</v>
      </c>
    </row>
    <row r="5" spans="1:11">
      <c r="A5" t="s">
        <v>2976</v>
      </c>
      <c r="B5" t="s">
        <v>69</v>
      </c>
      <c r="C5" t="s">
        <v>96</v>
      </c>
      <c r="D5" s="83">
        <v>126154136</v>
      </c>
      <c r="E5">
        <v>4.9000000000000004</v>
      </c>
      <c r="F5" s="83">
        <v>121506000</v>
      </c>
      <c r="G5">
        <v>103.8</v>
      </c>
      <c r="H5">
        <v>105.9</v>
      </c>
    </row>
    <row r="6" spans="1:11">
      <c r="A6" t="s">
        <v>2976</v>
      </c>
      <c r="B6" t="s">
        <v>69</v>
      </c>
      <c r="C6" t="s">
        <v>98</v>
      </c>
      <c r="D6" s="83">
        <v>32697289</v>
      </c>
      <c r="E6">
        <v>1.3</v>
      </c>
      <c r="F6" s="83">
        <v>38443000</v>
      </c>
      <c r="G6">
        <v>85.1</v>
      </c>
      <c r="H6">
        <v>94.5</v>
      </c>
    </row>
    <row r="7" spans="1:11">
      <c r="A7" t="s">
        <v>2976</v>
      </c>
      <c r="B7" t="s">
        <v>69</v>
      </c>
      <c r="C7" t="s">
        <v>102</v>
      </c>
      <c r="D7" s="83">
        <v>276121838</v>
      </c>
      <c r="E7">
        <v>10.7</v>
      </c>
      <c r="F7" s="83">
        <v>275857000</v>
      </c>
      <c r="G7">
        <v>100.1</v>
      </c>
      <c r="H7">
        <v>101.2</v>
      </c>
    </row>
    <row r="8" spans="1:11">
      <c r="A8" t="s">
        <v>2976</v>
      </c>
      <c r="B8" t="s">
        <v>69</v>
      </c>
      <c r="C8" t="s">
        <v>110</v>
      </c>
      <c r="D8" s="83">
        <v>73050422</v>
      </c>
      <c r="E8">
        <v>2.8</v>
      </c>
      <c r="F8" s="83">
        <v>53933000</v>
      </c>
      <c r="G8">
        <v>135.4</v>
      </c>
      <c r="H8">
        <v>117.4</v>
      </c>
    </row>
    <row r="9" spans="1:11">
      <c r="A9" t="s">
        <v>2976</v>
      </c>
      <c r="B9" t="s">
        <v>69</v>
      </c>
      <c r="C9" t="s">
        <v>120</v>
      </c>
    </row>
    <row r="10" spans="1:11">
      <c r="A10" t="s">
        <v>2976</v>
      </c>
      <c r="B10" t="s">
        <v>69</v>
      </c>
      <c r="C10" t="s">
        <v>121</v>
      </c>
      <c r="D10" s="83">
        <v>232285218</v>
      </c>
      <c r="E10">
        <v>9</v>
      </c>
      <c r="F10" s="83">
        <v>236022000</v>
      </c>
      <c r="G10">
        <v>98.4</v>
      </c>
      <c r="H10">
        <v>99.3</v>
      </c>
    </row>
    <row r="11" spans="1:11">
      <c r="A11" t="s">
        <v>2976</v>
      </c>
      <c r="B11" t="s">
        <v>69</v>
      </c>
      <c r="C11" t="s">
        <v>123</v>
      </c>
      <c r="D11" s="83">
        <v>25581656</v>
      </c>
      <c r="E11">
        <v>1</v>
      </c>
      <c r="F11" s="83">
        <v>24846000</v>
      </c>
      <c r="G11">
        <v>103</v>
      </c>
      <c r="H11">
        <v>100.1</v>
      </c>
    </row>
    <row r="12" spans="1:11">
      <c r="A12" t="s">
        <v>2976</v>
      </c>
      <c r="B12" t="s">
        <v>69</v>
      </c>
      <c r="C12" t="s">
        <v>127</v>
      </c>
      <c r="D12" s="83">
        <v>2577646048</v>
      </c>
      <c r="E12">
        <v>100</v>
      </c>
      <c r="F12" s="83">
        <v>2594916000</v>
      </c>
      <c r="G12">
        <v>99.3</v>
      </c>
      <c r="H12">
        <v>100.6</v>
      </c>
    </row>
    <row r="13" spans="1:11">
      <c r="A13" t="s">
        <v>2976</v>
      </c>
      <c r="B13" t="s">
        <v>69</v>
      </c>
      <c r="C13" t="s">
        <v>134</v>
      </c>
      <c r="D13" s="83">
        <v>1822277556</v>
      </c>
      <c r="E13">
        <v>70.7</v>
      </c>
      <c r="F13" s="83">
        <v>1821183400</v>
      </c>
      <c r="G13">
        <v>100.1</v>
      </c>
      <c r="H13">
        <v>101</v>
      </c>
    </row>
    <row r="14" spans="1:11">
      <c r="A14" t="s">
        <v>2976</v>
      </c>
      <c r="B14" t="s">
        <v>69</v>
      </c>
      <c r="C14" t="s">
        <v>137</v>
      </c>
      <c r="D14" s="83">
        <v>104720924</v>
      </c>
      <c r="E14">
        <v>4.0999999999999996</v>
      </c>
      <c r="F14" s="83">
        <v>94030000</v>
      </c>
      <c r="G14">
        <v>111.4</v>
      </c>
      <c r="H14">
        <v>113.5</v>
      </c>
    </row>
    <row r="15" spans="1:11">
      <c r="A15" t="s">
        <v>2976</v>
      </c>
      <c r="B15" t="s">
        <v>69</v>
      </c>
      <c r="C15" t="s">
        <v>146</v>
      </c>
      <c r="D15" s="83">
        <v>343349969</v>
      </c>
      <c r="E15">
        <v>13.3</v>
      </c>
      <c r="F15" s="83">
        <v>354387000</v>
      </c>
      <c r="G15">
        <v>96.9</v>
      </c>
      <c r="H15">
        <v>99.8</v>
      </c>
    </row>
    <row r="16" spans="1:11">
      <c r="A16" t="s">
        <v>2976</v>
      </c>
      <c r="B16" t="s">
        <v>69</v>
      </c>
      <c r="C16" t="s">
        <v>153</v>
      </c>
      <c r="D16" s="83">
        <v>285826067</v>
      </c>
      <c r="E16">
        <v>11.1</v>
      </c>
      <c r="F16" s="83">
        <v>267071000</v>
      </c>
      <c r="G16">
        <v>107</v>
      </c>
      <c r="H16">
        <v>103.8</v>
      </c>
    </row>
    <row r="17" spans="1:8">
      <c r="A17" t="s">
        <v>2976</v>
      </c>
      <c r="B17" t="s">
        <v>69</v>
      </c>
      <c r="C17" t="s">
        <v>159</v>
      </c>
      <c r="D17" s="83">
        <v>133592958</v>
      </c>
      <c r="E17">
        <v>5.2</v>
      </c>
      <c r="F17" s="83">
        <v>135422000</v>
      </c>
      <c r="G17">
        <v>98.6</v>
      </c>
      <c r="H17">
        <v>99.7</v>
      </c>
    </row>
    <row r="18" spans="1:8">
      <c r="A18" t="s">
        <v>2976</v>
      </c>
      <c r="B18" t="s">
        <v>69</v>
      </c>
      <c r="C18" t="s">
        <v>167</v>
      </c>
      <c r="D18" s="83"/>
      <c r="F18" s="83"/>
    </row>
    <row r="19" spans="1:8">
      <c r="A19" t="s">
        <v>2976</v>
      </c>
      <c r="B19" t="s">
        <v>69</v>
      </c>
      <c r="C19" t="s">
        <v>173</v>
      </c>
      <c r="D19" s="83">
        <v>4551153</v>
      </c>
      <c r="E19">
        <v>0.2</v>
      </c>
      <c r="F19" s="83">
        <v>3384000</v>
      </c>
      <c r="G19">
        <v>134.5</v>
      </c>
      <c r="H19">
        <v>129.9</v>
      </c>
    </row>
    <row r="20" spans="1:8">
      <c r="A20" t="s">
        <v>2976</v>
      </c>
      <c r="B20" t="s">
        <v>69</v>
      </c>
      <c r="C20" t="s">
        <v>178</v>
      </c>
      <c r="D20" s="83">
        <v>2589597703</v>
      </c>
      <c r="E20">
        <v>100.5</v>
      </c>
      <c r="F20" s="83">
        <v>2581447400</v>
      </c>
      <c r="G20">
        <v>100.3</v>
      </c>
      <c r="H20">
        <v>101.1</v>
      </c>
    </row>
    <row r="21" spans="1:8">
      <c r="A21" t="s">
        <v>2976</v>
      </c>
      <c r="B21" t="s">
        <v>69</v>
      </c>
      <c r="C21" t="s">
        <v>182</v>
      </c>
      <c r="D21" s="83" t="s">
        <v>3185</v>
      </c>
      <c r="E21" t="s">
        <v>592</v>
      </c>
      <c r="F21" s="83">
        <v>13468600</v>
      </c>
      <c r="G21" t="s">
        <v>3186</v>
      </c>
      <c r="H21" t="s">
        <v>352</v>
      </c>
    </row>
    <row r="22" spans="1:8">
      <c r="A22" t="s">
        <v>2976</v>
      </c>
      <c r="B22" t="s">
        <v>69</v>
      </c>
      <c r="C22" t="s">
        <v>183</v>
      </c>
      <c r="D22" s="83">
        <v>781502</v>
      </c>
      <c r="F22" s="83">
        <v>220000</v>
      </c>
      <c r="G22">
        <v>355.2</v>
      </c>
      <c r="H22">
        <v>35</v>
      </c>
    </row>
    <row r="23" spans="1:8">
      <c r="A23" t="s">
        <v>2976</v>
      </c>
      <c r="B23" t="s">
        <v>69</v>
      </c>
      <c r="C23" t="s">
        <v>185</v>
      </c>
      <c r="D23" s="83">
        <v>55747925</v>
      </c>
      <c r="E23">
        <v>2.2000000000000002</v>
      </c>
      <c r="F23" s="83">
        <v>14647000</v>
      </c>
      <c r="G23">
        <v>380.6</v>
      </c>
      <c r="H23">
        <v>164.2</v>
      </c>
    </row>
    <row r="24" spans="1:8">
      <c r="A24" t="s">
        <v>2976</v>
      </c>
      <c r="B24" t="s">
        <v>69</v>
      </c>
      <c r="C24" t="s">
        <v>192</v>
      </c>
      <c r="D24" s="83">
        <v>8197204</v>
      </c>
      <c r="E24">
        <v>0.3</v>
      </c>
      <c r="F24" s="83">
        <v>7545000</v>
      </c>
      <c r="G24">
        <v>108.6</v>
      </c>
      <c r="H24">
        <v>97.8</v>
      </c>
    </row>
    <row r="25" spans="1:8">
      <c r="A25" t="s">
        <v>2976</v>
      </c>
      <c r="B25" t="s">
        <v>69</v>
      </c>
      <c r="C25" t="s">
        <v>197</v>
      </c>
      <c r="D25" s="83">
        <v>19980889</v>
      </c>
      <c r="E25">
        <v>0.8</v>
      </c>
      <c r="F25" s="83">
        <v>9484000</v>
      </c>
      <c r="G25">
        <v>210.7</v>
      </c>
      <c r="H25">
        <v>122.1</v>
      </c>
    </row>
    <row r="26" spans="1:8">
      <c r="A26" t="s">
        <v>2976</v>
      </c>
      <c r="B26" t="s">
        <v>69</v>
      </c>
      <c r="C26" t="s">
        <v>206</v>
      </c>
      <c r="D26" s="83">
        <v>28351334</v>
      </c>
      <c r="E26">
        <v>1.1000000000000001</v>
      </c>
      <c r="F26" s="83" t="s">
        <v>1741</v>
      </c>
      <c r="G26" t="s">
        <v>352</v>
      </c>
      <c r="H26">
        <v>248.1</v>
      </c>
    </row>
    <row r="27" spans="1:8">
      <c r="A27" t="s">
        <v>2976</v>
      </c>
      <c r="B27" t="s">
        <v>69</v>
      </c>
      <c r="C27" t="s">
        <v>209</v>
      </c>
      <c r="D27" s="83">
        <v>16399679</v>
      </c>
      <c r="E27">
        <v>0.6</v>
      </c>
      <c r="F27" s="83">
        <v>11306600</v>
      </c>
      <c r="G27">
        <v>145</v>
      </c>
      <c r="H27">
        <v>142.69999999999999</v>
      </c>
    </row>
    <row r="28" spans="1:8">
      <c r="A28" t="s">
        <v>2976</v>
      </c>
      <c r="B28" t="s">
        <v>214</v>
      </c>
      <c r="C28" t="s">
        <v>80</v>
      </c>
      <c r="D28" s="83">
        <v>372592149</v>
      </c>
      <c r="E28">
        <v>89.6</v>
      </c>
      <c r="F28" s="83">
        <v>383400000</v>
      </c>
      <c r="G28">
        <v>97.2</v>
      </c>
      <c r="H28">
        <v>99.2</v>
      </c>
    </row>
    <row r="29" spans="1:8">
      <c r="A29" t="s">
        <v>2976</v>
      </c>
      <c r="B29" t="s">
        <v>214</v>
      </c>
      <c r="C29" t="s">
        <v>86</v>
      </c>
      <c r="D29" s="83">
        <v>31612406</v>
      </c>
      <c r="E29">
        <v>7.6</v>
      </c>
      <c r="F29" s="83">
        <v>22238000</v>
      </c>
      <c r="G29">
        <v>142.19999999999999</v>
      </c>
      <c r="H29">
        <v>120.1</v>
      </c>
    </row>
    <row r="30" spans="1:8">
      <c r="A30" t="s">
        <v>2976</v>
      </c>
      <c r="B30" t="s">
        <v>214</v>
      </c>
      <c r="C30" t="s">
        <v>91</v>
      </c>
      <c r="D30" s="83"/>
      <c r="F30" s="83"/>
    </row>
    <row r="31" spans="1:8">
      <c r="A31" t="s">
        <v>2976</v>
      </c>
      <c r="B31" t="s">
        <v>214</v>
      </c>
      <c r="C31" t="s">
        <v>96</v>
      </c>
    </row>
    <row r="32" spans="1:8">
      <c r="A32" t="s">
        <v>2976</v>
      </c>
      <c r="B32" t="s">
        <v>214</v>
      </c>
      <c r="C32" t="s">
        <v>98</v>
      </c>
      <c r="D32" s="83"/>
      <c r="F32" s="83"/>
    </row>
    <row r="33" spans="1:8">
      <c r="A33" t="s">
        <v>2976</v>
      </c>
      <c r="B33" t="s">
        <v>214</v>
      </c>
      <c r="C33" t="s">
        <v>102</v>
      </c>
      <c r="D33" s="83">
        <v>1569320</v>
      </c>
      <c r="E33">
        <v>0.4</v>
      </c>
      <c r="F33" s="83">
        <v>3000000</v>
      </c>
      <c r="G33">
        <v>52.3</v>
      </c>
      <c r="H33">
        <v>99.4</v>
      </c>
    </row>
    <row r="34" spans="1:8">
      <c r="A34" t="s">
        <v>2976</v>
      </c>
      <c r="B34" t="s">
        <v>214</v>
      </c>
      <c r="C34" t="s">
        <v>110</v>
      </c>
      <c r="D34" s="83">
        <v>3965088</v>
      </c>
      <c r="E34">
        <v>1</v>
      </c>
      <c r="F34" s="83">
        <v>120000</v>
      </c>
      <c r="G34" t="s">
        <v>257</v>
      </c>
      <c r="H34">
        <v>83.2</v>
      </c>
    </row>
    <row r="35" spans="1:8">
      <c r="A35" t="s">
        <v>2976</v>
      </c>
      <c r="B35" t="s">
        <v>214</v>
      </c>
      <c r="C35" t="s">
        <v>120</v>
      </c>
    </row>
    <row r="36" spans="1:8">
      <c r="A36" t="s">
        <v>2976</v>
      </c>
      <c r="B36" t="s">
        <v>214</v>
      </c>
      <c r="C36" t="s">
        <v>121</v>
      </c>
    </row>
    <row r="37" spans="1:8">
      <c r="A37" t="s">
        <v>2976</v>
      </c>
      <c r="B37" t="s">
        <v>214</v>
      </c>
      <c r="C37" t="s">
        <v>123</v>
      </c>
      <c r="D37" s="83">
        <v>6122300</v>
      </c>
      <c r="E37">
        <v>1.5</v>
      </c>
      <c r="F37" s="83">
        <v>6000000</v>
      </c>
      <c r="G37">
        <v>102</v>
      </c>
      <c r="H37">
        <v>100.3</v>
      </c>
    </row>
    <row r="38" spans="1:8">
      <c r="A38" t="s">
        <v>2976</v>
      </c>
      <c r="B38" t="s">
        <v>214</v>
      </c>
      <c r="C38" t="s">
        <v>127</v>
      </c>
      <c r="D38" s="83">
        <v>415861263</v>
      </c>
      <c r="E38">
        <v>100</v>
      </c>
      <c r="F38" s="83">
        <v>414758000</v>
      </c>
      <c r="G38">
        <v>100.3</v>
      </c>
      <c r="H38">
        <v>100.4</v>
      </c>
    </row>
    <row r="39" spans="1:8">
      <c r="A39" t="s">
        <v>2976</v>
      </c>
      <c r="B39" t="s">
        <v>214</v>
      </c>
      <c r="C39" t="s">
        <v>134</v>
      </c>
      <c r="D39" s="83">
        <v>259558456</v>
      </c>
      <c r="E39">
        <v>62.4</v>
      </c>
      <c r="F39" s="83">
        <v>270883000</v>
      </c>
      <c r="G39">
        <v>95.8</v>
      </c>
      <c r="H39">
        <v>94.8</v>
      </c>
    </row>
    <row r="40" spans="1:8">
      <c r="A40" t="s">
        <v>2976</v>
      </c>
      <c r="B40" t="s">
        <v>214</v>
      </c>
      <c r="C40" t="s">
        <v>137</v>
      </c>
      <c r="D40" s="83">
        <v>32669513</v>
      </c>
      <c r="E40">
        <v>7.9</v>
      </c>
      <c r="F40" s="83">
        <v>28745000</v>
      </c>
      <c r="G40">
        <v>113.7</v>
      </c>
      <c r="H40">
        <v>113.9</v>
      </c>
    </row>
    <row r="41" spans="1:8">
      <c r="A41" t="s">
        <v>2976</v>
      </c>
      <c r="B41" t="s">
        <v>214</v>
      </c>
      <c r="C41" t="s">
        <v>146</v>
      </c>
      <c r="D41" s="83">
        <v>55308839</v>
      </c>
      <c r="E41">
        <v>13.3</v>
      </c>
      <c r="F41" s="83">
        <v>61941000</v>
      </c>
      <c r="G41">
        <v>89.3</v>
      </c>
      <c r="H41">
        <v>100.3</v>
      </c>
    </row>
    <row r="42" spans="1:8">
      <c r="A42" t="s">
        <v>2976</v>
      </c>
      <c r="B42" t="s">
        <v>214</v>
      </c>
      <c r="C42" t="s">
        <v>153</v>
      </c>
      <c r="D42" s="83">
        <v>60238290</v>
      </c>
      <c r="E42">
        <v>14.5</v>
      </c>
      <c r="F42" s="83">
        <v>56632000</v>
      </c>
      <c r="G42">
        <v>106.4</v>
      </c>
      <c r="H42">
        <v>101.7</v>
      </c>
    </row>
    <row r="43" spans="1:8">
      <c r="A43" t="s">
        <v>2976</v>
      </c>
      <c r="B43" t="s">
        <v>214</v>
      </c>
      <c r="C43" t="s">
        <v>159</v>
      </c>
      <c r="D43" s="83">
        <v>13800758</v>
      </c>
      <c r="E43">
        <v>3.3</v>
      </c>
      <c r="F43" s="83">
        <v>13661000</v>
      </c>
      <c r="G43">
        <v>101</v>
      </c>
      <c r="H43">
        <v>96.8</v>
      </c>
    </row>
    <row r="44" spans="1:8">
      <c r="A44" t="s">
        <v>2976</v>
      </c>
      <c r="B44" t="s">
        <v>214</v>
      </c>
      <c r="C44" t="s">
        <v>167</v>
      </c>
      <c r="D44" s="83">
        <v>9189000</v>
      </c>
      <c r="E44">
        <v>2.2000000000000002</v>
      </c>
      <c r="F44" s="83">
        <v>9189000</v>
      </c>
      <c r="G44">
        <v>100</v>
      </c>
      <c r="H44">
        <v>100</v>
      </c>
    </row>
    <row r="45" spans="1:8">
      <c r="A45" t="s">
        <v>2976</v>
      </c>
      <c r="B45" t="s">
        <v>214</v>
      </c>
      <c r="C45" t="s">
        <v>173</v>
      </c>
      <c r="D45" s="83">
        <v>295789</v>
      </c>
      <c r="E45">
        <v>0.1</v>
      </c>
    </row>
    <row r="46" spans="1:8">
      <c r="A46" t="s">
        <v>2976</v>
      </c>
      <c r="B46" t="s">
        <v>214</v>
      </c>
      <c r="C46" t="s">
        <v>178</v>
      </c>
      <c r="D46" s="83">
        <v>398391132</v>
      </c>
      <c r="E46">
        <v>95.8</v>
      </c>
      <c r="F46" s="83">
        <v>412306000</v>
      </c>
      <c r="G46">
        <v>96.6</v>
      </c>
      <c r="H46">
        <v>96.8</v>
      </c>
    </row>
    <row r="47" spans="1:8">
      <c r="A47" t="s">
        <v>2976</v>
      </c>
      <c r="B47" t="s">
        <v>214</v>
      </c>
      <c r="C47" t="s">
        <v>182</v>
      </c>
      <c r="D47" s="83">
        <v>17470131</v>
      </c>
      <c r="E47">
        <v>4.2</v>
      </c>
      <c r="F47" s="83">
        <v>2452000</v>
      </c>
      <c r="G47">
        <v>712.5</v>
      </c>
      <c r="H47">
        <v>634.1</v>
      </c>
    </row>
    <row r="48" spans="1:8">
      <c r="A48" t="s">
        <v>2976</v>
      </c>
      <c r="B48" t="s">
        <v>214</v>
      </c>
      <c r="C48" t="s">
        <v>183</v>
      </c>
      <c r="D48" s="83">
        <v>60000</v>
      </c>
      <c r="H48">
        <v>100</v>
      </c>
    </row>
    <row r="49" spans="1:8">
      <c r="A49" t="s">
        <v>2976</v>
      </c>
      <c r="B49" t="s">
        <v>214</v>
      </c>
      <c r="C49" t="s">
        <v>185</v>
      </c>
      <c r="D49" s="83">
        <v>8924588</v>
      </c>
      <c r="E49">
        <v>2.1</v>
      </c>
      <c r="F49" s="83">
        <v>2880000</v>
      </c>
      <c r="G49">
        <v>309.89999999999998</v>
      </c>
      <c r="H49">
        <v>187</v>
      </c>
    </row>
    <row r="50" spans="1:8">
      <c r="A50" t="s">
        <v>2976</v>
      </c>
      <c r="B50" t="s">
        <v>214</v>
      </c>
      <c r="C50" t="s">
        <v>192</v>
      </c>
    </row>
    <row r="51" spans="1:8">
      <c r="A51" t="s">
        <v>2976</v>
      </c>
      <c r="B51" t="s">
        <v>214</v>
      </c>
      <c r="C51" t="s">
        <v>197</v>
      </c>
      <c r="D51" s="83">
        <v>2249693</v>
      </c>
      <c r="E51">
        <v>0.5</v>
      </c>
      <c r="F51" s="83">
        <v>1944000</v>
      </c>
      <c r="G51">
        <v>115.7</v>
      </c>
      <c r="H51">
        <v>105.6</v>
      </c>
    </row>
    <row r="52" spans="1:8">
      <c r="A52" t="s">
        <v>2976</v>
      </c>
      <c r="B52" t="s">
        <v>214</v>
      </c>
      <c r="C52" t="s">
        <v>206</v>
      </c>
      <c r="D52" s="83">
        <v>6734895</v>
      </c>
      <c r="E52">
        <v>1.6</v>
      </c>
      <c r="F52" s="83">
        <v>936000</v>
      </c>
      <c r="G52">
        <v>719.5</v>
      </c>
      <c r="H52">
        <v>249.1</v>
      </c>
    </row>
    <row r="53" spans="1:8">
      <c r="A53" t="s">
        <v>2976</v>
      </c>
      <c r="B53" t="s">
        <v>214</v>
      </c>
      <c r="C53" t="s">
        <v>209</v>
      </c>
      <c r="D53" s="83">
        <v>24205026</v>
      </c>
      <c r="E53">
        <v>5.8</v>
      </c>
      <c r="F53" s="83">
        <v>3388000</v>
      </c>
      <c r="G53">
        <v>714.4</v>
      </c>
      <c r="H53">
        <v>443.4</v>
      </c>
    </row>
    <row r="54" spans="1:8">
      <c r="A54" t="s">
        <v>2976</v>
      </c>
      <c r="B54" t="s">
        <v>278</v>
      </c>
      <c r="C54" t="s">
        <v>80</v>
      </c>
    </row>
    <row r="55" spans="1:8">
      <c r="A55" t="s">
        <v>2976</v>
      </c>
      <c r="B55" t="s">
        <v>278</v>
      </c>
      <c r="C55" t="s">
        <v>86</v>
      </c>
      <c r="D55" s="83">
        <v>41147098</v>
      </c>
      <c r="E55">
        <v>67.3</v>
      </c>
      <c r="F55" s="83">
        <v>40644000</v>
      </c>
      <c r="G55">
        <v>101.2</v>
      </c>
      <c r="H55">
        <v>103.5</v>
      </c>
    </row>
    <row r="56" spans="1:8">
      <c r="A56" t="s">
        <v>2976</v>
      </c>
      <c r="B56" t="s">
        <v>278</v>
      </c>
      <c r="C56" t="s">
        <v>91</v>
      </c>
      <c r="D56" s="83"/>
      <c r="F56" s="83"/>
    </row>
    <row r="57" spans="1:8">
      <c r="A57" t="s">
        <v>2976</v>
      </c>
      <c r="B57" t="s">
        <v>278</v>
      </c>
      <c r="C57" t="s">
        <v>96</v>
      </c>
      <c r="D57" s="83"/>
      <c r="F57" s="83"/>
    </row>
    <row r="58" spans="1:8">
      <c r="A58" t="s">
        <v>2976</v>
      </c>
      <c r="B58" t="s">
        <v>278</v>
      </c>
      <c r="C58" t="s">
        <v>98</v>
      </c>
      <c r="D58" s="83">
        <v>8161698</v>
      </c>
      <c r="E58">
        <v>13.3</v>
      </c>
      <c r="F58" s="83">
        <v>10220000</v>
      </c>
      <c r="G58">
        <v>79.900000000000006</v>
      </c>
      <c r="H58">
        <v>103.2</v>
      </c>
    </row>
    <row r="59" spans="1:8">
      <c r="A59" t="s">
        <v>2976</v>
      </c>
      <c r="B59" t="s">
        <v>278</v>
      </c>
      <c r="C59" t="s">
        <v>102</v>
      </c>
      <c r="D59" s="83">
        <v>100679</v>
      </c>
      <c r="E59">
        <v>0.2</v>
      </c>
      <c r="F59" s="83"/>
      <c r="H59">
        <v>88.2</v>
      </c>
    </row>
    <row r="60" spans="1:8">
      <c r="A60" t="s">
        <v>2976</v>
      </c>
      <c r="B60" t="s">
        <v>278</v>
      </c>
      <c r="C60" t="s">
        <v>110</v>
      </c>
      <c r="D60" s="83">
        <v>866091</v>
      </c>
      <c r="E60">
        <v>1.4</v>
      </c>
      <c r="F60" s="83"/>
      <c r="H60">
        <v>591.9</v>
      </c>
    </row>
    <row r="61" spans="1:8">
      <c r="A61" t="s">
        <v>2976</v>
      </c>
      <c r="B61" t="s">
        <v>278</v>
      </c>
      <c r="C61" t="s">
        <v>120</v>
      </c>
    </row>
    <row r="62" spans="1:8">
      <c r="A62" t="s">
        <v>2976</v>
      </c>
      <c r="B62" t="s">
        <v>278</v>
      </c>
      <c r="C62" t="s">
        <v>121</v>
      </c>
      <c r="D62" s="83"/>
      <c r="F62" s="83"/>
    </row>
    <row r="63" spans="1:8">
      <c r="A63" t="s">
        <v>2976</v>
      </c>
      <c r="B63" t="s">
        <v>278</v>
      </c>
      <c r="C63" t="s">
        <v>123</v>
      </c>
      <c r="D63" s="83">
        <v>10877582</v>
      </c>
      <c r="E63">
        <v>17.8</v>
      </c>
      <c r="F63" s="83">
        <v>10653000</v>
      </c>
      <c r="G63">
        <v>102.1</v>
      </c>
      <c r="H63">
        <v>99.1</v>
      </c>
    </row>
    <row r="64" spans="1:8">
      <c r="A64" t="s">
        <v>2976</v>
      </c>
      <c r="B64" t="s">
        <v>278</v>
      </c>
      <c r="C64" t="s">
        <v>127</v>
      </c>
      <c r="D64" s="83">
        <v>61153148</v>
      </c>
      <c r="E64">
        <v>100</v>
      </c>
      <c r="F64" s="83">
        <v>61517000</v>
      </c>
      <c r="G64">
        <v>99.4</v>
      </c>
      <c r="H64">
        <v>103.8</v>
      </c>
    </row>
    <row r="65" spans="1:8">
      <c r="A65" t="s">
        <v>2976</v>
      </c>
      <c r="B65" t="s">
        <v>278</v>
      </c>
      <c r="C65" t="s">
        <v>134</v>
      </c>
      <c r="D65" s="83">
        <v>60939508</v>
      </c>
      <c r="E65">
        <v>99.7</v>
      </c>
      <c r="F65" s="83">
        <v>59001000</v>
      </c>
      <c r="G65">
        <v>103.3</v>
      </c>
      <c r="H65">
        <v>104.5</v>
      </c>
    </row>
    <row r="66" spans="1:8">
      <c r="A66" t="s">
        <v>2976</v>
      </c>
      <c r="B66" t="s">
        <v>278</v>
      </c>
      <c r="C66" t="s">
        <v>137</v>
      </c>
      <c r="D66" s="83">
        <v>210934</v>
      </c>
      <c r="E66">
        <v>0.3</v>
      </c>
      <c r="F66" s="83"/>
      <c r="H66">
        <v>601.70000000000005</v>
      </c>
    </row>
    <row r="67" spans="1:8">
      <c r="A67" t="s">
        <v>2976</v>
      </c>
      <c r="B67" t="s">
        <v>278</v>
      </c>
      <c r="C67" t="s">
        <v>146</v>
      </c>
      <c r="D67" s="83">
        <v>2138472</v>
      </c>
      <c r="E67">
        <v>3.5</v>
      </c>
      <c r="F67" s="83">
        <v>2130000</v>
      </c>
      <c r="G67">
        <v>100.4</v>
      </c>
      <c r="H67">
        <v>104.9</v>
      </c>
    </row>
    <row r="68" spans="1:8">
      <c r="A68" t="s">
        <v>2976</v>
      </c>
      <c r="B68" t="s">
        <v>278</v>
      </c>
      <c r="C68" t="s">
        <v>153</v>
      </c>
      <c r="D68" s="83">
        <v>4861664</v>
      </c>
      <c r="E68">
        <v>7.9</v>
      </c>
      <c r="F68" s="83">
        <v>4541000</v>
      </c>
      <c r="G68">
        <v>107.1</v>
      </c>
      <c r="H68">
        <v>104.8</v>
      </c>
    </row>
    <row r="69" spans="1:8">
      <c r="A69" t="s">
        <v>2976</v>
      </c>
      <c r="B69" t="s">
        <v>278</v>
      </c>
      <c r="C69" t="s">
        <v>159</v>
      </c>
      <c r="D69" s="83">
        <v>13838</v>
      </c>
      <c r="F69" s="83"/>
      <c r="H69">
        <v>100</v>
      </c>
    </row>
    <row r="70" spans="1:8">
      <c r="A70" t="s">
        <v>2976</v>
      </c>
      <c r="B70" t="s">
        <v>278</v>
      </c>
      <c r="C70" t="s">
        <v>167</v>
      </c>
      <c r="D70" s="83">
        <v>2020000</v>
      </c>
      <c r="E70">
        <v>3.3</v>
      </c>
      <c r="F70" s="83">
        <v>2020000</v>
      </c>
      <c r="G70">
        <v>100</v>
      </c>
    </row>
    <row r="71" spans="1:8">
      <c r="A71" t="s">
        <v>2976</v>
      </c>
      <c r="B71" t="s">
        <v>278</v>
      </c>
      <c r="C71" t="s">
        <v>173</v>
      </c>
    </row>
    <row r="72" spans="1:8">
      <c r="A72" t="s">
        <v>2976</v>
      </c>
      <c r="B72" t="s">
        <v>278</v>
      </c>
      <c r="C72" t="s">
        <v>178</v>
      </c>
      <c r="D72" s="83">
        <v>69973482</v>
      </c>
      <c r="E72">
        <v>114.4</v>
      </c>
      <c r="F72" s="83">
        <v>67692000</v>
      </c>
      <c r="G72">
        <v>103.4</v>
      </c>
      <c r="H72">
        <v>107.6</v>
      </c>
    </row>
    <row r="73" spans="1:8">
      <c r="A73" t="s">
        <v>2976</v>
      </c>
      <c r="B73" t="s">
        <v>278</v>
      </c>
      <c r="C73" t="s">
        <v>182</v>
      </c>
      <c r="D73" t="s">
        <v>2051</v>
      </c>
      <c r="E73" t="s">
        <v>2052</v>
      </c>
      <c r="F73" s="83" t="s">
        <v>3040</v>
      </c>
      <c r="G73">
        <v>142.80000000000001</v>
      </c>
      <c r="H73">
        <v>143.69999999999999</v>
      </c>
    </row>
    <row r="74" spans="1:8">
      <c r="A74" t="s">
        <v>2976</v>
      </c>
      <c r="B74" t="s">
        <v>278</v>
      </c>
      <c r="C74" t="s">
        <v>183</v>
      </c>
    </row>
    <row r="75" spans="1:8">
      <c r="A75" t="s">
        <v>2976</v>
      </c>
      <c r="B75" t="s">
        <v>278</v>
      </c>
      <c r="C75" t="s">
        <v>185</v>
      </c>
      <c r="D75" s="83">
        <v>8471912</v>
      </c>
      <c r="E75">
        <v>13.9</v>
      </c>
      <c r="F75" s="83">
        <v>120000</v>
      </c>
      <c r="G75" t="s">
        <v>257</v>
      </c>
      <c r="H75">
        <v>132.80000000000001</v>
      </c>
    </row>
    <row r="76" spans="1:8">
      <c r="A76" t="s">
        <v>2976</v>
      </c>
      <c r="B76" t="s">
        <v>278</v>
      </c>
      <c r="C76" t="s">
        <v>192</v>
      </c>
      <c r="D76" s="83"/>
      <c r="F76" s="83"/>
    </row>
    <row r="77" spans="1:8">
      <c r="A77" t="s">
        <v>2976</v>
      </c>
      <c r="B77" t="s">
        <v>278</v>
      </c>
      <c r="C77" t="s">
        <v>197</v>
      </c>
      <c r="D77" s="83">
        <v>8027854</v>
      </c>
      <c r="E77">
        <v>13.1</v>
      </c>
      <c r="F77" s="83">
        <v>24000</v>
      </c>
      <c r="G77" t="s">
        <v>257</v>
      </c>
      <c r="H77">
        <v>130</v>
      </c>
    </row>
    <row r="78" spans="1:8">
      <c r="A78" t="s">
        <v>2976</v>
      </c>
      <c r="B78" t="s">
        <v>278</v>
      </c>
      <c r="C78" t="s">
        <v>206</v>
      </c>
      <c r="D78" s="83">
        <v>444058</v>
      </c>
      <c r="E78">
        <v>0.7</v>
      </c>
      <c r="F78" s="83">
        <v>96000</v>
      </c>
      <c r="G78">
        <v>462.6</v>
      </c>
      <c r="H78">
        <v>219.5</v>
      </c>
    </row>
    <row r="79" spans="1:8">
      <c r="A79" t="s">
        <v>2976</v>
      </c>
      <c r="B79" t="s">
        <v>278</v>
      </c>
      <c r="C79" t="s">
        <v>209</v>
      </c>
      <c r="D79" t="s">
        <v>2087</v>
      </c>
      <c r="E79" t="s">
        <v>2088</v>
      </c>
      <c r="F79" s="83" t="s">
        <v>3050</v>
      </c>
      <c r="G79">
        <v>137.80000000000001</v>
      </c>
      <c r="H79">
        <v>141.1</v>
      </c>
    </row>
    <row r="80" spans="1:8">
      <c r="A80" t="s">
        <v>2976</v>
      </c>
      <c r="B80" t="s">
        <v>321</v>
      </c>
      <c r="C80" t="s">
        <v>80</v>
      </c>
    </row>
    <row r="81" spans="1:8">
      <c r="A81" t="s">
        <v>2976</v>
      </c>
      <c r="B81" t="s">
        <v>321</v>
      </c>
      <c r="C81" t="s">
        <v>86</v>
      </c>
      <c r="D81" s="83">
        <v>67879438</v>
      </c>
      <c r="E81">
        <v>86.2</v>
      </c>
      <c r="F81" s="83">
        <v>81842000</v>
      </c>
      <c r="G81">
        <v>82.9</v>
      </c>
      <c r="H81">
        <v>92.6</v>
      </c>
    </row>
    <row r="82" spans="1:8">
      <c r="A82" t="s">
        <v>2976</v>
      </c>
      <c r="B82" t="s">
        <v>321</v>
      </c>
      <c r="C82" t="s">
        <v>91</v>
      </c>
      <c r="D82" s="83"/>
      <c r="F82" s="83"/>
    </row>
    <row r="83" spans="1:8">
      <c r="A83" t="s">
        <v>2976</v>
      </c>
      <c r="B83" t="s">
        <v>321</v>
      </c>
      <c r="C83" t="s">
        <v>96</v>
      </c>
    </row>
    <row r="84" spans="1:8">
      <c r="A84" t="s">
        <v>2976</v>
      </c>
      <c r="B84" t="s">
        <v>321</v>
      </c>
      <c r="C84" t="s">
        <v>98</v>
      </c>
    </row>
    <row r="85" spans="1:8">
      <c r="A85" t="s">
        <v>2976</v>
      </c>
      <c r="B85" t="s">
        <v>321</v>
      </c>
      <c r="C85" t="s">
        <v>102</v>
      </c>
      <c r="D85" s="83">
        <v>9989956</v>
      </c>
      <c r="E85">
        <v>12.7</v>
      </c>
      <c r="F85" s="83">
        <v>10570000</v>
      </c>
      <c r="G85">
        <v>94.5</v>
      </c>
      <c r="H85">
        <v>103.1</v>
      </c>
    </row>
    <row r="86" spans="1:8">
      <c r="A86" t="s">
        <v>2976</v>
      </c>
      <c r="B86" t="s">
        <v>321</v>
      </c>
      <c r="C86" t="s">
        <v>110</v>
      </c>
      <c r="D86" s="83">
        <v>893239</v>
      </c>
      <c r="E86">
        <v>1.1000000000000001</v>
      </c>
      <c r="F86" s="83">
        <v>210000</v>
      </c>
      <c r="G86">
        <v>425.4</v>
      </c>
      <c r="H86">
        <v>110.8</v>
      </c>
    </row>
    <row r="87" spans="1:8">
      <c r="A87" t="s">
        <v>2976</v>
      </c>
      <c r="B87" t="s">
        <v>321</v>
      </c>
      <c r="C87" t="s">
        <v>120</v>
      </c>
    </row>
    <row r="88" spans="1:8">
      <c r="A88" t="s">
        <v>2976</v>
      </c>
      <c r="B88" t="s">
        <v>321</v>
      </c>
      <c r="C88" t="s">
        <v>121</v>
      </c>
    </row>
    <row r="89" spans="1:8">
      <c r="A89" t="s">
        <v>2976</v>
      </c>
      <c r="B89" t="s">
        <v>321</v>
      </c>
      <c r="C89" t="s">
        <v>123</v>
      </c>
      <c r="D89" s="83"/>
      <c r="F89" s="83"/>
    </row>
    <row r="90" spans="1:8">
      <c r="A90" t="s">
        <v>2976</v>
      </c>
      <c r="B90" t="s">
        <v>321</v>
      </c>
      <c r="C90" t="s">
        <v>127</v>
      </c>
      <c r="D90" s="83">
        <v>78762633</v>
      </c>
      <c r="E90">
        <v>100</v>
      </c>
      <c r="F90" s="83">
        <v>92622000</v>
      </c>
      <c r="G90">
        <v>85</v>
      </c>
      <c r="H90">
        <v>94</v>
      </c>
    </row>
    <row r="91" spans="1:8">
      <c r="A91" t="s">
        <v>2976</v>
      </c>
      <c r="B91" t="s">
        <v>321</v>
      </c>
      <c r="C91" t="s">
        <v>134</v>
      </c>
      <c r="D91" s="83">
        <v>62868606</v>
      </c>
      <c r="E91" s="92">
        <v>79.8</v>
      </c>
      <c r="F91" s="83">
        <v>61903000</v>
      </c>
      <c r="G91">
        <v>101.6</v>
      </c>
      <c r="H91">
        <v>97.3</v>
      </c>
    </row>
    <row r="92" spans="1:8">
      <c r="A92" t="s">
        <v>2976</v>
      </c>
      <c r="B92" t="s">
        <v>321</v>
      </c>
      <c r="C92" t="s">
        <v>137</v>
      </c>
      <c r="D92" s="83">
        <v>6484035</v>
      </c>
      <c r="E92">
        <v>8.1999999999999993</v>
      </c>
      <c r="F92" s="83">
        <v>6000000</v>
      </c>
      <c r="G92">
        <v>108.1</v>
      </c>
      <c r="H92">
        <v>104.5</v>
      </c>
    </row>
    <row r="93" spans="1:8">
      <c r="A93" t="s">
        <v>2976</v>
      </c>
      <c r="B93" t="s">
        <v>321</v>
      </c>
      <c r="C93" t="s">
        <v>146</v>
      </c>
      <c r="D93" s="83">
        <v>10957477</v>
      </c>
      <c r="E93">
        <v>13.9</v>
      </c>
      <c r="F93" s="83">
        <v>11343000</v>
      </c>
      <c r="G93">
        <v>96.6</v>
      </c>
      <c r="H93">
        <v>102</v>
      </c>
    </row>
    <row r="94" spans="1:8">
      <c r="A94" t="s">
        <v>2976</v>
      </c>
      <c r="B94" t="s">
        <v>321</v>
      </c>
      <c r="C94" t="s">
        <v>153</v>
      </c>
      <c r="D94" s="83">
        <v>8922451</v>
      </c>
      <c r="E94" s="92">
        <v>11.3</v>
      </c>
      <c r="F94" s="83">
        <v>8586000</v>
      </c>
      <c r="G94">
        <v>103.9</v>
      </c>
      <c r="H94">
        <v>98.2</v>
      </c>
    </row>
    <row r="95" spans="1:8">
      <c r="A95" t="s">
        <v>2976</v>
      </c>
      <c r="B95" t="s">
        <v>321</v>
      </c>
      <c r="C95" t="s">
        <v>159</v>
      </c>
      <c r="D95" s="83">
        <v>2187502</v>
      </c>
      <c r="E95">
        <v>2.8</v>
      </c>
      <c r="F95" s="83">
        <v>2172000</v>
      </c>
      <c r="G95">
        <v>100.7</v>
      </c>
      <c r="H95">
        <v>100.2</v>
      </c>
    </row>
    <row r="96" spans="1:8">
      <c r="A96" t="s">
        <v>2976</v>
      </c>
      <c r="B96" t="s">
        <v>321</v>
      </c>
      <c r="C96" t="s">
        <v>167</v>
      </c>
      <c r="D96" s="83">
        <v>1701000</v>
      </c>
      <c r="E96" s="92">
        <v>2.2000000000000002</v>
      </c>
      <c r="F96" s="83">
        <v>1701000</v>
      </c>
      <c r="G96">
        <v>100</v>
      </c>
      <c r="H96">
        <v>100</v>
      </c>
    </row>
    <row r="97" spans="1:8">
      <c r="A97" t="s">
        <v>2976</v>
      </c>
      <c r="B97" t="s">
        <v>321</v>
      </c>
      <c r="C97" t="s">
        <v>173</v>
      </c>
    </row>
    <row r="98" spans="1:8">
      <c r="A98" t="s">
        <v>2976</v>
      </c>
      <c r="B98" t="s">
        <v>321</v>
      </c>
      <c r="C98" t="s">
        <v>178</v>
      </c>
      <c r="D98" s="83">
        <v>86637036</v>
      </c>
      <c r="E98">
        <v>110</v>
      </c>
      <c r="F98" s="83">
        <v>85705000</v>
      </c>
      <c r="G98">
        <v>101.1</v>
      </c>
      <c r="H98">
        <v>98.1</v>
      </c>
    </row>
    <row r="99" spans="1:8">
      <c r="A99" t="s">
        <v>2976</v>
      </c>
      <c r="B99" t="s">
        <v>321</v>
      </c>
      <c r="C99" t="s">
        <v>182</v>
      </c>
      <c r="D99" t="s">
        <v>2198</v>
      </c>
      <c r="E99" t="s">
        <v>1513</v>
      </c>
      <c r="F99" s="83">
        <v>6917000</v>
      </c>
      <c r="G99" t="s">
        <v>2200</v>
      </c>
      <c r="H99">
        <v>174</v>
      </c>
    </row>
    <row r="100" spans="1:8">
      <c r="A100" t="s">
        <v>2976</v>
      </c>
      <c r="B100" t="s">
        <v>321</v>
      </c>
      <c r="C100" t="s">
        <v>183</v>
      </c>
    </row>
    <row r="101" spans="1:8">
      <c r="A101" t="s">
        <v>2976</v>
      </c>
      <c r="B101" t="s">
        <v>321</v>
      </c>
      <c r="C101" t="s">
        <v>185</v>
      </c>
      <c r="D101" s="83">
        <v>1536558</v>
      </c>
      <c r="E101">
        <v>2</v>
      </c>
      <c r="F101" s="83">
        <v>432000</v>
      </c>
      <c r="G101">
        <v>355.7</v>
      </c>
      <c r="H101">
        <v>103.8</v>
      </c>
    </row>
    <row r="102" spans="1:8">
      <c r="A102" t="s">
        <v>2976</v>
      </c>
      <c r="B102" t="s">
        <v>321</v>
      </c>
      <c r="C102" t="s">
        <v>192</v>
      </c>
      <c r="D102" s="83">
        <v>596384</v>
      </c>
      <c r="E102">
        <v>0.8</v>
      </c>
      <c r="F102" s="83">
        <v>534000</v>
      </c>
      <c r="G102">
        <v>111.7</v>
      </c>
      <c r="H102">
        <v>92.5</v>
      </c>
    </row>
    <row r="103" spans="1:8">
      <c r="A103" t="s">
        <v>2976</v>
      </c>
      <c r="B103" t="s">
        <v>321</v>
      </c>
      <c r="C103" t="s">
        <v>197</v>
      </c>
      <c r="D103" s="83">
        <v>237400</v>
      </c>
      <c r="E103">
        <v>0.3</v>
      </c>
      <c r="F103" s="83">
        <v>312000</v>
      </c>
      <c r="G103">
        <v>76.099999999999994</v>
      </c>
      <c r="H103">
        <v>76.8</v>
      </c>
    </row>
    <row r="104" spans="1:8">
      <c r="A104" t="s">
        <v>2976</v>
      </c>
      <c r="B104" t="s">
        <v>321</v>
      </c>
      <c r="C104" t="s">
        <v>206</v>
      </c>
      <c r="D104" s="83">
        <v>702774</v>
      </c>
      <c r="E104">
        <v>0.9</v>
      </c>
      <c r="F104" s="83" t="s">
        <v>2235</v>
      </c>
      <c r="G104" t="s">
        <v>2236</v>
      </c>
      <c r="H104">
        <v>133.4</v>
      </c>
    </row>
    <row r="105" spans="1:8">
      <c r="A105" t="s">
        <v>2976</v>
      </c>
      <c r="B105" t="s">
        <v>321</v>
      </c>
      <c r="C105" t="s">
        <v>209</v>
      </c>
      <c r="D105" t="s">
        <v>2249</v>
      </c>
      <c r="E105" t="s">
        <v>1012</v>
      </c>
      <c r="F105" s="83">
        <v>6503000</v>
      </c>
      <c r="G105" t="s">
        <v>2251</v>
      </c>
      <c r="H105">
        <v>179.3</v>
      </c>
    </row>
    <row r="106" spans="1:8">
      <c r="A106" t="s">
        <v>2976</v>
      </c>
      <c r="B106" t="s">
        <v>368</v>
      </c>
      <c r="C106" t="s">
        <v>80</v>
      </c>
      <c r="D106" s="83"/>
      <c r="F106" s="83"/>
    </row>
    <row r="107" spans="1:8">
      <c r="A107" t="s">
        <v>2976</v>
      </c>
      <c r="B107" t="s">
        <v>368</v>
      </c>
      <c r="C107" t="s">
        <v>86</v>
      </c>
      <c r="D107" s="83"/>
      <c r="F107" s="83"/>
    </row>
    <row r="108" spans="1:8">
      <c r="A108" t="s">
        <v>2976</v>
      </c>
      <c r="B108" t="s">
        <v>368</v>
      </c>
      <c r="C108" t="s">
        <v>91</v>
      </c>
      <c r="D108" s="83"/>
      <c r="F108" s="83"/>
    </row>
    <row r="109" spans="1:8">
      <c r="A109" t="s">
        <v>2976</v>
      </c>
      <c r="B109" t="s">
        <v>368</v>
      </c>
      <c r="C109" t="s">
        <v>96</v>
      </c>
      <c r="D109" s="83"/>
      <c r="F109" s="83"/>
    </row>
    <row r="110" spans="1:8">
      <c r="A110" t="s">
        <v>2976</v>
      </c>
      <c r="B110" t="s">
        <v>368</v>
      </c>
      <c r="C110" t="s">
        <v>98</v>
      </c>
      <c r="D110" s="83"/>
      <c r="F110" s="83"/>
    </row>
    <row r="111" spans="1:8">
      <c r="A111" t="s">
        <v>2976</v>
      </c>
      <c r="B111" t="s">
        <v>368</v>
      </c>
      <c r="C111" t="s">
        <v>102</v>
      </c>
      <c r="D111" s="83">
        <v>22761750</v>
      </c>
      <c r="E111">
        <v>30.9</v>
      </c>
      <c r="F111" s="83">
        <v>21840000</v>
      </c>
      <c r="G111">
        <v>104.2</v>
      </c>
      <c r="H111">
        <v>102.6</v>
      </c>
    </row>
    <row r="112" spans="1:8">
      <c r="A112" t="s">
        <v>2976</v>
      </c>
      <c r="B112" t="s">
        <v>368</v>
      </c>
      <c r="C112" t="s">
        <v>110</v>
      </c>
      <c r="D112" s="83">
        <v>43135173</v>
      </c>
      <c r="E112">
        <v>58.5</v>
      </c>
      <c r="F112" s="83">
        <v>43908000</v>
      </c>
      <c r="G112">
        <v>98.2</v>
      </c>
      <c r="H112">
        <v>99.7</v>
      </c>
    </row>
    <row r="113" spans="1:8">
      <c r="A113" t="s">
        <v>2976</v>
      </c>
      <c r="B113" t="s">
        <v>368</v>
      </c>
      <c r="C113" t="s">
        <v>120</v>
      </c>
      <c r="D113" s="83"/>
      <c r="F113" s="83"/>
    </row>
    <row r="114" spans="1:8">
      <c r="A114" t="s">
        <v>2976</v>
      </c>
      <c r="B114" t="s">
        <v>368</v>
      </c>
      <c r="C114" t="s">
        <v>121</v>
      </c>
      <c r="D114" s="83"/>
      <c r="F114" s="83"/>
    </row>
    <row r="115" spans="1:8">
      <c r="A115" t="s">
        <v>2976</v>
      </c>
      <c r="B115" t="s">
        <v>368</v>
      </c>
      <c r="C115" t="s">
        <v>123</v>
      </c>
      <c r="D115" s="83">
        <v>7812311</v>
      </c>
      <c r="E115">
        <v>10.6</v>
      </c>
      <c r="F115" s="83">
        <v>7560000</v>
      </c>
      <c r="G115">
        <v>103.3</v>
      </c>
      <c r="H115">
        <v>102.8</v>
      </c>
    </row>
    <row r="116" spans="1:8">
      <c r="A116" t="s">
        <v>2976</v>
      </c>
      <c r="B116" t="s">
        <v>368</v>
      </c>
      <c r="C116" t="s">
        <v>127</v>
      </c>
      <c r="D116" s="83">
        <v>73709234</v>
      </c>
      <c r="E116">
        <v>100</v>
      </c>
      <c r="F116" s="83">
        <v>73308000</v>
      </c>
      <c r="G116">
        <v>100.5</v>
      </c>
      <c r="H116">
        <v>100.9</v>
      </c>
    </row>
    <row r="117" spans="1:8">
      <c r="A117" t="s">
        <v>2976</v>
      </c>
      <c r="B117" t="s">
        <v>368</v>
      </c>
      <c r="C117" t="s">
        <v>134</v>
      </c>
      <c r="D117" s="83">
        <v>32403192</v>
      </c>
      <c r="E117">
        <v>44</v>
      </c>
      <c r="F117" s="83">
        <v>29755000</v>
      </c>
      <c r="G117">
        <v>108.9</v>
      </c>
      <c r="H117">
        <v>111.6</v>
      </c>
    </row>
    <row r="118" spans="1:8">
      <c r="A118" t="s">
        <v>2976</v>
      </c>
      <c r="B118" t="s">
        <v>368</v>
      </c>
      <c r="C118" t="s">
        <v>137</v>
      </c>
      <c r="D118" s="83"/>
      <c r="F118" s="83"/>
    </row>
    <row r="119" spans="1:8">
      <c r="A119" t="s">
        <v>2976</v>
      </c>
      <c r="B119" t="s">
        <v>368</v>
      </c>
      <c r="C119" t="s">
        <v>146</v>
      </c>
      <c r="D119" s="83">
        <v>14558144</v>
      </c>
      <c r="E119">
        <v>19.8</v>
      </c>
      <c r="F119" s="83">
        <v>15425000</v>
      </c>
      <c r="G119">
        <v>94.4</v>
      </c>
      <c r="H119">
        <v>98.8</v>
      </c>
    </row>
    <row r="120" spans="1:8">
      <c r="A120" t="s">
        <v>2976</v>
      </c>
      <c r="B120" t="s">
        <v>368</v>
      </c>
      <c r="C120" t="s">
        <v>153</v>
      </c>
      <c r="D120" s="83">
        <v>31887500</v>
      </c>
      <c r="E120">
        <v>43.3</v>
      </c>
      <c r="F120" s="83">
        <v>31341000</v>
      </c>
      <c r="G120">
        <v>101.7</v>
      </c>
      <c r="H120">
        <v>101.1</v>
      </c>
    </row>
    <row r="121" spans="1:8">
      <c r="A121" t="s">
        <v>2976</v>
      </c>
      <c r="B121" t="s">
        <v>368</v>
      </c>
      <c r="C121" t="s">
        <v>159</v>
      </c>
      <c r="D121" s="83">
        <v>207488</v>
      </c>
      <c r="E121">
        <v>0.3</v>
      </c>
      <c r="F121" s="83">
        <v>204000</v>
      </c>
      <c r="G121">
        <v>101.7</v>
      </c>
      <c r="H121">
        <v>80</v>
      </c>
    </row>
    <row r="122" spans="1:8">
      <c r="A122" t="s">
        <v>2976</v>
      </c>
      <c r="B122" t="s">
        <v>368</v>
      </c>
      <c r="C122" t="s">
        <v>167</v>
      </c>
      <c r="D122" s="83">
        <v>1041000</v>
      </c>
      <c r="E122">
        <v>1.4</v>
      </c>
      <c r="F122" s="83">
        <v>1041000</v>
      </c>
      <c r="G122">
        <v>100</v>
      </c>
      <c r="H122">
        <v>100</v>
      </c>
    </row>
    <row r="123" spans="1:8">
      <c r="A123" t="s">
        <v>2976</v>
      </c>
      <c r="B123" t="s">
        <v>368</v>
      </c>
      <c r="C123" t="s">
        <v>173</v>
      </c>
      <c r="D123" s="83"/>
      <c r="F123" s="83"/>
    </row>
    <row r="124" spans="1:8">
      <c r="A124" t="s">
        <v>2976</v>
      </c>
      <c r="B124" t="s">
        <v>368</v>
      </c>
      <c r="C124" t="s">
        <v>178</v>
      </c>
      <c r="D124" s="83">
        <v>80097324</v>
      </c>
      <c r="E124">
        <v>108.7</v>
      </c>
      <c r="F124" s="83">
        <v>77766000</v>
      </c>
      <c r="G124">
        <v>103</v>
      </c>
      <c r="H124">
        <v>104.5</v>
      </c>
    </row>
    <row r="125" spans="1:8">
      <c r="A125" t="s">
        <v>2976</v>
      </c>
      <c r="B125" t="s">
        <v>368</v>
      </c>
      <c r="C125" t="s">
        <v>182</v>
      </c>
      <c r="D125" s="83" t="s">
        <v>3068</v>
      </c>
      <c r="E125" t="s">
        <v>1430</v>
      </c>
      <c r="F125" s="83" t="s">
        <v>3069</v>
      </c>
      <c r="G125">
        <v>143.30000000000001</v>
      </c>
      <c r="H125">
        <v>178.2</v>
      </c>
    </row>
    <row r="126" spans="1:8">
      <c r="A126" t="s">
        <v>2976</v>
      </c>
      <c r="B126" t="s">
        <v>368</v>
      </c>
      <c r="C126" t="s">
        <v>183</v>
      </c>
      <c r="D126" s="83"/>
      <c r="F126" s="83"/>
    </row>
    <row r="127" spans="1:8">
      <c r="A127" t="s">
        <v>2976</v>
      </c>
      <c r="B127" t="s">
        <v>368</v>
      </c>
      <c r="C127" t="s">
        <v>185</v>
      </c>
      <c r="D127" s="83">
        <v>2384440</v>
      </c>
      <c r="E127">
        <v>3.2</v>
      </c>
      <c r="F127" s="83">
        <v>1980000</v>
      </c>
      <c r="G127">
        <v>120.4</v>
      </c>
      <c r="H127">
        <v>106.3</v>
      </c>
    </row>
    <row r="128" spans="1:8">
      <c r="A128" t="s">
        <v>2976</v>
      </c>
      <c r="B128" t="s">
        <v>368</v>
      </c>
      <c r="C128" t="s">
        <v>192</v>
      </c>
      <c r="D128" s="83">
        <v>354658</v>
      </c>
      <c r="E128">
        <v>0.5</v>
      </c>
      <c r="F128" s="83">
        <v>240000</v>
      </c>
      <c r="G128">
        <v>147.80000000000001</v>
      </c>
      <c r="H128">
        <v>158</v>
      </c>
    </row>
    <row r="129" spans="1:8">
      <c r="A129" t="s">
        <v>2976</v>
      </c>
      <c r="B129" t="s">
        <v>368</v>
      </c>
      <c r="C129" t="s">
        <v>197</v>
      </c>
      <c r="D129" s="83">
        <v>2139600</v>
      </c>
      <c r="E129">
        <v>2.9</v>
      </c>
      <c r="F129" s="83">
        <v>1896000</v>
      </c>
      <c r="G129">
        <v>112.8</v>
      </c>
      <c r="H129">
        <v>102.8</v>
      </c>
    </row>
    <row r="130" spans="1:8">
      <c r="A130" t="s">
        <v>2976</v>
      </c>
      <c r="B130" t="s">
        <v>368</v>
      </c>
      <c r="C130" t="s">
        <v>206</v>
      </c>
      <c r="D130" s="83" t="s">
        <v>2343</v>
      </c>
      <c r="E130" t="s">
        <v>270</v>
      </c>
      <c r="F130" s="83" t="s">
        <v>2344</v>
      </c>
      <c r="G130">
        <v>70.400000000000006</v>
      </c>
      <c r="H130" t="s">
        <v>2346</v>
      </c>
    </row>
    <row r="131" spans="1:8">
      <c r="A131" t="s">
        <v>2976</v>
      </c>
      <c r="B131" t="s">
        <v>368</v>
      </c>
      <c r="C131" t="s">
        <v>209</v>
      </c>
      <c r="D131" s="83" t="s">
        <v>3071</v>
      </c>
      <c r="E131" t="s">
        <v>2351</v>
      </c>
      <c r="F131" s="83" t="s">
        <v>3072</v>
      </c>
      <c r="G131" s="83">
        <v>140.80000000000001</v>
      </c>
      <c r="H131">
        <v>245.6</v>
      </c>
    </row>
    <row r="132" spans="1:8">
      <c r="A132" t="s">
        <v>2976</v>
      </c>
      <c r="B132" t="s">
        <v>70</v>
      </c>
      <c r="C132" t="s">
        <v>80</v>
      </c>
      <c r="D132" s="83">
        <v>436341720</v>
      </c>
      <c r="E132">
        <v>68.400000000000006</v>
      </c>
      <c r="F132" s="83">
        <v>434989000</v>
      </c>
      <c r="G132">
        <v>100.3</v>
      </c>
      <c r="H132">
        <v>99.5</v>
      </c>
    </row>
    <row r="133" spans="1:8">
      <c r="A133" t="s">
        <v>2976</v>
      </c>
      <c r="B133" t="s">
        <v>70</v>
      </c>
      <c r="C133" t="s">
        <v>86</v>
      </c>
      <c r="D133" s="83">
        <v>43847809</v>
      </c>
      <c r="E133">
        <v>6.9</v>
      </c>
      <c r="F133" s="83">
        <v>40953000</v>
      </c>
      <c r="G133">
        <v>107.1</v>
      </c>
      <c r="H133">
        <v>110.1</v>
      </c>
    </row>
    <row r="134" spans="1:8">
      <c r="A134" t="s">
        <v>2976</v>
      </c>
      <c r="B134" t="s">
        <v>70</v>
      </c>
      <c r="C134" t="s">
        <v>91</v>
      </c>
    </row>
    <row r="135" spans="1:8">
      <c r="A135" t="s">
        <v>2976</v>
      </c>
      <c r="B135" t="s">
        <v>70</v>
      </c>
      <c r="C135" t="s">
        <v>96</v>
      </c>
      <c r="D135" s="83"/>
      <c r="F135" s="83"/>
    </row>
    <row r="136" spans="1:8">
      <c r="A136" t="s">
        <v>2976</v>
      </c>
      <c r="B136" t="s">
        <v>70</v>
      </c>
      <c r="C136" t="s">
        <v>98</v>
      </c>
      <c r="D136" s="83"/>
      <c r="F136" s="83"/>
    </row>
    <row r="137" spans="1:8">
      <c r="A137" t="s">
        <v>2976</v>
      </c>
      <c r="B137" t="s">
        <v>70</v>
      </c>
      <c r="C137" t="s">
        <v>102</v>
      </c>
      <c r="D137" s="83">
        <v>150023286</v>
      </c>
      <c r="E137">
        <v>23.5</v>
      </c>
      <c r="F137" s="83">
        <v>149630000</v>
      </c>
      <c r="G137">
        <v>100.3</v>
      </c>
      <c r="H137">
        <v>99.8</v>
      </c>
    </row>
    <row r="138" spans="1:8">
      <c r="A138" t="s">
        <v>2976</v>
      </c>
      <c r="B138" t="s">
        <v>70</v>
      </c>
      <c r="C138" t="s">
        <v>110</v>
      </c>
      <c r="D138" s="83">
        <v>7323352</v>
      </c>
      <c r="E138">
        <v>1.1000000000000001</v>
      </c>
      <c r="F138" s="83">
        <v>1470000</v>
      </c>
      <c r="G138">
        <v>498.2</v>
      </c>
      <c r="H138">
        <v>145.80000000000001</v>
      </c>
    </row>
    <row r="139" spans="1:8">
      <c r="A139" t="s">
        <v>2976</v>
      </c>
      <c r="B139" t="s">
        <v>70</v>
      </c>
      <c r="C139" t="s">
        <v>120</v>
      </c>
    </row>
    <row r="140" spans="1:8">
      <c r="A140" t="s">
        <v>2976</v>
      </c>
      <c r="B140" t="s">
        <v>70</v>
      </c>
      <c r="C140" t="s">
        <v>121</v>
      </c>
      <c r="D140" s="83"/>
      <c r="F140" s="83"/>
    </row>
    <row r="141" spans="1:8">
      <c r="A141" t="s">
        <v>2976</v>
      </c>
      <c r="B141" t="s">
        <v>70</v>
      </c>
      <c r="C141" t="s">
        <v>123</v>
      </c>
      <c r="D141" s="83">
        <v>183175</v>
      </c>
      <c r="F141" s="83">
        <v>240000</v>
      </c>
      <c r="G141">
        <v>76.3</v>
      </c>
      <c r="H141">
        <v>38.799999999999997</v>
      </c>
    </row>
    <row r="142" spans="1:8">
      <c r="A142" t="s">
        <v>2976</v>
      </c>
      <c r="B142" t="s">
        <v>70</v>
      </c>
      <c r="C142" t="s">
        <v>127</v>
      </c>
      <c r="D142" s="83">
        <v>637719342</v>
      </c>
      <c r="E142">
        <v>100</v>
      </c>
      <c r="F142" s="83">
        <v>627282000</v>
      </c>
      <c r="G142">
        <v>101.7</v>
      </c>
      <c r="H142">
        <v>100.5</v>
      </c>
    </row>
    <row r="143" spans="1:8">
      <c r="A143" t="s">
        <v>2976</v>
      </c>
      <c r="B143" t="s">
        <v>70</v>
      </c>
      <c r="C143" t="s">
        <v>134</v>
      </c>
      <c r="D143" s="83">
        <v>435821111</v>
      </c>
      <c r="E143" s="92">
        <v>68.3</v>
      </c>
      <c r="F143" s="83">
        <v>425312000</v>
      </c>
      <c r="G143">
        <v>102.5</v>
      </c>
      <c r="H143">
        <v>104.7</v>
      </c>
    </row>
    <row r="144" spans="1:8">
      <c r="A144" t="s">
        <v>2976</v>
      </c>
      <c r="B144" t="s">
        <v>70</v>
      </c>
      <c r="C144" t="s">
        <v>137</v>
      </c>
      <c r="D144" s="83">
        <v>8065320</v>
      </c>
      <c r="E144">
        <v>1.3</v>
      </c>
      <c r="F144" s="83">
        <v>6145000</v>
      </c>
      <c r="G144">
        <v>131.30000000000001</v>
      </c>
      <c r="H144">
        <v>275.8</v>
      </c>
    </row>
    <row r="145" spans="1:8">
      <c r="A145" t="s">
        <v>2976</v>
      </c>
      <c r="B145" t="s">
        <v>70</v>
      </c>
      <c r="C145" t="s">
        <v>146</v>
      </c>
      <c r="D145" s="83">
        <v>85280079</v>
      </c>
      <c r="E145">
        <v>13.4</v>
      </c>
      <c r="F145" s="83">
        <v>86278000</v>
      </c>
      <c r="G145">
        <v>98.8</v>
      </c>
      <c r="H145">
        <v>99</v>
      </c>
    </row>
    <row r="146" spans="1:8">
      <c r="A146" t="s">
        <v>2976</v>
      </c>
      <c r="B146" t="s">
        <v>70</v>
      </c>
      <c r="C146" t="s">
        <v>153</v>
      </c>
      <c r="D146" s="83">
        <v>32590504</v>
      </c>
      <c r="E146" s="92">
        <v>5.0999999999999996</v>
      </c>
      <c r="F146" s="83">
        <v>24725000</v>
      </c>
      <c r="G146">
        <v>131.80000000000001</v>
      </c>
      <c r="H146">
        <v>133.4</v>
      </c>
    </row>
    <row r="147" spans="1:8">
      <c r="A147" t="s">
        <v>2976</v>
      </c>
      <c r="B147" t="s">
        <v>70</v>
      </c>
      <c r="C147" t="s">
        <v>159</v>
      </c>
      <c r="D147" s="83">
        <v>63537838</v>
      </c>
      <c r="E147">
        <v>10</v>
      </c>
      <c r="F147" s="83">
        <v>62466000</v>
      </c>
      <c r="G147">
        <v>101.7</v>
      </c>
      <c r="H147">
        <v>101.5</v>
      </c>
    </row>
    <row r="148" spans="1:8">
      <c r="A148" t="s">
        <v>2976</v>
      </c>
      <c r="B148" t="s">
        <v>70</v>
      </c>
      <c r="C148" t="s">
        <v>167</v>
      </c>
      <c r="D148" s="83">
        <v>15782000</v>
      </c>
      <c r="E148" s="92">
        <v>2.5</v>
      </c>
      <c r="F148" s="83">
        <v>15782000</v>
      </c>
      <c r="G148">
        <v>100</v>
      </c>
      <c r="H148">
        <v>100</v>
      </c>
    </row>
    <row r="149" spans="1:8">
      <c r="A149" t="s">
        <v>2976</v>
      </c>
      <c r="B149" t="s">
        <v>70</v>
      </c>
      <c r="C149" t="s">
        <v>173</v>
      </c>
      <c r="D149" s="83">
        <v>2259265</v>
      </c>
      <c r="E149">
        <v>0.4</v>
      </c>
      <c r="F149" s="83">
        <v>3000000</v>
      </c>
      <c r="G149">
        <v>75.3</v>
      </c>
      <c r="H149">
        <v>79.3</v>
      </c>
    </row>
    <row r="150" spans="1:8">
      <c r="A150" t="s">
        <v>2976</v>
      </c>
      <c r="B150" t="s">
        <v>70</v>
      </c>
      <c r="C150" t="s">
        <v>178</v>
      </c>
      <c r="D150" s="83">
        <v>635270797</v>
      </c>
      <c r="E150">
        <v>99.6</v>
      </c>
      <c r="F150" s="83">
        <v>617563000</v>
      </c>
      <c r="G150">
        <v>102.9</v>
      </c>
      <c r="H150">
        <v>104.5</v>
      </c>
    </row>
    <row r="151" spans="1:8">
      <c r="A151" t="s">
        <v>2976</v>
      </c>
      <c r="B151" t="s">
        <v>70</v>
      </c>
      <c r="C151" t="s">
        <v>182</v>
      </c>
      <c r="D151" s="83">
        <v>2448545</v>
      </c>
      <c r="E151">
        <v>0.4</v>
      </c>
      <c r="F151" s="83">
        <v>9719000</v>
      </c>
      <c r="G151">
        <v>25.2</v>
      </c>
      <c r="H151">
        <v>9.3000000000000007</v>
      </c>
    </row>
    <row r="152" spans="1:8">
      <c r="A152" t="s">
        <v>2976</v>
      </c>
      <c r="B152" t="s">
        <v>70</v>
      </c>
      <c r="C152" t="s">
        <v>183</v>
      </c>
      <c r="D152" s="83">
        <v>318000</v>
      </c>
      <c r="H152">
        <v>47.6</v>
      </c>
    </row>
    <row r="153" spans="1:8">
      <c r="A153" t="s">
        <v>2976</v>
      </c>
      <c r="B153" t="s">
        <v>70</v>
      </c>
      <c r="C153" t="s">
        <v>185</v>
      </c>
      <c r="D153" s="83">
        <v>8853300</v>
      </c>
      <c r="E153">
        <v>1.4</v>
      </c>
      <c r="F153" s="83">
        <v>960000</v>
      </c>
      <c r="G153">
        <v>922.2</v>
      </c>
      <c r="H153">
        <v>297.10000000000002</v>
      </c>
    </row>
    <row r="154" spans="1:8">
      <c r="A154" t="s">
        <v>2976</v>
      </c>
      <c r="B154" t="s">
        <v>70</v>
      </c>
      <c r="C154" t="s">
        <v>192</v>
      </c>
      <c r="D154" s="83">
        <v>4587218</v>
      </c>
      <c r="E154">
        <v>0.7</v>
      </c>
      <c r="F154" s="83">
        <v>4584000</v>
      </c>
      <c r="G154">
        <v>100.1</v>
      </c>
      <c r="H154">
        <v>89.4</v>
      </c>
    </row>
    <row r="155" spans="1:8">
      <c r="A155" t="s">
        <v>2976</v>
      </c>
      <c r="B155" t="s">
        <v>70</v>
      </c>
      <c r="C155" t="s">
        <v>197</v>
      </c>
      <c r="D155" s="83">
        <v>353881</v>
      </c>
      <c r="E155">
        <v>0.1</v>
      </c>
      <c r="F155" s="83">
        <v>36000</v>
      </c>
      <c r="G155">
        <v>983</v>
      </c>
      <c r="H155">
        <v>75</v>
      </c>
    </row>
    <row r="156" spans="1:8">
      <c r="A156" t="s">
        <v>2976</v>
      </c>
      <c r="B156" t="s">
        <v>70</v>
      </c>
      <c r="C156" t="s">
        <v>206</v>
      </c>
      <c r="D156" s="83">
        <v>4230201</v>
      </c>
      <c r="E156">
        <v>0.7</v>
      </c>
      <c r="F156" s="83" t="s">
        <v>1743</v>
      </c>
      <c r="G156" t="s">
        <v>1744</v>
      </c>
      <c r="H156" t="s">
        <v>1745</v>
      </c>
    </row>
    <row r="157" spans="1:8">
      <c r="A157" t="s">
        <v>2976</v>
      </c>
      <c r="B157" t="s">
        <v>70</v>
      </c>
      <c r="C157" t="s">
        <v>209</v>
      </c>
      <c r="D157" s="83">
        <v>6678746</v>
      </c>
      <c r="E157">
        <v>1</v>
      </c>
      <c r="F157" s="83">
        <v>6059000</v>
      </c>
      <c r="G157">
        <v>110.2</v>
      </c>
      <c r="H157">
        <v>27.5</v>
      </c>
    </row>
    <row r="158" spans="1:8">
      <c r="A158" t="s">
        <v>2976</v>
      </c>
      <c r="B158" t="s">
        <v>215</v>
      </c>
      <c r="C158" t="s">
        <v>80</v>
      </c>
      <c r="D158" s="83"/>
      <c r="F158" s="83"/>
      <c r="G158" s="83"/>
    </row>
    <row r="159" spans="1:8">
      <c r="A159" t="s">
        <v>2976</v>
      </c>
      <c r="B159" t="s">
        <v>215</v>
      </c>
      <c r="C159" t="s">
        <v>86</v>
      </c>
      <c r="D159" s="83">
        <v>182159298</v>
      </c>
      <c r="E159">
        <v>93.6</v>
      </c>
      <c r="F159" s="83">
        <v>182024000</v>
      </c>
      <c r="G159" s="83">
        <v>100.1</v>
      </c>
      <c r="H159">
        <v>100</v>
      </c>
    </row>
    <row r="160" spans="1:8">
      <c r="A160" t="s">
        <v>2976</v>
      </c>
      <c r="B160" t="s">
        <v>215</v>
      </c>
      <c r="C160" t="s">
        <v>91</v>
      </c>
      <c r="D160" s="83"/>
      <c r="F160" s="83"/>
      <c r="G160" s="83"/>
    </row>
    <row r="161" spans="1:8">
      <c r="A161" t="s">
        <v>2976</v>
      </c>
      <c r="B161" t="s">
        <v>215</v>
      </c>
      <c r="C161" t="s">
        <v>96</v>
      </c>
      <c r="D161" s="83"/>
      <c r="F161" s="83"/>
      <c r="G161" s="83"/>
    </row>
    <row r="162" spans="1:8">
      <c r="A162" t="s">
        <v>2976</v>
      </c>
      <c r="B162" t="s">
        <v>215</v>
      </c>
      <c r="C162" t="s">
        <v>98</v>
      </c>
      <c r="D162" s="83"/>
      <c r="F162" s="83"/>
      <c r="G162" s="83"/>
    </row>
    <row r="163" spans="1:8">
      <c r="A163" t="s">
        <v>2976</v>
      </c>
      <c r="B163" t="s">
        <v>215</v>
      </c>
      <c r="C163" t="s">
        <v>102</v>
      </c>
      <c r="D163" s="83">
        <v>11302400</v>
      </c>
      <c r="E163">
        <v>5.8</v>
      </c>
      <c r="F163" s="83">
        <v>9300000</v>
      </c>
      <c r="G163" s="83">
        <v>121.5</v>
      </c>
      <c r="H163">
        <v>109.2</v>
      </c>
    </row>
    <row r="164" spans="1:8">
      <c r="A164" t="s">
        <v>2976</v>
      </c>
      <c r="B164" t="s">
        <v>215</v>
      </c>
      <c r="C164" t="s">
        <v>110</v>
      </c>
      <c r="D164" s="83">
        <v>1112553</v>
      </c>
      <c r="E164">
        <v>0.6</v>
      </c>
      <c r="F164" s="83"/>
      <c r="H164">
        <v>403.5</v>
      </c>
    </row>
    <row r="165" spans="1:8">
      <c r="A165" t="s">
        <v>2976</v>
      </c>
      <c r="B165" t="s">
        <v>215</v>
      </c>
      <c r="C165" t="s">
        <v>120</v>
      </c>
      <c r="D165" s="83"/>
      <c r="F165" s="83"/>
      <c r="G165" s="83"/>
    </row>
    <row r="166" spans="1:8">
      <c r="A166" t="s">
        <v>2976</v>
      </c>
      <c r="B166" t="s">
        <v>215</v>
      </c>
      <c r="C166" t="s">
        <v>121</v>
      </c>
      <c r="D166" s="83"/>
      <c r="F166" s="83"/>
      <c r="G166" s="83"/>
    </row>
    <row r="167" spans="1:8">
      <c r="A167" t="s">
        <v>2976</v>
      </c>
      <c r="B167" t="s">
        <v>215</v>
      </c>
      <c r="C167" t="s">
        <v>123</v>
      </c>
      <c r="D167" s="83"/>
      <c r="F167" s="83"/>
      <c r="G167" s="83"/>
    </row>
    <row r="168" spans="1:8">
      <c r="A168" t="s">
        <v>2976</v>
      </c>
      <c r="B168" t="s">
        <v>215</v>
      </c>
      <c r="C168" t="s">
        <v>127</v>
      </c>
      <c r="D168" s="83">
        <v>194574251</v>
      </c>
      <c r="E168">
        <v>100</v>
      </c>
      <c r="F168" s="83">
        <v>191324000</v>
      </c>
      <c r="G168" s="83">
        <v>101.7</v>
      </c>
      <c r="H168">
        <v>100.9</v>
      </c>
    </row>
    <row r="169" spans="1:8">
      <c r="A169" t="s">
        <v>2976</v>
      </c>
      <c r="B169" t="s">
        <v>215</v>
      </c>
      <c r="C169" t="s">
        <v>134</v>
      </c>
      <c r="D169" s="83">
        <v>122954045</v>
      </c>
      <c r="E169" s="92">
        <v>63.2</v>
      </c>
      <c r="F169" s="83">
        <v>130828000</v>
      </c>
      <c r="G169" s="83">
        <v>94</v>
      </c>
      <c r="H169">
        <v>98.1</v>
      </c>
    </row>
    <row r="170" spans="1:8">
      <c r="A170" t="s">
        <v>2976</v>
      </c>
      <c r="B170" t="s">
        <v>215</v>
      </c>
      <c r="C170" t="s">
        <v>137</v>
      </c>
      <c r="D170" s="83">
        <v>14548175</v>
      </c>
      <c r="E170">
        <v>7.5</v>
      </c>
      <c r="F170" s="83">
        <v>14111000</v>
      </c>
      <c r="G170" s="83">
        <v>103.1</v>
      </c>
      <c r="H170">
        <v>101.6</v>
      </c>
    </row>
    <row r="171" spans="1:8">
      <c r="A171" t="s">
        <v>2976</v>
      </c>
      <c r="B171" t="s">
        <v>215</v>
      </c>
      <c r="C171" t="s">
        <v>146</v>
      </c>
      <c r="D171" s="83">
        <v>22995037</v>
      </c>
      <c r="E171">
        <v>11.8</v>
      </c>
      <c r="F171" s="83">
        <v>22958000</v>
      </c>
      <c r="G171" s="83">
        <v>100.2</v>
      </c>
      <c r="H171">
        <v>101.3</v>
      </c>
    </row>
    <row r="172" spans="1:8">
      <c r="A172" t="s">
        <v>2976</v>
      </c>
      <c r="B172" t="s">
        <v>215</v>
      </c>
      <c r="C172" t="s">
        <v>153</v>
      </c>
      <c r="D172" s="83">
        <v>30433183</v>
      </c>
      <c r="E172" s="92">
        <v>15.6</v>
      </c>
      <c r="F172" s="83">
        <v>28192000</v>
      </c>
      <c r="G172" s="83">
        <v>107.9</v>
      </c>
      <c r="H172">
        <v>101.4</v>
      </c>
    </row>
    <row r="173" spans="1:8">
      <c r="A173" t="s">
        <v>2976</v>
      </c>
      <c r="B173" t="s">
        <v>215</v>
      </c>
      <c r="C173" t="s">
        <v>159</v>
      </c>
      <c r="D173" s="83">
        <v>2307843</v>
      </c>
      <c r="E173">
        <v>1.2</v>
      </c>
      <c r="F173" s="83">
        <v>2792000</v>
      </c>
      <c r="G173" s="83">
        <v>82.7</v>
      </c>
      <c r="H173">
        <v>88.1</v>
      </c>
    </row>
    <row r="174" spans="1:8">
      <c r="A174" t="s">
        <v>2976</v>
      </c>
      <c r="B174" t="s">
        <v>215</v>
      </c>
      <c r="C174" t="s">
        <v>167</v>
      </c>
      <c r="D174" s="83">
        <v>4960000</v>
      </c>
      <c r="E174" s="92">
        <v>2.5</v>
      </c>
      <c r="F174" s="83">
        <v>4960000</v>
      </c>
      <c r="G174" s="83">
        <v>100</v>
      </c>
      <c r="H174">
        <v>100</v>
      </c>
    </row>
    <row r="175" spans="1:8">
      <c r="A175" t="s">
        <v>2976</v>
      </c>
      <c r="B175" t="s">
        <v>215</v>
      </c>
      <c r="C175" t="s">
        <v>173</v>
      </c>
      <c r="D175" s="83">
        <v>1757326</v>
      </c>
      <c r="E175">
        <v>0.9</v>
      </c>
      <c r="F175" s="83"/>
      <c r="G175" s="83"/>
    </row>
    <row r="176" spans="1:8">
      <c r="A176" t="s">
        <v>2976</v>
      </c>
      <c r="B176" t="s">
        <v>215</v>
      </c>
      <c r="C176" t="s">
        <v>178</v>
      </c>
      <c r="D176" s="83">
        <v>185407434</v>
      </c>
      <c r="E176">
        <v>95.3</v>
      </c>
      <c r="F176" s="83">
        <v>189730000</v>
      </c>
      <c r="G176" s="83">
        <v>97.7</v>
      </c>
      <c r="H176">
        <v>99.9</v>
      </c>
    </row>
    <row r="177" spans="1:8">
      <c r="A177" t="s">
        <v>2976</v>
      </c>
      <c r="B177" t="s">
        <v>215</v>
      </c>
      <c r="C177" t="s">
        <v>182</v>
      </c>
      <c r="D177" s="83">
        <v>9166817</v>
      </c>
      <c r="E177">
        <v>4.7</v>
      </c>
      <c r="F177" s="83">
        <v>1594000</v>
      </c>
      <c r="G177">
        <v>575.1</v>
      </c>
      <c r="H177">
        <v>126</v>
      </c>
    </row>
    <row r="178" spans="1:8">
      <c r="A178" t="s">
        <v>2976</v>
      </c>
      <c r="B178" t="s">
        <v>215</v>
      </c>
      <c r="C178" t="s">
        <v>183</v>
      </c>
      <c r="D178" s="83"/>
      <c r="F178" s="83"/>
      <c r="G178" s="83"/>
    </row>
    <row r="179" spans="1:8">
      <c r="A179" t="s">
        <v>2976</v>
      </c>
      <c r="B179" t="s">
        <v>215</v>
      </c>
      <c r="C179" t="s">
        <v>185</v>
      </c>
      <c r="D179" s="83">
        <v>2395537</v>
      </c>
      <c r="E179">
        <v>1.2</v>
      </c>
      <c r="F179" s="83">
        <v>1728000</v>
      </c>
      <c r="G179" s="83">
        <v>138.6</v>
      </c>
      <c r="H179">
        <v>125.3</v>
      </c>
    </row>
    <row r="180" spans="1:8">
      <c r="A180" t="s">
        <v>2976</v>
      </c>
      <c r="B180" t="s">
        <v>215</v>
      </c>
      <c r="C180" t="s">
        <v>192</v>
      </c>
      <c r="D180" s="83"/>
      <c r="F180" s="83"/>
      <c r="G180" s="83"/>
    </row>
    <row r="181" spans="1:8">
      <c r="A181" t="s">
        <v>2976</v>
      </c>
      <c r="B181" t="s">
        <v>215</v>
      </c>
      <c r="C181" t="s">
        <v>197</v>
      </c>
      <c r="D181" s="83">
        <v>1046600</v>
      </c>
      <c r="E181">
        <v>0.5</v>
      </c>
      <c r="F181" s="83">
        <v>1428000</v>
      </c>
      <c r="G181" s="83">
        <v>73.3</v>
      </c>
      <c r="H181">
        <v>85.9</v>
      </c>
    </row>
    <row r="182" spans="1:8">
      <c r="A182" t="s">
        <v>2976</v>
      </c>
      <c r="B182" t="s">
        <v>215</v>
      </c>
      <c r="C182" t="s">
        <v>206</v>
      </c>
      <c r="D182" s="83">
        <v>1348937</v>
      </c>
      <c r="E182">
        <v>0.7</v>
      </c>
      <c r="F182" s="83">
        <v>300000</v>
      </c>
      <c r="G182" s="83">
        <v>449.6</v>
      </c>
      <c r="H182">
        <v>194.6</v>
      </c>
    </row>
    <row r="183" spans="1:8">
      <c r="A183" t="s">
        <v>2976</v>
      </c>
      <c r="B183" t="s">
        <v>215</v>
      </c>
      <c r="C183" t="s">
        <v>209</v>
      </c>
      <c r="D183" s="83">
        <v>10515754</v>
      </c>
      <c r="E183">
        <v>5.4</v>
      </c>
      <c r="F183" s="83">
        <v>1894000</v>
      </c>
      <c r="G183">
        <v>555.20000000000005</v>
      </c>
      <c r="H183">
        <v>132</v>
      </c>
    </row>
    <row r="184" spans="1:8">
      <c r="A184" t="s">
        <v>2976</v>
      </c>
      <c r="B184" t="s">
        <v>279</v>
      </c>
      <c r="C184" t="s">
        <v>80</v>
      </c>
      <c r="D184" s="83"/>
      <c r="F184" s="83"/>
    </row>
    <row r="185" spans="1:8">
      <c r="A185" t="s">
        <v>2976</v>
      </c>
      <c r="B185" t="s">
        <v>279</v>
      </c>
      <c r="C185" t="s">
        <v>86</v>
      </c>
      <c r="D185" s="83"/>
      <c r="F185" s="83"/>
    </row>
    <row r="186" spans="1:8">
      <c r="A186" t="s">
        <v>2976</v>
      </c>
      <c r="B186" t="s">
        <v>279</v>
      </c>
      <c r="C186" t="s">
        <v>91</v>
      </c>
      <c r="D186" s="83"/>
      <c r="F186" s="83"/>
    </row>
    <row r="187" spans="1:8">
      <c r="A187" t="s">
        <v>2976</v>
      </c>
      <c r="B187" t="s">
        <v>279</v>
      </c>
      <c r="C187" t="s">
        <v>96</v>
      </c>
    </row>
    <row r="188" spans="1:8">
      <c r="A188" t="s">
        <v>2976</v>
      </c>
      <c r="B188" t="s">
        <v>279</v>
      </c>
      <c r="C188" t="s">
        <v>98</v>
      </c>
      <c r="D188" s="83"/>
      <c r="F188" s="83"/>
    </row>
    <row r="189" spans="1:8">
      <c r="A189" t="s">
        <v>2976</v>
      </c>
      <c r="B189" t="s">
        <v>279</v>
      </c>
      <c r="C189" t="s">
        <v>102</v>
      </c>
      <c r="D189" s="83"/>
      <c r="F189" s="83"/>
    </row>
    <row r="190" spans="1:8">
      <c r="A190" t="s">
        <v>2976</v>
      </c>
      <c r="B190" t="s">
        <v>279</v>
      </c>
      <c r="C190" t="s">
        <v>110</v>
      </c>
      <c r="D190" s="83">
        <v>1724380</v>
      </c>
      <c r="E190">
        <v>100</v>
      </c>
      <c r="F190" s="83">
        <v>1572000</v>
      </c>
      <c r="G190">
        <v>109.7</v>
      </c>
      <c r="H190">
        <v>110.1</v>
      </c>
    </row>
    <row r="191" spans="1:8">
      <c r="A191" t="s">
        <v>2976</v>
      </c>
      <c r="B191" t="s">
        <v>279</v>
      </c>
      <c r="C191" t="s">
        <v>120</v>
      </c>
    </row>
    <row r="192" spans="1:8">
      <c r="A192" t="s">
        <v>2976</v>
      </c>
      <c r="B192" t="s">
        <v>279</v>
      </c>
      <c r="C192" t="s">
        <v>121</v>
      </c>
    </row>
    <row r="193" spans="1:8">
      <c r="A193" t="s">
        <v>2976</v>
      </c>
      <c r="B193" t="s">
        <v>279</v>
      </c>
      <c r="C193" t="s">
        <v>123</v>
      </c>
      <c r="D193" s="83"/>
      <c r="F193" s="83"/>
    </row>
    <row r="194" spans="1:8">
      <c r="A194" t="s">
        <v>2976</v>
      </c>
      <c r="B194" t="s">
        <v>279</v>
      </c>
      <c r="C194" t="s">
        <v>127</v>
      </c>
      <c r="D194" s="83">
        <v>1724380</v>
      </c>
      <c r="E194">
        <v>100</v>
      </c>
      <c r="F194" s="83">
        <v>1572000</v>
      </c>
      <c r="G194">
        <v>109.7</v>
      </c>
      <c r="H194">
        <v>110.1</v>
      </c>
    </row>
    <row r="195" spans="1:8">
      <c r="A195" t="s">
        <v>2976</v>
      </c>
      <c r="B195" t="s">
        <v>279</v>
      </c>
      <c r="C195" t="s">
        <v>134</v>
      </c>
      <c r="D195" s="83">
        <v>1591032</v>
      </c>
      <c r="E195">
        <v>92.3</v>
      </c>
      <c r="F195" s="83">
        <v>1426000</v>
      </c>
      <c r="G195">
        <v>111.6</v>
      </c>
      <c r="H195">
        <v>110.7</v>
      </c>
    </row>
    <row r="196" spans="1:8">
      <c r="A196" t="s">
        <v>2976</v>
      </c>
      <c r="B196" t="s">
        <v>279</v>
      </c>
      <c r="C196" t="s">
        <v>137</v>
      </c>
      <c r="D196" s="83"/>
      <c r="F196" s="83"/>
    </row>
    <row r="197" spans="1:8">
      <c r="A197" t="s">
        <v>2976</v>
      </c>
      <c r="B197" t="s">
        <v>279</v>
      </c>
      <c r="C197" t="s">
        <v>146</v>
      </c>
      <c r="D197" s="83">
        <v>132588</v>
      </c>
      <c r="E197">
        <v>7.7</v>
      </c>
      <c r="F197" s="83"/>
      <c r="H197">
        <v>103.2</v>
      </c>
    </row>
    <row r="198" spans="1:8">
      <c r="A198" t="s">
        <v>2976</v>
      </c>
      <c r="B198" t="s">
        <v>279</v>
      </c>
      <c r="C198" t="s">
        <v>153</v>
      </c>
      <c r="D198" s="83">
        <v>1100</v>
      </c>
      <c r="E198">
        <v>0.1</v>
      </c>
      <c r="F198" s="83">
        <v>146000</v>
      </c>
      <c r="G198">
        <v>0.8</v>
      </c>
      <c r="H198">
        <v>100</v>
      </c>
    </row>
    <row r="199" spans="1:8">
      <c r="A199" t="s">
        <v>2976</v>
      </c>
      <c r="B199" t="s">
        <v>279</v>
      </c>
      <c r="C199" t="s">
        <v>159</v>
      </c>
      <c r="D199" s="83"/>
      <c r="F199" s="83"/>
    </row>
    <row r="200" spans="1:8">
      <c r="A200" t="s">
        <v>2976</v>
      </c>
      <c r="B200" t="s">
        <v>279</v>
      </c>
      <c r="C200" t="s">
        <v>167</v>
      </c>
      <c r="D200" s="83"/>
      <c r="F200" s="83"/>
    </row>
    <row r="201" spans="1:8">
      <c r="A201" t="s">
        <v>2976</v>
      </c>
      <c r="B201" t="s">
        <v>279</v>
      </c>
      <c r="C201" t="s">
        <v>173</v>
      </c>
      <c r="D201" s="83"/>
      <c r="F201" s="83"/>
    </row>
    <row r="202" spans="1:8">
      <c r="A202" t="s">
        <v>2976</v>
      </c>
      <c r="B202" t="s">
        <v>279</v>
      </c>
      <c r="C202" t="s">
        <v>178</v>
      </c>
      <c r="D202" s="83">
        <v>1724720</v>
      </c>
      <c r="E202">
        <v>100</v>
      </c>
      <c r="F202" s="83">
        <v>1572000</v>
      </c>
      <c r="G202">
        <v>109.7</v>
      </c>
      <c r="H202">
        <v>110.1</v>
      </c>
    </row>
    <row r="203" spans="1:8">
      <c r="A203" t="s">
        <v>2976</v>
      </c>
      <c r="B203" t="s">
        <v>279</v>
      </c>
      <c r="C203" t="s">
        <v>182</v>
      </c>
      <c r="D203" s="83" t="s">
        <v>1400</v>
      </c>
      <c r="F203" s="83"/>
      <c r="H203">
        <v>653.79999999999995</v>
      </c>
    </row>
    <row r="204" spans="1:8">
      <c r="A204" t="s">
        <v>2976</v>
      </c>
      <c r="B204" t="s">
        <v>279</v>
      </c>
      <c r="C204" t="s">
        <v>183</v>
      </c>
      <c r="D204" s="83"/>
    </row>
    <row r="205" spans="1:8">
      <c r="A205" t="s">
        <v>2976</v>
      </c>
      <c r="B205" t="s">
        <v>279</v>
      </c>
      <c r="C205" t="s">
        <v>185</v>
      </c>
      <c r="D205" s="83">
        <v>340</v>
      </c>
      <c r="F205" s="83"/>
      <c r="H205">
        <v>653.79999999999995</v>
      </c>
    </row>
    <row r="206" spans="1:8">
      <c r="A206" t="s">
        <v>2976</v>
      </c>
      <c r="B206" t="s">
        <v>279</v>
      </c>
      <c r="C206" t="s">
        <v>192</v>
      </c>
      <c r="D206" s="83"/>
      <c r="F206" s="83"/>
    </row>
    <row r="207" spans="1:8">
      <c r="A207" t="s">
        <v>2976</v>
      </c>
      <c r="B207" t="s">
        <v>279</v>
      </c>
      <c r="C207" t="s">
        <v>197</v>
      </c>
      <c r="D207" s="83"/>
      <c r="F207" s="83"/>
    </row>
    <row r="208" spans="1:8">
      <c r="A208" t="s">
        <v>2976</v>
      </c>
      <c r="B208" t="s">
        <v>279</v>
      </c>
      <c r="C208" t="s">
        <v>206</v>
      </c>
      <c r="D208" s="83">
        <v>340</v>
      </c>
      <c r="F208" s="83"/>
      <c r="H208">
        <v>653.79999999999995</v>
      </c>
    </row>
    <row r="209" spans="1:8">
      <c r="A209" t="s">
        <v>2976</v>
      </c>
      <c r="B209" t="s">
        <v>279</v>
      </c>
      <c r="C209" t="s">
        <v>209</v>
      </c>
      <c r="D209" s="83"/>
      <c r="F209" s="83"/>
    </row>
    <row r="210" spans="1:8">
      <c r="A210" t="s">
        <v>2976</v>
      </c>
      <c r="B210" t="s">
        <v>322</v>
      </c>
      <c r="C210" t="s">
        <v>80</v>
      </c>
    </row>
    <row r="211" spans="1:8">
      <c r="A211" t="s">
        <v>2976</v>
      </c>
      <c r="B211" t="s">
        <v>322</v>
      </c>
      <c r="C211" t="s">
        <v>86</v>
      </c>
      <c r="D211" s="83"/>
      <c r="F211" s="83"/>
    </row>
    <row r="212" spans="1:8">
      <c r="A212" t="s">
        <v>2976</v>
      </c>
      <c r="B212" t="s">
        <v>322</v>
      </c>
      <c r="C212" t="s">
        <v>91</v>
      </c>
      <c r="D212" s="83"/>
      <c r="F212" s="83"/>
    </row>
    <row r="213" spans="1:8">
      <c r="A213" t="s">
        <v>2976</v>
      </c>
      <c r="B213" t="s">
        <v>322</v>
      </c>
      <c r="C213" t="s">
        <v>96</v>
      </c>
      <c r="D213" s="83">
        <v>29575406</v>
      </c>
      <c r="E213">
        <v>97.9</v>
      </c>
      <c r="F213" s="83">
        <v>27908000</v>
      </c>
      <c r="G213">
        <v>106</v>
      </c>
      <c r="H213">
        <v>105.2</v>
      </c>
    </row>
    <row r="214" spans="1:8">
      <c r="A214" t="s">
        <v>2976</v>
      </c>
      <c r="B214" t="s">
        <v>322</v>
      </c>
      <c r="C214" t="s">
        <v>98</v>
      </c>
      <c r="D214" s="83"/>
      <c r="F214" s="83"/>
    </row>
    <row r="215" spans="1:8">
      <c r="A215" t="s">
        <v>2976</v>
      </c>
      <c r="B215" t="s">
        <v>322</v>
      </c>
      <c r="C215" t="s">
        <v>102</v>
      </c>
      <c r="D215" s="83"/>
      <c r="F215" s="83"/>
    </row>
    <row r="216" spans="1:8">
      <c r="A216" t="s">
        <v>2976</v>
      </c>
      <c r="B216" t="s">
        <v>322</v>
      </c>
      <c r="C216" t="s">
        <v>110</v>
      </c>
      <c r="D216" s="83">
        <v>623500</v>
      </c>
      <c r="E216">
        <v>2.1</v>
      </c>
      <c r="F216" s="83">
        <v>360000</v>
      </c>
      <c r="G216">
        <v>173.2</v>
      </c>
      <c r="H216">
        <v>184</v>
      </c>
    </row>
    <row r="217" spans="1:8">
      <c r="A217" t="s">
        <v>2976</v>
      </c>
      <c r="B217" t="s">
        <v>322</v>
      </c>
      <c r="C217" t="s">
        <v>120</v>
      </c>
    </row>
    <row r="218" spans="1:8">
      <c r="A218" t="s">
        <v>2976</v>
      </c>
      <c r="B218" t="s">
        <v>322</v>
      </c>
      <c r="C218" t="s">
        <v>121</v>
      </c>
    </row>
    <row r="219" spans="1:8">
      <c r="A219" t="s">
        <v>2976</v>
      </c>
      <c r="B219" t="s">
        <v>322</v>
      </c>
      <c r="C219" t="s">
        <v>123</v>
      </c>
      <c r="D219" s="83"/>
      <c r="F219" s="83"/>
    </row>
    <row r="220" spans="1:8">
      <c r="A220" t="s">
        <v>2976</v>
      </c>
      <c r="B220" t="s">
        <v>322</v>
      </c>
      <c r="C220" t="s">
        <v>127</v>
      </c>
      <c r="D220" s="83">
        <v>30198906</v>
      </c>
      <c r="E220">
        <v>100</v>
      </c>
      <c r="F220" s="83">
        <v>28268000</v>
      </c>
      <c r="G220">
        <v>106.8</v>
      </c>
      <c r="H220">
        <v>106.2</v>
      </c>
    </row>
    <row r="221" spans="1:8">
      <c r="A221" t="s">
        <v>2976</v>
      </c>
      <c r="B221" t="s">
        <v>322</v>
      </c>
      <c r="C221" t="s">
        <v>134</v>
      </c>
      <c r="D221" s="83">
        <v>26332906</v>
      </c>
      <c r="E221">
        <v>87.2</v>
      </c>
      <c r="F221" s="83">
        <v>25153000</v>
      </c>
      <c r="G221">
        <v>104.7</v>
      </c>
      <c r="H221">
        <v>107.7</v>
      </c>
    </row>
    <row r="222" spans="1:8">
      <c r="A222" t="s">
        <v>2976</v>
      </c>
      <c r="B222" t="s">
        <v>322</v>
      </c>
      <c r="C222" t="s">
        <v>137</v>
      </c>
      <c r="D222" s="83">
        <v>40800</v>
      </c>
      <c r="E222">
        <v>0.1</v>
      </c>
      <c r="F222" s="83"/>
    </row>
    <row r="223" spans="1:8">
      <c r="A223" t="s">
        <v>2976</v>
      </c>
      <c r="B223" t="s">
        <v>322</v>
      </c>
      <c r="C223" t="s">
        <v>146</v>
      </c>
      <c r="D223" s="83"/>
      <c r="F223" s="83"/>
    </row>
    <row r="224" spans="1:8">
      <c r="A224" t="s">
        <v>2976</v>
      </c>
      <c r="B224" t="s">
        <v>322</v>
      </c>
      <c r="C224" t="s">
        <v>153</v>
      </c>
      <c r="D224" s="83">
        <v>3689709</v>
      </c>
      <c r="E224">
        <v>12.2</v>
      </c>
      <c r="F224" s="83">
        <v>3446000</v>
      </c>
      <c r="G224">
        <v>107.1</v>
      </c>
      <c r="H224">
        <v>107.6</v>
      </c>
    </row>
    <row r="225" spans="1:8">
      <c r="A225" t="s">
        <v>2976</v>
      </c>
      <c r="B225" t="s">
        <v>322</v>
      </c>
      <c r="C225" t="s">
        <v>159</v>
      </c>
      <c r="D225" s="83">
        <v>49301</v>
      </c>
      <c r="E225">
        <v>0.2</v>
      </c>
      <c r="F225" s="83">
        <v>60000</v>
      </c>
      <c r="G225">
        <v>82.2</v>
      </c>
      <c r="H225">
        <v>116.7</v>
      </c>
    </row>
    <row r="226" spans="1:8">
      <c r="A226" t="s">
        <v>2976</v>
      </c>
      <c r="B226" t="s">
        <v>322</v>
      </c>
      <c r="C226" t="s">
        <v>167</v>
      </c>
      <c r="D226" s="83">
        <v>441000</v>
      </c>
      <c r="E226">
        <v>1.5</v>
      </c>
      <c r="F226" s="83">
        <v>441000</v>
      </c>
      <c r="G226">
        <v>100</v>
      </c>
      <c r="H226">
        <v>100</v>
      </c>
    </row>
    <row r="227" spans="1:8">
      <c r="A227" t="s">
        <v>2976</v>
      </c>
      <c r="B227" t="s">
        <v>322</v>
      </c>
      <c r="C227" t="s">
        <v>173</v>
      </c>
      <c r="F227" s="83"/>
    </row>
    <row r="228" spans="1:8">
      <c r="A228" t="s">
        <v>2976</v>
      </c>
      <c r="B228" t="s">
        <v>322</v>
      </c>
      <c r="C228" t="s">
        <v>178</v>
      </c>
      <c r="D228" s="83">
        <v>30512916</v>
      </c>
      <c r="E228">
        <v>101</v>
      </c>
      <c r="F228" s="83">
        <v>29100000</v>
      </c>
      <c r="G228">
        <v>104.9</v>
      </c>
      <c r="H228">
        <v>107.6</v>
      </c>
    </row>
    <row r="229" spans="1:8">
      <c r="A229" t="s">
        <v>2976</v>
      </c>
      <c r="B229" t="s">
        <v>322</v>
      </c>
      <c r="C229" t="s">
        <v>182</v>
      </c>
      <c r="D229" s="83" t="s">
        <v>2202</v>
      </c>
      <c r="E229" t="s">
        <v>2203</v>
      </c>
      <c r="F229" s="83" t="s">
        <v>2204</v>
      </c>
      <c r="G229">
        <v>37.700000000000003</v>
      </c>
      <c r="H229" t="s">
        <v>2206</v>
      </c>
    </row>
    <row r="230" spans="1:8">
      <c r="A230" t="s">
        <v>2976</v>
      </c>
      <c r="B230" t="s">
        <v>322</v>
      </c>
      <c r="C230" t="s">
        <v>183</v>
      </c>
    </row>
    <row r="231" spans="1:8">
      <c r="A231" t="s">
        <v>2976</v>
      </c>
      <c r="B231" t="s">
        <v>322</v>
      </c>
      <c r="C231" t="s">
        <v>185</v>
      </c>
      <c r="D231" s="83">
        <v>67317</v>
      </c>
      <c r="E231">
        <v>0.2</v>
      </c>
      <c r="F231" s="83"/>
      <c r="H231">
        <v>229.6</v>
      </c>
    </row>
    <row r="232" spans="1:8">
      <c r="A232" t="s">
        <v>2976</v>
      </c>
      <c r="B232" t="s">
        <v>322</v>
      </c>
      <c r="C232" t="s">
        <v>192</v>
      </c>
      <c r="D232" s="83"/>
      <c r="F232" s="83"/>
    </row>
    <row r="233" spans="1:8">
      <c r="A233" t="s">
        <v>2976</v>
      </c>
      <c r="B233" t="s">
        <v>322</v>
      </c>
      <c r="C233" t="s">
        <v>197</v>
      </c>
      <c r="D233" s="83">
        <v>24950</v>
      </c>
      <c r="E233">
        <v>0.1</v>
      </c>
      <c r="F233" s="83">
        <v>24000</v>
      </c>
      <c r="G233">
        <v>104</v>
      </c>
      <c r="H233">
        <v>89.6</v>
      </c>
    </row>
    <row r="234" spans="1:8">
      <c r="A234" t="s">
        <v>2976</v>
      </c>
      <c r="B234" t="s">
        <v>322</v>
      </c>
      <c r="C234" t="s">
        <v>206</v>
      </c>
      <c r="D234" s="83">
        <v>42367</v>
      </c>
      <c r="E234">
        <v>0.1</v>
      </c>
      <c r="F234" s="83" t="s">
        <v>1935</v>
      </c>
      <c r="G234" t="s">
        <v>2238</v>
      </c>
      <c r="H234">
        <v>41.8</v>
      </c>
    </row>
    <row r="235" spans="1:8">
      <c r="A235" t="s">
        <v>2976</v>
      </c>
      <c r="B235" t="s">
        <v>322</v>
      </c>
      <c r="C235" t="s">
        <v>209</v>
      </c>
      <c r="D235" s="83" t="s">
        <v>2253</v>
      </c>
      <c r="E235" t="s">
        <v>455</v>
      </c>
      <c r="F235" s="83" t="s">
        <v>2254</v>
      </c>
      <c r="G235">
        <v>31.7</v>
      </c>
      <c r="H235" t="s">
        <v>2256</v>
      </c>
    </row>
    <row r="236" spans="1:8">
      <c r="A236" t="s">
        <v>2976</v>
      </c>
      <c r="B236" t="s">
        <v>369</v>
      </c>
      <c r="C236" t="s">
        <v>80</v>
      </c>
      <c r="D236" s="83"/>
      <c r="F236" s="83"/>
    </row>
    <row r="237" spans="1:8">
      <c r="A237" t="s">
        <v>2976</v>
      </c>
      <c r="B237" t="s">
        <v>369</v>
      </c>
      <c r="C237" t="s">
        <v>86</v>
      </c>
      <c r="D237" s="83"/>
      <c r="F237" s="83"/>
    </row>
    <row r="238" spans="1:8">
      <c r="A238" t="s">
        <v>2976</v>
      </c>
      <c r="B238" t="s">
        <v>369</v>
      </c>
      <c r="C238" t="s">
        <v>91</v>
      </c>
      <c r="D238" s="83"/>
      <c r="F238" s="83"/>
    </row>
    <row r="239" spans="1:8">
      <c r="A239" t="s">
        <v>2976</v>
      </c>
      <c r="B239" t="s">
        <v>369</v>
      </c>
      <c r="C239" t="s">
        <v>96</v>
      </c>
      <c r="D239" s="83"/>
      <c r="F239" s="83"/>
    </row>
    <row r="240" spans="1:8">
      <c r="A240" t="s">
        <v>2976</v>
      </c>
      <c r="B240" t="s">
        <v>369</v>
      </c>
      <c r="C240" t="s">
        <v>98</v>
      </c>
      <c r="D240" s="83"/>
      <c r="F240" s="83"/>
    </row>
    <row r="241" spans="1:8">
      <c r="A241" t="s">
        <v>2976</v>
      </c>
      <c r="B241" t="s">
        <v>369</v>
      </c>
      <c r="C241" t="s">
        <v>102</v>
      </c>
      <c r="D241" s="83"/>
      <c r="F241" s="83"/>
    </row>
    <row r="242" spans="1:8">
      <c r="A242" t="s">
        <v>2976</v>
      </c>
      <c r="B242" t="s">
        <v>369</v>
      </c>
      <c r="C242" t="s">
        <v>110</v>
      </c>
      <c r="D242" s="83">
        <v>111690</v>
      </c>
      <c r="E242">
        <v>100</v>
      </c>
      <c r="F242" s="83">
        <v>100000</v>
      </c>
      <c r="G242">
        <v>111.7</v>
      </c>
      <c r="H242">
        <v>105.5</v>
      </c>
    </row>
    <row r="243" spans="1:8">
      <c r="A243" t="s">
        <v>2976</v>
      </c>
      <c r="B243" t="s">
        <v>369</v>
      </c>
      <c r="C243" t="s">
        <v>120</v>
      </c>
    </row>
    <row r="244" spans="1:8">
      <c r="A244" t="s">
        <v>2976</v>
      </c>
      <c r="B244" t="s">
        <v>369</v>
      </c>
      <c r="C244" t="s">
        <v>121</v>
      </c>
      <c r="D244" s="83"/>
      <c r="F244" s="83"/>
    </row>
    <row r="245" spans="1:8">
      <c r="A245" t="s">
        <v>2976</v>
      </c>
      <c r="B245" t="s">
        <v>369</v>
      </c>
      <c r="C245" t="s">
        <v>123</v>
      </c>
      <c r="D245" s="83"/>
      <c r="F245" s="83"/>
    </row>
    <row r="246" spans="1:8">
      <c r="A246" t="s">
        <v>2976</v>
      </c>
      <c r="B246" t="s">
        <v>369</v>
      </c>
      <c r="C246" t="s">
        <v>127</v>
      </c>
      <c r="D246" s="83">
        <v>111690</v>
      </c>
      <c r="E246">
        <v>100</v>
      </c>
      <c r="F246" s="83">
        <v>100000</v>
      </c>
      <c r="G246">
        <v>111.7</v>
      </c>
      <c r="H246">
        <v>105.5</v>
      </c>
    </row>
    <row r="247" spans="1:8">
      <c r="A247" t="s">
        <v>2976</v>
      </c>
      <c r="B247" t="s">
        <v>369</v>
      </c>
      <c r="C247" t="s">
        <v>134</v>
      </c>
      <c r="D247" s="83">
        <v>46122464</v>
      </c>
      <c r="E247" s="92">
        <v>1295.0999999999999</v>
      </c>
      <c r="F247" s="83">
        <v>53001000</v>
      </c>
      <c r="G247">
        <v>87</v>
      </c>
      <c r="H247">
        <v>95.5</v>
      </c>
    </row>
    <row r="248" spans="1:8">
      <c r="A248" t="s">
        <v>2976</v>
      </c>
      <c r="B248" t="s">
        <v>369</v>
      </c>
      <c r="C248" t="s">
        <v>137</v>
      </c>
      <c r="D248" s="83">
        <v>3300396</v>
      </c>
      <c r="E248" s="92">
        <v>2955</v>
      </c>
      <c r="F248" s="83">
        <v>1835000</v>
      </c>
      <c r="G248">
        <v>179.9</v>
      </c>
      <c r="H248">
        <v>178.7</v>
      </c>
    </row>
    <row r="249" spans="1:8">
      <c r="A249" t="s">
        <v>2976</v>
      </c>
      <c r="B249" t="s">
        <v>369</v>
      </c>
      <c r="C249" t="s">
        <v>146</v>
      </c>
      <c r="D249" s="83"/>
      <c r="F249" s="83"/>
    </row>
    <row r="250" spans="1:8">
      <c r="A250" t="s">
        <v>2976</v>
      </c>
      <c r="B250" t="s">
        <v>369</v>
      </c>
      <c r="C250" t="s">
        <v>153</v>
      </c>
      <c r="D250" s="83">
        <v>17538609</v>
      </c>
      <c r="E250" s="92">
        <v>5702.9</v>
      </c>
      <c r="F250" s="83">
        <v>15570000</v>
      </c>
      <c r="G250">
        <v>112.6</v>
      </c>
      <c r="H250">
        <v>108.3</v>
      </c>
    </row>
    <row r="251" spans="1:8">
      <c r="A251" t="s">
        <v>2976</v>
      </c>
      <c r="B251" t="s">
        <v>369</v>
      </c>
      <c r="C251" t="s">
        <v>159</v>
      </c>
      <c r="D251" s="83">
        <v>1109311</v>
      </c>
      <c r="E251">
        <v>993.2</v>
      </c>
      <c r="F251" s="83">
        <v>1044000</v>
      </c>
      <c r="G251">
        <v>106.3</v>
      </c>
      <c r="H251">
        <v>97.4</v>
      </c>
    </row>
    <row r="252" spans="1:8">
      <c r="A252" t="s">
        <v>2976</v>
      </c>
      <c r="B252" t="s">
        <v>369</v>
      </c>
      <c r="C252" t="s">
        <v>167</v>
      </c>
      <c r="D252" s="83" t="s">
        <v>2305</v>
      </c>
      <c r="E252" s="92">
        <v>4649.5</v>
      </c>
      <c r="F252" s="83" t="s">
        <v>2305</v>
      </c>
      <c r="G252">
        <v>100</v>
      </c>
      <c r="H252">
        <v>108</v>
      </c>
    </row>
    <row r="253" spans="1:8">
      <c r="A253" t="s">
        <v>2976</v>
      </c>
      <c r="B253" t="s">
        <v>369</v>
      </c>
      <c r="C253" t="s">
        <v>173</v>
      </c>
      <c r="D253" s="83"/>
      <c r="F253" s="83"/>
    </row>
    <row r="254" spans="1:8">
      <c r="A254" t="s">
        <v>2976</v>
      </c>
      <c r="B254" t="s">
        <v>369</v>
      </c>
      <c r="C254" t="s">
        <v>178</v>
      </c>
      <c r="D254" s="83">
        <v>3732384</v>
      </c>
      <c r="E254" s="92">
        <v>3341.7</v>
      </c>
      <c r="F254" s="83">
        <v>8577000</v>
      </c>
      <c r="G254">
        <v>43.5</v>
      </c>
      <c r="H254">
        <v>40.9</v>
      </c>
    </row>
    <row r="255" spans="1:8">
      <c r="A255" t="s">
        <v>2976</v>
      </c>
      <c r="B255" t="s">
        <v>369</v>
      </c>
      <c r="C255" t="s">
        <v>182</v>
      </c>
      <c r="D255" s="83" t="s">
        <v>2315</v>
      </c>
      <c r="E255" s="92">
        <v>3241.7</v>
      </c>
      <c r="F255" s="83" t="s">
        <v>2317</v>
      </c>
      <c r="G255">
        <v>42.7</v>
      </c>
      <c r="H255">
        <v>40.200000000000003</v>
      </c>
    </row>
    <row r="256" spans="1:8">
      <c r="A256" t="s">
        <v>2976</v>
      </c>
      <c r="B256" t="s">
        <v>369</v>
      </c>
      <c r="C256" t="s">
        <v>183</v>
      </c>
      <c r="D256" s="83">
        <v>277000</v>
      </c>
      <c r="E256">
        <v>248</v>
      </c>
      <c r="F256" s="83">
        <v>220000</v>
      </c>
      <c r="G256">
        <v>125.9</v>
      </c>
      <c r="H256">
        <v>73.099999999999994</v>
      </c>
    </row>
    <row r="257" spans="1:8">
      <c r="A257" t="s">
        <v>2976</v>
      </c>
      <c r="B257" t="s">
        <v>369</v>
      </c>
      <c r="C257" t="s">
        <v>185</v>
      </c>
      <c r="D257" s="83">
        <v>1097816</v>
      </c>
      <c r="E257">
        <v>982.9</v>
      </c>
      <c r="F257" s="83">
        <v>1102000</v>
      </c>
      <c r="G257">
        <v>99.6</v>
      </c>
      <c r="H257">
        <v>93.4</v>
      </c>
    </row>
    <row r="258" spans="1:8">
      <c r="A258" t="s">
        <v>2976</v>
      </c>
      <c r="B258" t="s">
        <v>369</v>
      </c>
      <c r="C258" t="s">
        <v>192</v>
      </c>
      <c r="D258" s="83">
        <v>437497</v>
      </c>
      <c r="E258">
        <v>391.7</v>
      </c>
      <c r="F258" s="83">
        <v>360000</v>
      </c>
      <c r="G258">
        <v>121.5</v>
      </c>
      <c r="H258">
        <v>137.69999999999999</v>
      </c>
    </row>
    <row r="259" spans="1:8">
      <c r="A259" t="s">
        <v>2976</v>
      </c>
      <c r="B259" t="s">
        <v>369</v>
      </c>
      <c r="C259" t="s">
        <v>197</v>
      </c>
      <c r="D259" s="83"/>
      <c r="F259" s="83"/>
    </row>
    <row r="260" spans="1:8">
      <c r="A260" t="s">
        <v>2976</v>
      </c>
      <c r="B260" t="s">
        <v>369</v>
      </c>
      <c r="C260" t="s">
        <v>206</v>
      </c>
      <c r="D260" s="83">
        <v>937319</v>
      </c>
      <c r="E260">
        <v>839.2</v>
      </c>
      <c r="F260" s="83">
        <v>962000</v>
      </c>
      <c r="G260">
        <v>97.4</v>
      </c>
      <c r="H260">
        <v>75.8</v>
      </c>
    </row>
    <row r="261" spans="1:8">
      <c r="A261" t="s">
        <v>2976</v>
      </c>
      <c r="B261" t="s">
        <v>369</v>
      </c>
      <c r="C261" t="s">
        <v>209</v>
      </c>
      <c r="D261" s="83" t="s">
        <v>2353</v>
      </c>
      <c r="E261" s="92">
        <v>2402.5</v>
      </c>
      <c r="F261" s="83" t="s">
        <v>2355</v>
      </c>
      <c r="G261">
        <v>35.700000000000003</v>
      </c>
      <c r="H261">
        <v>34.5</v>
      </c>
    </row>
    <row r="262" spans="1:8">
      <c r="A262" t="s">
        <v>2976</v>
      </c>
      <c r="B262" t="s">
        <v>71</v>
      </c>
      <c r="C262" t="s">
        <v>80</v>
      </c>
      <c r="D262" s="83"/>
      <c r="F262" s="83"/>
    </row>
    <row r="263" spans="1:8">
      <c r="A263" t="s">
        <v>2976</v>
      </c>
      <c r="B263" t="s">
        <v>71</v>
      </c>
      <c r="C263" t="s">
        <v>86</v>
      </c>
      <c r="D263" s="83"/>
      <c r="F263" s="83"/>
    </row>
    <row r="264" spans="1:8">
      <c r="A264" t="s">
        <v>2976</v>
      </c>
      <c r="B264" t="s">
        <v>71</v>
      </c>
      <c r="C264" t="s">
        <v>91</v>
      </c>
      <c r="D264" s="83">
        <v>32326695</v>
      </c>
      <c r="E264">
        <v>86.7</v>
      </c>
      <c r="F264" s="83">
        <v>34311000</v>
      </c>
      <c r="G264">
        <v>94.2</v>
      </c>
      <c r="H264">
        <v>102.3</v>
      </c>
    </row>
    <row r="265" spans="1:8">
      <c r="A265" t="s">
        <v>2976</v>
      </c>
      <c r="B265" t="s">
        <v>71</v>
      </c>
      <c r="C265" t="s">
        <v>96</v>
      </c>
      <c r="D265" s="83"/>
      <c r="F265" s="83"/>
    </row>
    <row r="266" spans="1:8">
      <c r="A266" t="s">
        <v>2976</v>
      </c>
      <c r="B266" t="s">
        <v>71</v>
      </c>
      <c r="C266" t="s">
        <v>98</v>
      </c>
      <c r="D266" s="83">
        <v>2328697</v>
      </c>
      <c r="E266">
        <v>6.2</v>
      </c>
      <c r="F266" s="83">
        <v>2308000</v>
      </c>
      <c r="G266">
        <v>100.9</v>
      </c>
      <c r="H266">
        <v>83.1</v>
      </c>
    </row>
    <row r="267" spans="1:8">
      <c r="A267" t="s">
        <v>2976</v>
      </c>
      <c r="B267" t="s">
        <v>71</v>
      </c>
      <c r="C267" t="s">
        <v>102</v>
      </c>
      <c r="D267" s="83">
        <v>2345065</v>
      </c>
      <c r="E267">
        <v>6.3</v>
      </c>
      <c r="F267" s="83">
        <v>2293000</v>
      </c>
      <c r="G267">
        <v>102.3</v>
      </c>
      <c r="H267">
        <v>106.8</v>
      </c>
    </row>
    <row r="268" spans="1:8">
      <c r="A268" t="s">
        <v>2976</v>
      </c>
      <c r="B268" t="s">
        <v>71</v>
      </c>
      <c r="C268" t="s">
        <v>110</v>
      </c>
      <c r="D268" s="83">
        <v>284905</v>
      </c>
      <c r="E268">
        <v>0.8</v>
      </c>
      <c r="F268" s="83">
        <v>60000</v>
      </c>
      <c r="G268">
        <v>474.8</v>
      </c>
      <c r="H268">
        <v>151.9</v>
      </c>
    </row>
    <row r="269" spans="1:8">
      <c r="A269" t="s">
        <v>2976</v>
      </c>
      <c r="B269" t="s">
        <v>71</v>
      </c>
      <c r="C269" t="s">
        <v>120</v>
      </c>
    </row>
    <row r="270" spans="1:8">
      <c r="A270" t="s">
        <v>2976</v>
      </c>
      <c r="B270" t="s">
        <v>71</v>
      </c>
      <c r="C270" t="s">
        <v>121</v>
      </c>
      <c r="D270" s="83"/>
      <c r="F270" s="83"/>
    </row>
    <row r="271" spans="1:8">
      <c r="A271" t="s">
        <v>2976</v>
      </c>
      <c r="B271" t="s">
        <v>71</v>
      </c>
      <c r="C271" t="s">
        <v>123</v>
      </c>
      <c r="F271" s="83"/>
    </row>
    <row r="272" spans="1:8">
      <c r="A272" t="s">
        <v>2976</v>
      </c>
      <c r="B272" t="s">
        <v>71</v>
      </c>
      <c r="C272" t="s">
        <v>127</v>
      </c>
      <c r="D272" s="83">
        <v>37285362</v>
      </c>
      <c r="E272">
        <v>100</v>
      </c>
      <c r="F272" s="83">
        <v>38972000</v>
      </c>
      <c r="G272">
        <v>95.7</v>
      </c>
      <c r="H272">
        <v>101.4</v>
      </c>
    </row>
    <row r="273" spans="1:8">
      <c r="A273" t="s">
        <v>2976</v>
      </c>
      <c r="B273" t="s">
        <v>71</v>
      </c>
      <c r="C273" t="s">
        <v>134</v>
      </c>
      <c r="D273" s="83">
        <v>28062530</v>
      </c>
      <c r="E273">
        <v>75.3</v>
      </c>
      <c r="F273" s="83">
        <v>27345000</v>
      </c>
      <c r="G273">
        <v>102.6</v>
      </c>
      <c r="H273">
        <v>101.7</v>
      </c>
    </row>
    <row r="274" spans="1:8">
      <c r="A274" t="s">
        <v>2976</v>
      </c>
      <c r="B274" t="s">
        <v>71</v>
      </c>
      <c r="C274" t="s">
        <v>137</v>
      </c>
      <c r="D274" s="83">
        <v>292903</v>
      </c>
      <c r="E274">
        <v>0.8</v>
      </c>
      <c r="F274" s="83">
        <v>216000</v>
      </c>
      <c r="G274">
        <v>135.6</v>
      </c>
      <c r="H274">
        <v>135.4</v>
      </c>
    </row>
    <row r="275" spans="1:8">
      <c r="A275" t="s">
        <v>2976</v>
      </c>
      <c r="B275" t="s">
        <v>71</v>
      </c>
      <c r="C275" t="s">
        <v>146</v>
      </c>
      <c r="D275" s="83">
        <v>5903595</v>
      </c>
      <c r="E275">
        <v>15.8</v>
      </c>
      <c r="F275" s="83">
        <v>6045000</v>
      </c>
      <c r="G275">
        <v>97.7</v>
      </c>
      <c r="H275">
        <v>98.6</v>
      </c>
    </row>
    <row r="276" spans="1:8">
      <c r="A276" t="s">
        <v>2976</v>
      </c>
      <c r="B276" t="s">
        <v>71</v>
      </c>
      <c r="C276" t="s">
        <v>153</v>
      </c>
      <c r="D276" s="83">
        <v>2414427</v>
      </c>
      <c r="E276">
        <v>6.5</v>
      </c>
      <c r="F276" s="83">
        <v>2384000</v>
      </c>
      <c r="G276">
        <v>101.3</v>
      </c>
      <c r="H276">
        <v>124.8</v>
      </c>
    </row>
    <row r="277" spans="1:8">
      <c r="A277" t="s">
        <v>2976</v>
      </c>
      <c r="B277" t="s">
        <v>71</v>
      </c>
      <c r="C277" t="s">
        <v>159</v>
      </c>
      <c r="D277" s="83">
        <v>1925904</v>
      </c>
      <c r="E277">
        <v>5.2</v>
      </c>
      <c r="F277" s="83">
        <v>1950000</v>
      </c>
      <c r="G277">
        <v>98.8</v>
      </c>
      <c r="H277">
        <v>106.1</v>
      </c>
    </row>
    <row r="278" spans="1:8">
      <c r="A278" t="s">
        <v>2976</v>
      </c>
      <c r="B278" t="s">
        <v>71</v>
      </c>
      <c r="C278" t="s">
        <v>167</v>
      </c>
      <c r="D278" s="83">
        <v>1075000</v>
      </c>
      <c r="E278">
        <v>2.9</v>
      </c>
      <c r="F278" s="83">
        <v>1075000</v>
      </c>
      <c r="G278">
        <v>100</v>
      </c>
      <c r="H278">
        <v>100</v>
      </c>
    </row>
    <row r="279" spans="1:8">
      <c r="A279" t="s">
        <v>2976</v>
      </c>
      <c r="B279" t="s">
        <v>71</v>
      </c>
      <c r="C279" t="s">
        <v>173</v>
      </c>
      <c r="D279" s="83"/>
      <c r="F279" s="83"/>
    </row>
    <row r="280" spans="1:8">
      <c r="A280" t="s">
        <v>2976</v>
      </c>
      <c r="B280" t="s">
        <v>71</v>
      </c>
      <c r="C280" t="s">
        <v>178</v>
      </c>
      <c r="D280" s="83">
        <v>39381456</v>
      </c>
      <c r="E280">
        <v>105.6</v>
      </c>
      <c r="F280" s="83">
        <v>38799000</v>
      </c>
      <c r="G280">
        <v>101.5</v>
      </c>
      <c r="H280">
        <v>102.5</v>
      </c>
    </row>
    <row r="281" spans="1:8">
      <c r="A281" t="s">
        <v>2976</v>
      </c>
      <c r="B281" t="s">
        <v>71</v>
      </c>
      <c r="C281" t="s">
        <v>182</v>
      </c>
      <c r="D281" s="83" t="s">
        <v>1696</v>
      </c>
      <c r="E281" t="s">
        <v>1306</v>
      </c>
      <c r="F281" s="83">
        <v>173000</v>
      </c>
      <c r="G281" t="s">
        <v>352</v>
      </c>
      <c r="H281">
        <v>128.1</v>
      </c>
    </row>
    <row r="282" spans="1:8">
      <c r="A282" t="s">
        <v>2976</v>
      </c>
      <c r="B282" t="s">
        <v>71</v>
      </c>
      <c r="C282" t="s">
        <v>183</v>
      </c>
    </row>
    <row r="283" spans="1:8">
      <c r="A283" t="s">
        <v>2976</v>
      </c>
      <c r="B283" t="s">
        <v>71</v>
      </c>
      <c r="C283" t="s">
        <v>185</v>
      </c>
      <c r="D283" s="83">
        <v>465668</v>
      </c>
      <c r="E283">
        <v>1.2</v>
      </c>
      <c r="F283" s="83">
        <v>72000</v>
      </c>
      <c r="G283">
        <v>646.79999999999995</v>
      </c>
      <c r="H283">
        <v>252</v>
      </c>
    </row>
    <row r="284" spans="1:8">
      <c r="A284" t="s">
        <v>2976</v>
      </c>
      <c r="B284" t="s">
        <v>71</v>
      </c>
      <c r="C284" t="s">
        <v>192</v>
      </c>
      <c r="D284" s="83">
        <v>180</v>
      </c>
      <c r="F284" s="83">
        <v>12000</v>
      </c>
      <c r="G284">
        <v>1.5</v>
      </c>
      <c r="H284">
        <v>5.3</v>
      </c>
    </row>
    <row r="285" spans="1:8">
      <c r="A285" t="s">
        <v>2976</v>
      </c>
      <c r="B285" t="s">
        <v>71</v>
      </c>
      <c r="C285" t="s">
        <v>197</v>
      </c>
      <c r="D285" s="83">
        <v>26868</v>
      </c>
      <c r="E285">
        <v>0.1</v>
      </c>
      <c r="F285" s="83">
        <v>36000</v>
      </c>
      <c r="G285">
        <v>74.599999999999994</v>
      </c>
      <c r="H285">
        <v>83.1</v>
      </c>
    </row>
    <row r="286" spans="1:8">
      <c r="A286" t="s">
        <v>2976</v>
      </c>
      <c r="B286" t="s">
        <v>71</v>
      </c>
      <c r="C286" t="s">
        <v>206</v>
      </c>
      <c r="D286" s="83">
        <v>438620</v>
      </c>
      <c r="E286">
        <v>1.2</v>
      </c>
      <c r="F286" s="83">
        <v>24000</v>
      </c>
      <c r="G286" t="s">
        <v>257</v>
      </c>
      <c r="H286">
        <v>275.8</v>
      </c>
    </row>
    <row r="287" spans="1:8">
      <c r="A287" t="s">
        <v>2976</v>
      </c>
      <c r="B287" t="s">
        <v>71</v>
      </c>
      <c r="C287" t="s">
        <v>209</v>
      </c>
      <c r="D287" s="83" t="s">
        <v>1758</v>
      </c>
      <c r="E287" t="s">
        <v>1759</v>
      </c>
      <c r="F287" s="83">
        <v>197000</v>
      </c>
      <c r="G287" t="s">
        <v>2999</v>
      </c>
      <c r="H287">
        <v>112.2</v>
      </c>
    </row>
    <row r="288" spans="1:8">
      <c r="A288" t="s">
        <v>2976</v>
      </c>
      <c r="B288" t="s">
        <v>216</v>
      </c>
      <c r="C288" t="s">
        <v>80</v>
      </c>
    </row>
    <row r="289" spans="1:8">
      <c r="A289" t="s">
        <v>2976</v>
      </c>
      <c r="B289" t="s">
        <v>216</v>
      </c>
      <c r="C289" t="s">
        <v>86</v>
      </c>
      <c r="D289" s="83">
        <v>74484944</v>
      </c>
      <c r="E289">
        <v>85.6</v>
      </c>
      <c r="F289" s="83">
        <v>70652000</v>
      </c>
      <c r="G289">
        <v>105.4</v>
      </c>
      <c r="H289">
        <v>109.8</v>
      </c>
    </row>
    <row r="290" spans="1:8">
      <c r="A290" t="s">
        <v>2976</v>
      </c>
      <c r="B290" t="s">
        <v>216</v>
      </c>
      <c r="C290" t="s">
        <v>91</v>
      </c>
      <c r="D290" s="83"/>
      <c r="F290" s="83"/>
    </row>
    <row r="291" spans="1:8">
      <c r="A291" t="s">
        <v>2976</v>
      </c>
      <c r="B291" t="s">
        <v>216</v>
      </c>
      <c r="C291" t="s">
        <v>96</v>
      </c>
    </row>
    <row r="292" spans="1:8">
      <c r="A292" t="s">
        <v>2976</v>
      </c>
      <c r="B292" t="s">
        <v>216</v>
      </c>
      <c r="C292" t="s">
        <v>98</v>
      </c>
      <c r="D292" s="83">
        <v>5080280</v>
      </c>
      <c r="E292">
        <v>5.8</v>
      </c>
      <c r="F292" s="83">
        <v>7351000</v>
      </c>
      <c r="G292">
        <v>69.099999999999994</v>
      </c>
      <c r="H292">
        <v>79.8</v>
      </c>
    </row>
    <row r="293" spans="1:8">
      <c r="A293" t="s">
        <v>2976</v>
      </c>
      <c r="B293" t="s">
        <v>216</v>
      </c>
      <c r="C293" t="s">
        <v>102</v>
      </c>
      <c r="D293" s="83">
        <v>6408820</v>
      </c>
      <c r="E293">
        <v>7.4</v>
      </c>
      <c r="F293" s="83">
        <v>6870000</v>
      </c>
      <c r="G293">
        <v>93.3</v>
      </c>
      <c r="H293">
        <v>112.7</v>
      </c>
    </row>
    <row r="294" spans="1:8">
      <c r="A294" t="s">
        <v>2976</v>
      </c>
      <c r="B294" t="s">
        <v>216</v>
      </c>
      <c r="C294" t="s">
        <v>110</v>
      </c>
      <c r="D294" s="83">
        <v>1008629</v>
      </c>
      <c r="E294">
        <v>1.2</v>
      </c>
      <c r="F294" s="83"/>
      <c r="H294">
        <v>356.4</v>
      </c>
    </row>
    <row r="295" spans="1:8">
      <c r="A295" t="s">
        <v>2976</v>
      </c>
      <c r="B295" t="s">
        <v>216</v>
      </c>
      <c r="C295" t="s">
        <v>120</v>
      </c>
    </row>
    <row r="296" spans="1:8">
      <c r="A296" t="s">
        <v>2976</v>
      </c>
      <c r="B296" t="s">
        <v>216</v>
      </c>
      <c r="C296" t="s">
        <v>121</v>
      </c>
    </row>
    <row r="297" spans="1:8">
      <c r="A297" t="s">
        <v>2976</v>
      </c>
      <c r="B297" t="s">
        <v>216</v>
      </c>
      <c r="C297" t="s">
        <v>123</v>
      </c>
      <c r="D297" s="83"/>
      <c r="F297" s="83"/>
    </row>
    <row r="298" spans="1:8">
      <c r="A298" t="s">
        <v>2976</v>
      </c>
      <c r="B298" t="s">
        <v>216</v>
      </c>
      <c r="C298" t="s">
        <v>127</v>
      </c>
      <c r="D298" s="83">
        <v>86982673</v>
      </c>
      <c r="E298">
        <v>100</v>
      </c>
      <c r="F298" s="83">
        <v>84873000</v>
      </c>
      <c r="G298">
        <v>102.5</v>
      </c>
      <c r="H298">
        <v>108.5</v>
      </c>
    </row>
    <row r="299" spans="1:8">
      <c r="A299" t="s">
        <v>2976</v>
      </c>
      <c r="B299" t="s">
        <v>216</v>
      </c>
      <c r="C299" t="s">
        <v>134</v>
      </c>
      <c r="D299" s="83">
        <v>60583075</v>
      </c>
      <c r="E299" s="92">
        <v>69.599999999999994</v>
      </c>
      <c r="F299" s="83">
        <v>59942000</v>
      </c>
      <c r="G299">
        <v>101.1</v>
      </c>
      <c r="H299">
        <v>95.7</v>
      </c>
    </row>
    <row r="300" spans="1:8">
      <c r="A300" t="s">
        <v>2976</v>
      </c>
      <c r="B300" t="s">
        <v>216</v>
      </c>
      <c r="C300" t="s">
        <v>137</v>
      </c>
      <c r="D300" s="83">
        <v>4412485</v>
      </c>
      <c r="E300" s="92">
        <v>5.0999999999999996</v>
      </c>
      <c r="F300" s="83">
        <v>4168000</v>
      </c>
      <c r="G300">
        <v>105.9</v>
      </c>
      <c r="H300">
        <v>105.5</v>
      </c>
    </row>
    <row r="301" spans="1:8">
      <c r="A301" t="s">
        <v>2976</v>
      </c>
      <c r="B301" t="s">
        <v>216</v>
      </c>
      <c r="C301" t="s">
        <v>146</v>
      </c>
      <c r="D301" s="83">
        <v>11442749</v>
      </c>
      <c r="E301">
        <v>13.2</v>
      </c>
      <c r="F301" s="83">
        <v>11713000</v>
      </c>
      <c r="G301">
        <v>97.7</v>
      </c>
      <c r="H301">
        <v>104.4</v>
      </c>
    </row>
    <row r="302" spans="1:8">
      <c r="A302" t="s">
        <v>2976</v>
      </c>
      <c r="B302" t="s">
        <v>216</v>
      </c>
      <c r="C302" t="s">
        <v>153</v>
      </c>
      <c r="D302" s="83">
        <v>8697377</v>
      </c>
      <c r="E302" s="92">
        <v>10</v>
      </c>
      <c r="F302" s="83">
        <v>8142000</v>
      </c>
      <c r="G302">
        <v>106.8</v>
      </c>
      <c r="H302">
        <v>106.7</v>
      </c>
    </row>
    <row r="303" spans="1:8">
      <c r="A303" t="s">
        <v>2976</v>
      </c>
      <c r="B303" t="s">
        <v>216</v>
      </c>
      <c r="C303" t="s">
        <v>159</v>
      </c>
      <c r="D303" s="83">
        <v>2025290</v>
      </c>
      <c r="E303">
        <v>2.2999999999999998</v>
      </c>
      <c r="F303" s="83">
        <v>1992000</v>
      </c>
      <c r="G303">
        <v>101.7</v>
      </c>
      <c r="H303">
        <v>96.5</v>
      </c>
    </row>
    <row r="304" spans="1:8">
      <c r="A304" t="s">
        <v>2976</v>
      </c>
      <c r="B304" t="s">
        <v>216</v>
      </c>
      <c r="C304" t="s">
        <v>167</v>
      </c>
      <c r="D304" s="83">
        <v>2282000</v>
      </c>
      <c r="E304" s="92">
        <v>2.6</v>
      </c>
      <c r="F304" s="83">
        <v>2282000</v>
      </c>
      <c r="G304">
        <v>100</v>
      </c>
      <c r="H304">
        <v>100</v>
      </c>
    </row>
    <row r="305" spans="1:8">
      <c r="A305" t="s">
        <v>2976</v>
      </c>
      <c r="B305" t="s">
        <v>216</v>
      </c>
      <c r="C305" t="s">
        <v>173</v>
      </c>
    </row>
    <row r="306" spans="1:8">
      <c r="A306" t="s">
        <v>2976</v>
      </c>
      <c r="B306" t="s">
        <v>216</v>
      </c>
      <c r="C306" t="s">
        <v>178</v>
      </c>
      <c r="D306" s="83">
        <v>85030491</v>
      </c>
      <c r="E306" s="92">
        <v>97.8</v>
      </c>
      <c r="F306" s="83">
        <v>84071000</v>
      </c>
      <c r="G306">
        <v>101.1</v>
      </c>
      <c r="H306">
        <v>98</v>
      </c>
    </row>
    <row r="307" spans="1:8">
      <c r="A307" t="s">
        <v>2976</v>
      </c>
      <c r="B307" t="s">
        <v>216</v>
      </c>
      <c r="C307" t="s">
        <v>182</v>
      </c>
      <c r="D307" s="83">
        <v>1952182</v>
      </c>
      <c r="E307" s="92">
        <v>2.2000000000000002</v>
      </c>
      <c r="F307" s="83">
        <v>802000</v>
      </c>
      <c r="G307">
        <v>243.4</v>
      </c>
      <c r="H307" t="s">
        <v>1889</v>
      </c>
    </row>
    <row r="308" spans="1:8">
      <c r="A308" t="s">
        <v>2976</v>
      </c>
      <c r="B308" t="s">
        <v>216</v>
      </c>
      <c r="C308" t="s">
        <v>183</v>
      </c>
      <c r="D308" s="83"/>
      <c r="F308" s="83"/>
    </row>
    <row r="309" spans="1:8">
      <c r="A309" t="s">
        <v>2976</v>
      </c>
      <c r="B309" t="s">
        <v>216</v>
      </c>
      <c r="C309" t="s">
        <v>185</v>
      </c>
      <c r="D309" s="83">
        <v>882479</v>
      </c>
      <c r="E309">
        <v>1</v>
      </c>
      <c r="F309" s="83">
        <v>264000</v>
      </c>
      <c r="G309">
        <v>334.3</v>
      </c>
      <c r="H309">
        <v>142.5</v>
      </c>
    </row>
    <row r="310" spans="1:8">
      <c r="A310" t="s">
        <v>2976</v>
      </c>
      <c r="B310" t="s">
        <v>216</v>
      </c>
      <c r="C310" t="s">
        <v>192</v>
      </c>
      <c r="D310" s="83"/>
      <c r="F310" s="83"/>
    </row>
    <row r="311" spans="1:8">
      <c r="A311" t="s">
        <v>2976</v>
      </c>
      <c r="B311" t="s">
        <v>216</v>
      </c>
      <c r="C311" t="s">
        <v>197</v>
      </c>
      <c r="D311" s="83">
        <v>328201</v>
      </c>
      <c r="E311">
        <v>0.4</v>
      </c>
      <c r="F311" s="83">
        <v>276000</v>
      </c>
      <c r="G311">
        <v>118.9</v>
      </c>
      <c r="H311">
        <v>60.4</v>
      </c>
    </row>
    <row r="312" spans="1:8">
      <c r="A312" t="s">
        <v>2976</v>
      </c>
      <c r="B312" t="s">
        <v>216</v>
      </c>
      <c r="C312" t="s">
        <v>206</v>
      </c>
      <c r="D312" s="83">
        <v>554278</v>
      </c>
      <c r="E312">
        <v>0.6</v>
      </c>
      <c r="F312" s="83" t="s">
        <v>1932</v>
      </c>
      <c r="G312" t="s">
        <v>352</v>
      </c>
      <c r="H312">
        <v>729.6</v>
      </c>
    </row>
    <row r="313" spans="1:8">
      <c r="A313" t="s">
        <v>2976</v>
      </c>
      <c r="B313" t="s">
        <v>216</v>
      </c>
      <c r="C313" t="s">
        <v>209</v>
      </c>
      <c r="D313" s="83">
        <v>2506460</v>
      </c>
      <c r="E313">
        <v>2.9</v>
      </c>
      <c r="F313" s="83">
        <v>790000</v>
      </c>
      <c r="G313">
        <v>317.3</v>
      </c>
      <c r="H313" t="s">
        <v>1944</v>
      </c>
    </row>
    <row r="314" spans="1:8">
      <c r="A314" t="s">
        <v>2976</v>
      </c>
      <c r="B314" s="83" t="s">
        <v>280</v>
      </c>
      <c r="C314" t="s">
        <v>80</v>
      </c>
      <c r="D314" s="83"/>
      <c r="F314" s="83"/>
    </row>
    <row r="315" spans="1:8">
      <c r="A315" t="s">
        <v>2976</v>
      </c>
      <c r="B315" s="83" t="s">
        <v>280</v>
      </c>
      <c r="C315" t="s">
        <v>86</v>
      </c>
      <c r="D315" s="83">
        <v>86320271</v>
      </c>
      <c r="E315">
        <v>36.200000000000003</v>
      </c>
      <c r="F315" s="83">
        <v>84545000</v>
      </c>
      <c r="G315">
        <v>102.1</v>
      </c>
      <c r="H315">
        <v>101</v>
      </c>
    </row>
    <row r="316" spans="1:8">
      <c r="A316" t="s">
        <v>2976</v>
      </c>
      <c r="B316" s="83" t="s">
        <v>280</v>
      </c>
      <c r="C316" t="s">
        <v>91</v>
      </c>
      <c r="D316" s="83"/>
      <c r="F316" s="83"/>
    </row>
    <row r="317" spans="1:8">
      <c r="A317" t="s">
        <v>2976</v>
      </c>
      <c r="B317" s="83" t="s">
        <v>280</v>
      </c>
      <c r="C317" t="s">
        <v>96</v>
      </c>
      <c r="D317" s="83"/>
      <c r="F317" s="83"/>
    </row>
    <row r="318" spans="1:8">
      <c r="A318" t="s">
        <v>2976</v>
      </c>
      <c r="B318" s="83" t="s">
        <v>280</v>
      </c>
      <c r="C318" t="s">
        <v>98</v>
      </c>
      <c r="D318" s="83"/>
      <c r="F318" s="83"/>
    </row>
    <row r="319" spans="1:8">
      <c r="A319" t="s">
        <v>2976</v>
      </c>
      <c r="B319" s="83" t="s">
        <v>280</v>
      </c>
      <c r="C319" t="s">
        <v>102</v>
      </c>
      <c r="D319" s="83"/>
      <c r="F319" s="83"/>
    </row>
    <row r="320" spans="1:8">
      <c r="A320" t="s">
        <v>2976</v>
      </c>
      <c r="B320" s="83" t="s">
        <v>280</v>
      </c>
      <c r="C320" t="s">
        <v>110</v>
      </c>
      <c r="D320" s="83">
        <v>600123</v>
      </c>
      <c r="E320">
        <v>0.3</v>
      </c>
      <c r="F320" s="83"/>
      <c r="H320">
        <v>509.1</v>
      </c>
    </row>
    <row r="321" spans="1:8">
      <c r="A321" t="s">
        <v>2976</v>
      </c>
      <c r="B321" s="83" t="s">
        <v>280</v>
      </c>
      <c r="C321" t="s">
        <v>120</v>
      </c>
      <c r="D321" s="83"/>
      <c r="F321" s="83"/>
    </row>
    <row r="322" spans="1:8">
      <c r="A322" t="s">
        <v>2976</v>
      </c>
      <c r="B322" s="83" t="s">
        <v>280</v>
      </c>
      <c r="C322" t="s">
        <v>121</v>
      </c>
      <c r="D322" s="83">
        <v>151648646</v>
      </c>
      <c r="E322">
        <v>63.5</v>
      </c>
      <c r="F322" s="83">
        <v>149284000</v>
      </c>
      <c r="G322">
        <v>101.6</v>
      </c>
      <c r="H322">
        <v>100.1</v>
      </c>
    </row>
    <row r="323" spans="1:8">
      <c r="A323" t="s">
        <v>2976</v>
      </c>
      <c r="B323" s="83" t="s">
        <v>280</v>
      </c>
      <c r="C323" t="s">
        <v>123</v>
      </c>
      <c r="D323" s="83">
        <v>124376</v>
      </c>
      <c r="E323">
        <v>0.1</v>
      </c>
      <c r="F323" s="83"/>
    </row>
    <row r="324" spans="1:8">
      <c r="A324" t="s">
        <v>2976</v>
      </c>
      <c r="B324" s="83" t="s">
        <v>280</v>
      </c>
      <c r="C324" t="s">
        <v>127</v>
      </c>
      <c r="D324" s="83">
        <v>238693416</v>
      </c>
      <c r="E324">
        <v>100</v>
      </c>
      <c r="F324" s="83">
        <v>233829000</v>
      </c>
      <c r="G324">
        <v>102.1</v>
      </c>
      <c r="H324">
        <v>100.7</v>
      </c>
    </row>
    <row r="325" spans="1:8">
      <c r="A325" t="s">
        <v>2976</v>
      </c>
      <c r="B325" s="83" t="s">
        <v>280</v>
      </c>
      <c r="C325" t="s">
        <v>134</v>
      </c>
      <c r="D325" s="83">
        <v>161892391</v>
      </c>
      <c r="E325">
        <v>67.8</v>
      </c>
      <c r="F325" s="83">
        <v>152480000</v>
      </c>
      <c r="G325">
        <v>106.2</v>
      </c>
      <c r="H325">
        <v>104</v>
      </c>
    </row>
    <row r="326" spans="1:8">
      <c r="A326" t="s">
        <v>2976</v>
      </c>
      <c r="B326" s="83" t="s">
        <v>280</v>
      </c>
      <c r="C326" t="s">
        <v>137</v>
      </c>
      <c r="D326" s="83">
        <v>12841323</v>
      </c>
      <c r="E326">
        <v>5.4</v>
      </c>
      <c r="F326" s="83">
        <v>12599000</v>
      </c>
      <c r="G326">
        <v>101.9</v>
      </c>
      <c r="H326">
        <v>96.6</v>
      </c>
    </row>
    <row r="327" spans="1:8">
      <c r="A327" t="s">
        <v>2976</v>
      </c>
      <c r="B327" s="83" t="s">
        <v>280</v>
      </c>
      <c r="C327" t="s">
        <v>146</v>
      </c>
      <c r="D327" s="83">
        <v>51718784</v>
      </c>
      <c r="E327">
        <v>21.7</v>
      </c>
      <c r="F327" s="83">
        <v>52642000</v>
      </c>
      <c r="G327">
        <v>98.2</v>
      </c>
      <c r="H327">
        <v>99.4</v>
      </c>
    </row>
    <row r="328" spans="1:8">
      <c r="A328" t="s">
        <v>2976</v>
      </c>
      <c r="B328" s="83" t="s">
        <v>280</v>
      </c>
      <c r="C328" t="s">
        <v>153</v>
      </c>
      <c r="D328" s="83">
        <v>23248482</v>
      </c>
      <c r="E328">
        <v>9.6999999999999993</v>
      </c>
      <c r="F328" s="83">
        <v>21492000</v>
      </c>
      <c r="G328">
        <v>108.2</v>
      </c>
      <c r="H328">
        <v>107.1</v>
      </c>
    </row>
    <row r="329" spans="1:8">
      <c r="A329" t="s">
        <v>2976</v>
      </c>
      <c r="B329" s="83" t="s">
        <v>280</v>
      </c>
      <c r="C329" t="s">
        <v>159</v>
      </c>
      <c r="D329" s="83">
        <v>960970</v>
      </c>
      <c r="E329">
        <v>0.4</v>
      </c>
      <c r="F329" s="83">
        <v>1332000</v>
      </c>
      <c r="G329">
        <v>72.099999999999994</v>
      </c>
      <c r="H329">
        <v>151.1</v>
      </c>
    </row>
    <row r="330" spans="1:8">
      <c r="A330" t="s">
        <v>2976</v>
      </c>
      <c r="B330" s="83" t="s">
        <v>280</v>
      </c>
      <c r="C330" t="s">
        <v>167</v>
      </c>
      <c r="D330" s="83">
        <v>5930000</v>
      </c>
      <c r="E330">
        <v>2.5</v>
      </c>
      <c r="F330" s="83">
        <v>5930000</v>
      </c>
      <c r="G330">
        <v>100</v>
      </c>
      <c r="H330">
        <v>172.9</v>
      </c>
    </row>
    <row r="331" spans="1:8">
      <c r="A331" t="s">
        <v>2976</v>
      </c>
      <c r="B331" s="83" t="s">
        <v>280</v>
      </c>
      <c r="C331" t="s">
        <v>173</v>
      </c>
      <c r="D331" s="83"/>
      <c r="F331" s="83"/>
    </row>
    <row r="332" spans="1:8">
      <c r="A332" t="s">
        <v>2976</v>
      </c>
      <c r="B332" s="83" t="s">
        <v>280</v>
      </c>
      <c r="C332" t="s">
        <v>178</v>
      </c>
      <c r="D332" s="83">
        <v>243750627</v>
      </c>
      <c r="E332">
        <v>102.1</v>
      </c>
      <c r="F332" s="83">
        <v>233876000</v>
      </c>
      <c r="G332">
        <v>104.2</v>
      </c>
      <c r="H332">
        <v>104.4</v>
      </c>
    </row>
    <row r="333" spans="1:8">
      <c r="A333" t="s">
        <v>2976</v>
      </c>
      <c r="B333" s="83" t="s">
        <v>280</v>
      </c>
      <c r="C333" t="s">
        <v>182</v>
      </c>
      <c r="D333" s="83" t="s">
        <v>3042</v>
      </c>
      <c r="E333" t="s">
        <v>3043</v>
      </c>
      <c r="F333" s="83" t="s">
        <v>3044</v>
      </c>
      <c r="G333" t="s">
        <v>257</v>
      </c>
      <c r="H333" t="s">
        <v>3045</v>
      </c>
    </row>
    <row r="334" spans="1:8">
      <c r="A334" t="s">
        <v>2976</v>
      </c>
      <c r="B334" s="83" t="s">
        <v>280</v>
      </c>
      <c r="C334" t="s">
        <v>183</v>
      </c>
      <c r="D334" s="83">
        <v>10000</v>
      </c>
      <c r="F334" s="83"/>
    </row>
    <row r="335" spans="1:8">
      <c r="A335" t="s">
        <v>2976</v>
      </c>
      <c r="B335" s="83" t="s">
        <v>280</v>
      </c>
      <c r="C335" t="s">
        <v>185</v>
      </c>
      <c r="D335" s="83">
        <v>6220940</v>
      </c>
      <c r="E335">
        <v>2.6</v>
      </c>
      <c r="F335" s="83">
        <v>1161000</v>
      </c>
      <c r="G335">
        <v>535.79999999999995</v>
      </c>
      <c r="H335">
        <v>181.3</v>
      </c>
    </row>
    <row r="336" spans="1:8">
      <c r="A336" t="s">
        <v>2976</v>
      </c>
      <c r="B336" s="83" t="s">
        <v>280</v>
      </c>
      <c r="C336" t="s">
        <v>192</v>
      </c>
      <c r="D336" s="83"/>
      <c r="F336" s="83"/>
    </row>
    <row r="337" spans="1:8">
      <c r="A337" t="s">
        <v>2976</v>
      </c>
      <c r="B337" s="83" t="s">
        <v>280</v>
      </c>
      <c r="C337" t="s">
        <v>197</v>
      </c>
      <c r="D337" s="83">
        <v>2957149</v>
      </c>
      <c r="E337">
        <v>1.2</v>
      </c>
      <c r="F337" s="83">
        <v>870000</v>
      </c>
      <c r="G337">
        <v>339.9</v>
      </c>
      <c r="H337">
        <v>324.60000000000002</v>
      </c>
    </row>
    <row r="338" spans="1:8">
      <c r="A338" t="s">
        <v>2976</v>
      </c>
      <c r="B338" s="83" t="s">
        <v>280</v>
      </c>
      <c r="C338" t="s">
        <v>206</v>
      </c>
      <c r="D338" s="83">
        <v>3273791</v>
      </c>
      <c r="E338">
        <v>1.4</v>
      </c>
      <c r="F338" s="83">
        <v>291000</v>
      </c>
      <c r="G338" t="s">
        <v>257</v>
      </c>
      <c r="H338">
        <v>129.9</v>
      </c>
    </row>
    <row r="339" spans="1:8">
      <c r="A339" t="s">
        <v>2976</v>
      </c>
      <c r="B339" s="83" t="s">
        <v>280</v>
      </c>
      <c r="C339" t="s">
        <v>209</v>
      </c>
      <c r="D339" s="83" t="s">
        <v>3052</v>
      </c>
      <c r="E339" t="s">
        <v>564</v>
      </c>
      <c r="F339" s="83">
        <v>244000</v>
      </c>
      <c r="G339" t="s">
        <v>3054</v>
      </c>
      <c r="H339" t="s">
        <v>1889</v>
      </c>
    </row>
    <row r="340" spans="1:8">
      <c r="A340" t="s">
        <v>2976</v>
      </c>
      <c r="B340" t="s">
        <v>323</v>
      </c>
      <c r="C340" t="s">
        <v>80</v>
      </c>
    </row>
    <row r="341" spans="1:8">
      <c r="A341" t="s">
        <v>2976</v>
      </c>
      <c r="B341" t="s">
        <v>323</v>
      </c>
      <c r="C341" t="s">
        <v>86</v>
      </c>
      <c r="D341" s="83">
        <v>883966</v>
      </c>
      <c r="E341">
        <v>1.9</v>
      </c>
      <c r="F341" s="83"/>
      <c r="H341">
        <v>59.4</v>
      </c>
    </row>
    <row r="342" spans="1:8">
      <c r="A342" t="s">
        <v>2976</v>
      </c>
      <c r="B342" t="s">
        <v>323</v>
      </c>
      <c r="C342" t="s">
        <v>91</v>
      </c>
      <c r="D342" s="83">
        <v>32439791</v>
      </c>
      <c r="E342">
        <v>69.400000000000006</v>
      </c>
      <c r="F342" s="83">
        <v>29565000</v>
      </c>
      <c r="G342">
        <v>109.7</v>
      </c>
      <c r="H342">
        <v>99.7</v>
      </c>
    </row>
    <row r="343" spans="1:8">
      <c r="A343" t="s">
        <v>2976</v>
      </c>
      <c r="B343" t="s">
        <v>323</v>
      </c>
      <c r="C343" t="s">
        <v>96</v>
      </c>
      <c r="D343" s="83"/>
      <c r="F343" s="83"/>
    </row>
    <row r="344" spans="1:8">
      <c r="A344" t="s">
        <v>2976</v>
      </c>
      <c r="B344" t="s">
        <v>323</v>
      </c>
      <c r="C344" t="s">
        <v>98</v>
      </c>
      <c r="D344" s="83"/>
      <c r="F344" s="83"/>
    </row>
    <row r="345" spans="1:8">
      <c r="A345" t="s">
        <v>2976</v>
      </c>
      <c r="B345" t="s">
        <v>323</v>
      </c>
      <c r="C345" t="s">
        <v>102</v>
      </c>
      <c r="D345" s="83">
        <v>11563300</v>
      </c>
      <c r="E345">
        <v>24.7</v>
      </c>
      <c r="F345" s="83">
        <v>13140000</v>
      </c>
      <c r="G345">
        <v>88</v>
      </c>
      <c r="H345">
        <v>99.6</v>
      </c>
    </row>
    <row r="346" spans="1:8">
      <c r="A346" t="s">
        <v>2976</v>
      </c>
      <c r="B346" t="s">
        <v>323</v>
      </c>
      <c r="C346" t="s">
        <v>110</v>
      </c>
      <c r="D346" s="83">
        <v>1845530</v>
      </c>
      <c r="E346">
        <v>3.9</v>
      </c>
      <c r="F346" s="83">
        <v>40000</v>
      </c>
      <c r="G346" t="s">
        <v>257</v>
      </c>
      <c r="H346">
        <v>461.9</v>
      </c>
    </row>
    <row r="347" spans="1:8">
      <c r="A347" t="s">
        <v>2976</v>
      </c>
      <c r="B347" t="s">
        <v>323</v>
      </c>
      <c r="C347" t="s">
        <v>120</v>
      </c>
    </row>
    <row r="348" spans="1:8">
      <c r="A348" t="s">
        <v>2976</v>
      </c>
      <c r="B348" t="s">
        <v>323</v>
      </c>
      <c r="C348" t="s">
        <v>121</v>
      </c>
      <c r="D348" s="83"/>
      <c r="F348" s="83"/>
    </row>
    <row r="349" spans="1:8">
      <c r="A349" t="s">
        <v>2976</v>
      </c>
      <c r="B349" t="s">
        <v>323</v>
      </c>
      <c r="C349" t="s">
        <v>123</v>
      </c>
      <c r="D349" s="83"/>
      <c r="F349" s="83"/>
    </row>
    <row r="350" spans="1:8">
      <c r="A350" t="s">
        <v>2976</v>
      </c>
      <c r="B350" t="s">
        <v>323</v>
      </c>
      <c r="C350" t="s">
        <v>127</v>
      </c>
      <c r="D350" s="83">
        <v>46732587</v>
      </c>
      <c r="E350">
        <v>100</v>
      </c>
      <c r="F350" s="83">
        <v>42745000</v>
      </c>
      <c r="G350">
        <v>109.3</v>
      </c>
      <c r="H350">
        <v>101.5</v>
      </c>
    </row>
    <row r="351" spans="1:8">
      <c r="A351" t="s">
        <v>2976</v>
      </c>
      <c r="B351" t="s">
        <v>323</v>
      </c>
      <c r="C351" t="s">
        <v>134</v>
      </c>
      <c r="D351" s="83">
        <v>28374731</v>
      </c>
      <c r="E351">
        <v>60.7</v>
      </c>
      <c r="F351" s="83">
        <v>27050400</v>
      </c>
      <c r="G351">
        <v>104.9</v>
      </c>
      <c r="H351">
        <v>110.7</v>
      </c>
    </row>
    <row r="352" spans="1:8">
      <c r="A352" t="s">
        <v>2976</v>
      </c>
      <c r="B352" t="s">
        <v>323</v>
      </c>
      <c r="C352" t="s">
        <v>137</v>
      </c>
      <c r="D352" s="83">
        <v>1187570</v>
      </c>
      <c r="E352">
        <v>2.5</v>
      </c>
      <c r="F352" s="83">
        <v>751000</v>
      </c>
      <c r="G352">
        <v>158.1</v>
      </c>
      <c r="H352">
        <v>147.1</v>
      </c>
    </row>
    <row r="353" spans="1:8">
      <c r="A353" t="s">
        <v>2976</v>
      </c>
      <c r="B353" t="s">
        <v>323</v>
      </c>
      <c r="C353" t="s">
        <v>146</v>
      </c>
      <c r="D353" s="83">
        <v>5335251</v>
      </c>
      <c r="E353">
        <v>11.4</v>
      </c>
      <c r="F353" s="83">
        <v>4985000</v>
      </c>
      <c r="G353">
        <v>107</v>
      </c>
      <c r="H353">
        <v>102.8</v>
      </c>
    </row>
    <row r="354" spans="1:8">
      <c r="A354" t="s">
        <v>2976</v>
      </c>
      <c r="B354" t="s">
        <v>323</v>
      </c>
      <c r="C354" t="s">
        <v>153</v>
      </c>
      <c r="D354" s="83">
        <v>3888001</v>
      </c>
      <c r="E354">
        <v>8.3000000000000007</v>
      </c>
      <c r="F354" s="83">
        <v>2432000</v>
      </c>
      <c r="G354">
        <v>159.9</v>
      </c>
      <c r="H354">
        <v>152.1</v>
      </c>
    </row>
    <row r="355" spans="1:8">
      <c r="A355" t="s">
        <v>2976</v>
      </c>
      <c r="B355" t="s">
        <v>323</v>
      </c>
      <c r="C355" t="s">
        <v>159</v>
      </c>
      <c r="D355" s="83">
        <v>8056724</v>
      </c>
      <c r="E355">
        <v>17.2</v>
      </c>
      <c r="F355" s="83">
        <v>7896000</v>
      </c>
      <c r="G355">
        <v>102</v>
      </c>
      <c r="H355">
        <v>101.8</v>
      </c>
    </row>
    <row r="356" spans="1:8">
      <c r="A356" t="s">
        <v>2976</v>
      </c>
      <c r="B356" t="s">
        <v>323</v>
      </c>
      <c r="C356" t="s">
        <v>167</v>
      </c>
      <c r="D356" s="83">
        <v>756000</v>
      </c>
      <c r="E356">
        <v>1.6</v>
      </c>
      <c r="F356" s="83">
        <v>756000</v>
      </c>
      <c r="G356">
        <v>100</v>
      </c>
      <c r="H356">
        <v>100</v>
      </c>
    </row>
    <row r="357" spans="1:8">
      <c r="A357" t="s">
        <v>2976</v>
      </c>
      <c r="B357" t="s">
        <v>323</v>
      </c>
      <c r="C357" t="s">
        <v>173</v>
      </c>
    </row>
    <row r="358" spans="1:8">
      <c r="A358" t="s">
        <v>2976</v>
      </c>
      <c r="B358" t="s">
        <v>323</v>
      </c>
      <c r="C358" t="s">
        <v>178</v>
      </c>
      <c r="D358" s="83">
        <v>46410707</v>
      </c>
      <c r="E358">
        <v>99.3</v>
      </c>
      <c r="F358" s="83">
        <v>43119400</v>
      </c>
      <c r="G358">
        <v>107.6</v>
      </c>
      <c r="H358">
        <v>110.4</v>
      </c>
    </row>
    <row r="359" spans="1:8">
      <c r="A359" t="s">
        <v>2976</v>
      </c>
      <c r="B359" t="s">
        <v>323</v>
      </c>
      <c r="C359" t="s">
        <v>182</v>
      </c>
      <c r="D359" s="83">
        <v>321880</v>
      </c>
      <c r="E359">
        <v>0.7</v>
      </c>
      <c r="F359" s="83" t="s">
        <v>2207</v>
      </c>
      <c r="G359" t="s">
        <v>3198</v>
      </c>
      <c r="H359">
        <v>8.1</v>
      </c>
    </row>
    <row r="360" spans="1:8">
      <c r="A360" t="s">
        <v>2976</v>
      </c>
      <c r="B360" t="s">
        <v>323</v>
      </c>
      <c r="C360" t="s">
        <v>183</v>
      </c>
    </row>
    <row r="361" spans="1:8">
      <c r="A361" t="s">
        <v>2976</v>
      </c>
      <c r="B361" t="s">
        <v>323</v>
      </c>
      <c r="C361" t="s">
        <v>185</v>
      </c>
      <c r="D361" s="83">
        <v>870382</v>
      </c>
      <c r="E361">
        <v>1.9</v>
      </c>
      <c r="F361" s="83">
        <v>60000</v>
      </c>
      <c r="G361" t="s">
        <v>257</v>
      </c>
      <c r="H361">
        <v>361.5</v>
      </c>
    </row>
    <row r="362" spans="1:8">
      <c r="A362" t="s">
        <v>2976</v>
      </c>
      <c r="B362" t="s">
        <v>323</v>
      </c>
      <c r="C362" t="s">
        <v>192</v>
      </c>
      <c r="D362" s="83">
        <v>684856</v>
      </c>
      <c r="E362">
        <v>1.5</v>
      </c>
      <c r="F362" s="83">
        <v>504000</v>
      </c>
      <c r="G362">
        <v>135.9</v>
      </c>
      <c r="H362">
        <v>142</v>
      </c>
    </row>
    <row r="363" spans="1:8">
      <c r="A363" t="s">
        <v>2976</v>
      </c>
      <c r="B363" t="s">
        <v>323</v>
      </c>
      <c r="C363" t="s">
        <v>197</v>
      </c>
      <c r="D363" s="83">
        <v>24600</v>
      </c>
      <c r="E363">
        <v>0.1</v>
      </c>
      <c r="F363" s="83">
        <v>36000</v>
      </c>
      <c r="G363">
        <v>68.3</v>
      </c>
      <c r="H363">
        <v>88.3</v>
      </c>
    </row>
    <row r="364" spans="1:8">
      <c r="A364" t="s">
        <v>2976</v>
      </c>
      <c r="B364" t="s">
        <v>323</v>
      </c>
      <c r="C364" t="s">
        <v>206</v>
      </c>
      <c r="D364" s="83">
        <v>160926</v>
      </c>
      <c r="E364">
        <v>0.3</v>
      </c>
      <c r="F364" s="83" t="s">
        <v>2084</v>
      </c>
      <c r="G364" t="s">
        <v>2241</v>
      </c>
      <c r="H364" t="s">
        <v>2242</v>
      </c>
    </row>
    <row r="365" spans="1:8">
      <c r="A365" t="s">
        <v>2976</v>
      </c>
      <c r="B365" t="s">
        <v>323</v>
      </c>
      <c r="C365" t="s">
        <v>209</v>
      </c>
      <c r="D365" s="83">
        <v>482806</v>
      </c>
      <c r="E365">
        <v>1</v>
      </c>
      <c r="F365" s="83" t="s">
        <v>2257</v>
      </c>
      <c r="G365" t="s">
        <v>3202</v>
      </c>
      <c r="H365">
        <v>13</v>
      </c>
    </row>
    <row r="366" spans="1:8">
      <c r="A366" t="s">
        <v>2976</v>
      </c>
      <c r="B366" t="s">
        <v>370</v>
      </c>
      <c r="C366" t="s">
        <v>80</v>
      </c>
    </row>
    <row r="367" spans="1:8">
      <c r="A367" t="s">
        <v>2976</v>
      </c>
      <c r="B367" t="s">
        <v>370</v>
      </c>
      <c r="C367" t="s">
        <v>86</v>
      </c>
      <c r="D367" s="83"/>
      <c r="F367" s="83"/>
    </row>
    <row r="368" spans="1:8">
      <c r="A368" t="s">
        <v>2976</v>
      </c>
      <c r="B368" t="s">
        <v>370</v>
      </c>
      <c r="C368" t="s">
        <v>91</v>
      </c>
    </row>
    <row r="369" spans="1:8">
      <c r="A369" t="s">
        <v>2976</v>
      </c>
      <c r="B369" t="s">
        <v>370</v>
      </c>
      <c r="C369" t="s">
        <v>96</v>
      </c>
      <c r="D369" s="83"/>
      <c r="F369" s="83"/>
    </row>
    <row r="370" spans="1:8">
      <c r="A370" t="s">
        <v>2976</v>
      </c>
      <c r="B370" t="s">
        <v>370</v>
      </c>
      <c r="C370" t="s">
        <v>98</v>
      </c>
      <c r="D370" s="83"/>
      <c r="F370" s="83"/>
    </row>
    <row r="371" spans="1:8">
      <c r="A371" t="s">
        <v>2976</v>
      </c>
      <c r="B371" t="s">
        <v>370</v>
      </c>
      <c r="C371" t="s">
        <v>102</v>
      </c>
      <c r="D371" s="83"/>
      <c r="F371" s="83"/>
    </row>
    <row r="372" spans="1:8">
      <c r="A372" t="s">
        <v>2976</v>
      </c>
      <c r="B372" t="s">
        <v>370</v>
      </c>
      <c r="C372" t="s">
        <v>110</v>
      </c>
      <c r="D372" s="83"/>
      <c r="F372" s="83"/>
    </row>
    <row r="373" spans="1:8">
      <c r="A373" t="s">
        <v>2976</v>
      </c>
      <c r="B373" t="s">
        <v>370</v>
      </c>
      <c r="C373" t="s">
        <v>120</v>
      </c>
    </row>
    <row r="374" spans="1:8">
      <c r="A374" t="s">
        <v>2976</v>
      </c>
      <c r="B374" t="s">
        <v>370</v>
      </c>
      <c r="C374" t="s">
        <v>121</v>
      </c>
      <c r="D374" s="83"/>
      <c r="F374" s="83"/>
    </row>
    <row r="375" spans="1:8">
      <c r="A375" t="s">
        <v>2976</v>
      </c>
      <c r="B375" t="s">
        <v>370</v>
      </c>
      <c r="C375" t="s">
        <v>123</v>
      </c>
      <c r="D375" s="83">
        <v>461912</v>
      </c>
      <c r="E375">
        <v>100</v>
      </c>
      <c r="F375" s="83">
        <v>393000</v>
      </c>
      <c r="G375">
        <v>117.5</v>
      </c>
      <c r="H375">
        <v>113.9</v>
      </c>
    </row>
    <row r="376" spans="1:8">
      <c r="A376" t="s">
        <v>2976</v>
      </c>
      <c r="B376" t="s">
        <v>370</v>
      </c>
      <c r="C376" t="s">
        <v>127</v>
      </c>
      <c r="D376" s="83">
        <v>461912</v>
      </c>
      <c r="E376">
        <v>100</v>
      </c>
      <c r="F376" s="83">
        <v>393000</v>
      </c>
      <c r="G376">
        <v>117.5</v>
      </c>
      <c r="H376">
        <v>113.9</v>
      </c>
    </row>
    <row r="377" spans="1:8">
      <c r="A377" t="s">
        <v>2976</v>
      </c>
      <c r="B377" t="s">
        <v>370</v>
      </c>
      <c r="C377" t="s">
        <v>134</v>
      </c>
      <c r="D377" s="83"/>
      <c r="F377" s="83"/>
    </row>
    <row r="378" spans="1:8">
      <c r="A378" t="s">
        <v>2976</v>
      </c>
      <c r="B378" t="s">
        <v>370</v>
      </c>
      <c r="C378" t="s">
        <v>137</v>
      </c>
      <c r="D378" s="83"/>
      <c r="F378" s="83"/>
    </row>
    <row r="379" spans="1:8">
      <c r="A379" t="s">
        <v>2976</v>
      </c>
      <c r="B379" t="s">
        <v>370</v>
      </c>
      <c r="C379" t="s">
        <v>146</v>
      </c>
      <c r="D379" s="83">
        <v>5529</v>
      </c>
      <c r="E379">
        <v>1.2</v>
      </c>
      <c r="F379" s="83">
        <v>12000</v>
      </c>
      <c r="G379">
        <v>46.1</v>
      </c>
      <c r="H379">
        <v>83.7</v>
      </c>
    </row>
    <row r="380" spans="1:8">
      <c r="A380" t="s">
        <v>2976</v>
      </c>
      <c r="B380" t="s">
        <v>370</v>
      </c>
      <c r="C380" t="s">
        <v>153</v>
      </c>
      <c r="D380" s="83"/>
      <c r="F380" s="83"/>
    </row>
    <row r="381" spans="1:8">
      <c r="A381" t="s">
        <v>2976</v>
      </c>
      <c r="B381" t="s">
        <v>370</v>
      </c>
      <c r="C381" t="s">
        <v>159</v>
      </c>
      <c r="D381" s="83">
        <v>534698</v>
      </c>
      <c r="E381">
        <v>115.8</v>
      </c>
      <c r="F381" s="83">
        <v>540000</v>
      </c>
      <c r="G381">
        <v>99</v>
      </c>
      <c r="H381">
        <v>100</v>
      </c>
    </row>
    <row r="382" spans="1:8">
      <c r="A382" t="s">
        <v>2976</v>
      </c>
      <c r="B382" t="s">
        <v>370</v>
      </c>
      <c r="C382" t="s">
        <v>167</v>
      </c>
      <c r="D382" s="83"/>
      <c r="F382" s="83"/>
    </row>
    <row r="383" spans="1:8">
      <c r="A383" t="s">
        <v>2976</v>
      </c>
      <c r="B383" t="s">
        <v>370</v>
      </c>
      <c r="C383" t="s">
        <v>173</v>
      </c>
    </row>
    <row r="384" spans="1:8">
      <c r="A384" t="s">
        <v>2976</v>
      </c>
      <c r="B384" t="s">
        <v>370</v>
      </c>
      <c r="C384" t="s">
        <v>178</v>
      </c>
      <c r="D384" s="83">
        <v>540227</v>
      </c>
      <c r="E384">
        <v>117</v>
      </c>
      <c r="F384" s="83">
        <v>552000</v>
      </c>
      <c r="G384">
        <v>97.9</v>
      </c>
      <c r="H384">
        <v>99.8</v>
      </c>
    </row>
    <row r="385" spans="1:8">
      <c r="A385" t="s">
        <v>2976</v>
      </c>
      <c r="B385" t="s">
        <v>370</v>
      </c>
      <c r="C385" t="s">
        <v>182</v>
      </c>
      <c r="D385" s="83" t="s">
        <v>2320</v>
      </c>
      <c r="E385" t="s">
        <v>2321</v>
      </c>
      <c r="F385" s="83" t="s">
        <v>2322</v>
      </c>
      <c r="G385">
        <v>49.3</v>
      </c>
      <c r="H385">
        <v>57.7</v>
      </c>
    </row>
    <row r="386" spans="1:8">
      <c r="A386" t="s">
        <v>2976</v>
      </c>
      <c r="B386" t="s">
        <v>370</v>
      </c>
      <c r="C386" t="s">
        <v>183</v>
      </c>
      <c r="D386" s="83"/>
    </row>
    <row r="387" spans="1:8">
      <c r="A387" t="s">
        <v>2976</v>
      </c>
      <c r="B387" t="s">
        <v>370</v>
      </c>
      <c r="C387" t="s">
        <v>185</v>
      </c>
      <c r="D387" s="83">
        <v>586</v>
      </c>
      <c r="E387">
        <v>0.1</v>
      </c>
      <c r="F387" s="83"/>
      <c r="H387">
        <v>348.8</v>
      </c>
    </row>
    <row r="388" spans="1:8">
      <c r="A388" t="s">
        <v>2976</v>
      </c>
      <c r="B388" t="s">
        <v>370</v>
      </c>
      <c r="C388" t="s">
        <v>192</v>
      </c>
      <c r="F388" s="83"/>
    </row>
    <row r="389" spans="1:8">
      <c r="A389" t="s">
        <v>2976</v>
      </c>
      <c r="B389" t="s">
        <v>370</v>
      </c>
      <c r="C389" t="s">
        <v>197</v>
      </c>
      <c r="D389" s="83"/>
      <c r="F389" s="83"/>
    </row>
    <row r="390" spans="1:8">
      <c r="A390" t="s">
        <v>2976</v>
      </c>
      <c r="B390" t="s">
        <v>370</v>
      </c>
      <c r="C390" t="s">
        <v>206</v>
      </c>
      <c r="D390" s="83">
        <v>586</v>
      </c>
      <c r="E390">
        <v>0.1</v>
      </c>
      <c r="F390" s="83"/>
      <c r="H390">
        <v>348.8</v>
      </c>
    </row>
    <row r="391" spans="1:8">
      <c r="A391" t="s">
        <v>2976</v>
      </c>
      <c r="B391" t="s">
        <v>370</v>
      </c>
      <c r="C391" t="s">
        <v>209</v>
      </c>
      <c r="D391" s="83" t="s">
        <v>2358</v>
      </c>
      <c r="E391" t="s">
        <v>2359</v>
      </c>
      <c r="F391" s="83" t="s">
        <v>2322</v>
      </c>
      <c r="G391">
        <v>48.9</v>
      </c>
      <c r="H391">
        <v>57.4</v>
      </c>
    </row>
    <row r="392" spans="1:8">
      <c r="A392" s="85" t="s">
        <v>2976</v>
      </c>
      <c r="B392" t="s">
        <v>72</v>
      </c>
      <c r="C392" t="s">
        <v>80</v>
      </c>
      <c r="D392" s="83"/>
      <c r="F392" s="83"/>
      <c r="G392" s="83"/>
    </row>
    <row r="393" spans="1:8">
      <c r="A393" s="85" t="s">
        <v>2976</v>
      </c>
      <c r="B393" t="s">
        <v>72</v>
      </c>
      <c r="C393" t="s">
        <v>86</v>
      </c>
      <c r="D393" s="83">
        <v>79331294</v>
      </c>
      <c r="E393">
        <v>81.599999999999994</v>
      </c>
      <c r="F393" s="83">
        <v>83600000</v>
      </c>
      <c r="G393" s="83">
        <v>94.9</v>
      </c>
      <c r="H393">
        <v>97.6</v>
      </c>
    </row>
    <row r="394" spans="1:8">
      <c r="A394" s="85" t="s">
        <v>2976</v>
      </c>
      <c r="B394" t="s">
        <v>72</v>
      </c>
      <c r="C394" t="s">
        <v>91</v>
      </c>
      <c r="D394" s="83"/>
      <c r="F394" s="83"/>
      <c r="G394" s="83"/>
    </row>
    <row r="395" spans="1:8">
      <c r="A395" s="85" t="s">
        <v>2976</v>
      </c>
      <c r="B395" t="s">
        <v>72</v>
      </c>
      <c r="C395" t="s">
        <v>96</v>
      </c>
      <c r="D395" s="83"/>
      <c r="F395" s="83"/>
      <c r="G395" s="83"/>
    </row>
    <row r="396" spans="1:8">
      <c r="A396" s="85" t="s">
        <v>2976</v>
      </c>
      <c r="B396" t="s">
        <v>72</v>
      </c>
      <c r="C396" t="s">
        <v>98</v>
      </c>
      <c r="D396" s="83">
        <v>8628948</v>
      </c>
      <c r="E396">
        <v>8.9</v>
      </c>
      <c r="F396" s="83">
        <v>10815000</v>
      </c>
      <c r="G396" s="83">
        <v>79.8</v>
      </c>
      <c r="H396">
        <v>87.6</v>
      </c>
    </row>
    <row r="397" spans="1:8">
      <c r="A397" s="85" t="s">
        <v>2976</v>
      </c>
      <c r="B397" t="s">
        <v>72</v>
      </c>
      <c r="C397" t="s">
        <v>102</v>
      </c>
      <c r="D397" s="83">
        <v>7080748</v>
      </c>
      <c r="E397">
        <v>7.3</v>
      </c>
      <c r="F397" s="83">
        <v>5945000</v>
      </c>
      <c r="G397" s="83">
        <v>119.1</v>
      </c>
      <c r="H397">
        <v>113.9</v>
      </c>
    </row>
    <row r="398" spans="1:8">
      <c r="A398" s="85" t="s">
        <v>2976</v>
      </c>
      <c r="B398" t="s">
        <v>72</v>
      </c>
      <c r="C398" t="s">
        <v>110</v>
      </c>
      <c r="D398" s="83">
        <v>2233533</v>
      </c>
      <c r="E398">
        <v>2.2999999999999998</v>
      </c>
      <c r="F398" s="83">
        <v>1080000</v>
      </c>
      <c r="G398" s="83">
        <v>206.8</v>
      </c>
      <c r="H398">
        <v>175.1</v>
      </c>
    </row>
    <row r="399" spans="1:8">
      <c r="A399" s="85" t="s">
        <v>2976</v>
      </c>
      <c r="B399" t="s">
        <v>72</v>
      </c>
      <c r="C399" t="s">
        <v>120</v>
      </c>
      <c r="D399" s="83"/>
      <c r="G399" s="83"/>
    </row>
    <row r="400" spans="1:8">
      <c r="A400" s="85" t="s">
        <v>2976</v>
      </c>
      <c r="B400" t="s">
        <v>72</v>
      </c>
      <c r="C400" t="s">
        <v>121</v>
      </c>
      <c r="D400" s="83"/>
      <c r="F400" s="83"/>
      <c r="G400" s="83"/>
    </row>
    <row r="401" spans="1:8">
      <c r="A401" s="85" t="s">
        <v>2976</v>
      </c>
      <c r="B401" t="s">
        <v>72</v>
      </c>
      <c r="C401" t="s">
        <v>123</v>
      </c>
      <c r="D401" s="83"/>
      <c r="F401" s="83"/>
      <c r="G401" s="83"/>
    </row>
    <row r="402" spans="1:8">
      <c r="A402" s="85" t="s">
        <v>2976</v>
      </c>
      <c r="B402" t="s">
        <v>72</v>
      </c>
      <c r="C402" t="s">
        <v>127</v>
      </c>
      <c r="D402" s="83">
        <v>97274523</v>
      </c>
      <c r="E402">
        <v>100</v>
      </c>
      <c r="F402" s="83">
        <v>101440000</v>
      </c>
      <c r="G402" s="83">
        <v>95.9</v>
      </c>
      <c r="H402">
        <v>98.6</v>
      </c>
    </row>
    <row r="403" spans="1:8">
      <c r="A403" s="85" t="s">
        <v>2976</v>
      </c>
      <c r="B403" t="s">
        <v>72</v>
      </c>
      <c r="C403" t="s">
        <v>134</v>
      </c>
      <c r="D403" s="83">
        <v>74961994</v>
      </c>
      <c r="E403">
        <v>77.099999999999994</v>
      </c>
      <c r="F403" s="83">
        <v>74665000</v>
      </c>
      <c r="G403" s="83">
        <v>100.4</v>
      </c>
      <c r="H403">
        <v>98.8</v>
      </c>
    </row>
    <row r="404" spans="1:8">
      <c r="A404" s="85" t="s">
        <v>2976</v>
      </c>
      <c r="B404" t="s">
        <v>72</v>
      </c>
      <c r="C404" t="s">
        <v>137</v>
      </c>
      <c r="D404" s="83">
        <v>1164533</v>
      </c>
      <c r="E404" s="92">
        <v>1.2</v>
      </c>
      <c r="F404" s="83">
        <v>924000</v>
      </c>
      <c r="G404" s="83">
        <v>126</v>
      </c>
      <c r="H404">
        <v>87.7</v>
      </c>
    </row>
    <row r="405" spans="1:8">
      <c r="A405" s="85" t="s">
        <v>2976</v>
      </c>
      <c r="B405" t="s">
        <v>72</v>
      </c>
      <c r="C405" t="s">
        <v>146</v>
      </c>
      <c r="D405" s="83">
        <v>13677899</v>
      </c>
      <c r="E405">
        <v>14.1</v>
      </c>
      <c r="F405" s="83">
        <v>13708000</v>
      </c>
      <c r="G405" s="83">
        <v>99.8</v>
      </c>
      <c r="H405">
        <v>101</v>
      </c>
    </row>
    <row r="406" spans="1:8">
      <c r="A406" s="85" t="s">
        <v>2976</v>
      </c>
      <c r="B406" t="s">
        <v>72</v>
      </c>
      <c r="C406" t="s">
        <v>153</v>
      </c>
      <c r="D406" s="83">
        <v>6116585</v>
      </c>
      <c r="E406">
        <v>6.3</v>
      </c>
      <c r="F406" s="83">
        <v>6474000</v>
      </c>
      <c r="G406" s="83">
        <v>94.5</v>
      </c>
      <c r="H406">
        <v>83.7</v>
      </c>
    </row>
    <row r="407" spans="1:8">
      <c r="A407" s="85" t="s">
        <v>2976</v>
      </c>
      <c r="B407" t="s">
        <v>72</v>
      </c>
      <c r="C407" t="s">
        <v>159</v>
      </c>
      <c r="D407" s="83">
        <v>3625220</v>
      </c>
      <c r="E407">
        <v>3.7</v>
      </c>
      <c r="F407" s="83">
        <v>3576000</v>
      </c>
      <c r="G407" s="83">
        <v>101.4</v>
      </c>
      <c r="H407">
        <v>94.9</v>
      </c>
    </row>
    <row r="408" spans="1:8">
      <c r="A408" s="85" t="s">
        <v>2976</v>
      </c>
      <c r="B408" t="s">
        <v>72</v>
      </c>
      <c r="C408" t="s">
        <v>167</v>
      </c>
      <c r="D408" s="83">
        <v>2668000</v>
      </c>
      <c r="E408">
        <v>2.7</v>
      </c>
      <c r="F408" s="83">
        <v>2668000</v>
      </c>
      <c r="G408" s="83">
        <v>100</v>
      </c>
      <c r="H408">
        <v>100</v>
      </c>
    </row>
    <row r="409" spans="1:8">
      <c r="A409" s="85" t="s">
        <v>2976</v>
      </c>
      <c r="B409" t="s">
        <v>72</v>
      </c>
      <c r="C409" t="s">
        <v>173</v>
      </c>
      <c r="D409" s="83"/>
      <c r="F409" s="83"/>
      <c r="G409" s="83"/>
    </row>
    <row r="410" spans="1:8">
      <c r="A410" s="85" t="s">
        <v>2976</v>
      </c>
      <c r="B410" t="s">
        <v>72</v>
      </c>
      <c r="C410" t="s">
        <v>178</v>
      </c>
      <c r="D410" s="83">
        <v>101049698</v>
      </c>
      <c r="E410" s="92">
        <v>103.9</v>
      </c>
      <c r="F410" s="83">
        <v>101091000</v>
      </c>
      <c r="G410" s="83">
        <v>100</v>
      </c>
      <c r="H410">
        <v>97.9</v>
      </c>
    </row>
    <row r="411" spans="1:8">
      <c r="A411" s="85" t="s">
        <v>2976</v>
      </c>
      <c r="B411" t="s">
        <v>72</v>
      </c>
      <c r="C411" t="s">
        <v>182</v>
      </c>
      <c r="D411" s="83" t="s">
        <v>1698</v>
      </c>
      <c r="E411" s="92" t="s">
        <v>1375</v>
      </c>
      <c r="F411" s="83">
        <v>349000</v>
      </c>
      <c r="G411" s="83" t="s">
        <v>352</v>
      </c>
      <c r="H411">
        <v>82.7</v>
      </c>
    </row>
    <row r="412" spans="1:8">
      <c r="A412" s="85" t="s">
        <v>2976</v>
      </c>
      <c r="B412" t="s">
        <v>72</v>
      </c>
      <c r="C412" t="s">
        <v>183</v>
      </c>
      <c r="D412" s="83">
        <v>5000</v>
      </c>
      <c r="F412" s="83"/>
      <c r="G412" s="83"/>
    </row>
    <row r="413" spans="1:8">
      <c r="A413" s="85" t="s">
        <v>2976</v>
      </c>
      <c r="B413" t="s">
        <v>72</v>
      </c>
      <c r="C413" t="s">
        <v>185</v>
      </c>
      <c r="D413" s="83">
        <v>680247</v>
      </c>
      <c r="E413">
        <v>0.7</v>
      </c>
      <c r="F413" s="83">
        <v>420000</v>
      </c>
      <c r="G413" s="83">
        <v>162</v>
      </c>
      <c r="H413">
        <v>65.3</v>
      </c>
    </row>
    <row r="414" spans="1:8">
      <c r="A414" s="85" t="s">
        <v>2976</v>
      </c>
      <c r="B414" t="s">
        <v>72</v>
      </c>
      <c r="C414" t="s">
        <v>192</v>
      </c>
      <c r="D414" s="83"/>
      <c r="F414" s="83"/>
      <c r="G414" s="83"/>
    </row>
    <row r="415" spans="1:8">
      <c r="A415" s="85" t="s">
        <v>2976</v>
      </c>
      <c r="B415" t="s">
        <v>72</v>
      </c>
      <c r="C415" t="s">
        <v>197</v>
      </c>
      <c r="D415" s="83">
        <v>25600</v>
      </c>
      <c r="F415" s="83">
        <v>206000</v>
      </c>
      <c r="G415" s="83">
        <v>12.4</v>
      </c>
      <c r="H415">
        <v>12</v>
      </c>
    </row>
    <row r="416" spans="1:8">
      <c r="A416" s="85" t="s">
        <v>2976</v>
      </c>
      <c r="B416" t="s">
        <v>72</v>
      </c>
      <c r="C416" t="s">
        <v>206</v>
      </c>
      <c r="D416" s="83">
        <v>659647</v>
      </c>
      <c r="E416">
        <v>0.7</v>
      </c>
      <c r="F416" s="83">
        <v>214000</v>
      </c>
      <c r="G416" s="83">
        <v>308.2</v>
      </c>
      <c r="H416">
        <v>79.7</v>
      </c>
    </row>
    <row r="417" spans="1:8">
      <c r="A417" s="85" t="s">
        <v>2976</v>
      </c>
      <c r="B417" t="s">
        <v>72</v>
      </c>
      <c r="C417" t="s">
        <v>209</v>
      </c>
      <c r="D417" s="83" t="s">
        <v>1762</v>
      </c>
      <c r="E417" t="s">
        <v>1763</v>
      </c>
      <c r="F417" s="83">
        <v>563000</v>
      </c>
      <c r="G417" s="83" t="s">
        <v>1765</v>
      </c>
      <c r="H417">
        <v>83.3</v>
      </c>
    </row>
    <row r="418" spans="1:8">
      <c r="A418" t="s">
        <v>2976</v>
      </c>
      <c r="B418" t="s">
        <v>217</v>
      </c>
      <c r="C418" t="s">
        <v>80</v>
      </c>
    </row>
    <row r="419" spans="1:8">
      <c r="A419" t="s">
        <v>2976</v>
      </c>
      <c r="B419" t="s">
        <v>217</v>
      </c>
      <c r="C419" t="s">
        <v>86</v>
      </c>
      <c r="D419" s="83"/>
    </row>
    <row r="420" spans="1:8">
      <c r="A420" t="s">
        <v>2976</v>
      </c>
      <c r="B420" t="s">
        <v>217</v>
      </c>
      <c r="C420" t="s">
        <v>91</v>
      </c>
      <c r="D420" s="83"/>
      <c r="F420" s="83"/>
    </row>
    <row r="421" spans="1:8">
      <c r="A421" t="s">
        <v>2976</v>
      </c>
      <c r="B421" t="s">
        <v>217</v>
      </c>
      <c r="C421" t="s">
        <v>96</v>
      </c>
      <c r="D421" s="83">
        <v>45664362</v>
      </c>
      <c r="E421">
        <v>98.2</v>
      </c>
      <c r="F421" s="83">
        <v>45418000</v>
      </c>
      <c r="G421">
        <v>100.5</v>
      </c>
      <c r="H421">
        <v>108.3</v>
      </c>
    </row>
    <row r="422" spans="1:8">
      <c r="A422" t="s">
        <v>2976</v>
      </c>
      <c r="B422" t="s">
        <v>217</v>
      </c>
      <c r="C422" t="s">
        <v>98</v>
      </c>
      <c r="D422" s="83"/>
      <c r="F422" s="83"/>
    </row>
    <row r="423" spans="1:8">
      <c r="A423" t="s">
        <v>2976</v>
      </c>
      <c r="B423" t="s">
        <v>217</v>
      </c>
      <c r="C423" t="s">
        <v>102</v>
      </c>
      <c r="D423" s="83"/>
      <c r="F423" s="83"/>
    </row>
    <row r="424" spans="1:8">
      <c r="A424" t="s">
        <v>2976</v>
      </c>
      <c r="B424" t="s">
        <v>217</v>
      </c>
      <c r="C424" t="s">
        <v>110</v>
      </c>
      <c r="D424" s="83">
        <v>814100</v>
      </c>
      <c r="E424">
        <v>1.8</v>
      </c>
      <c r="F424" s="83">
        <v>396000</v>
      </c>
      <c r="G424">
        <v>205.6</v>
      </c>
      <c r="H424">
        <v>179.8</v>
      </c>
    </row>
    <row r="425" spans="1:8">
      <c r="A425" t="s">
        <v>2976</v>
      </c>
      <c r="B425" t="s">
        <v>217</v>
      </c>
      <c r="C425" t="s">
        <v>120</v>
      </c>
    </row>
    <row r="426" spans="1:8">
      <c r="A426" t="s">
        <v>2976</v>
      </c>
      <c r="B426" t="s">
        <v>217</v>
      </c>
      <c r="C426" t="s">
        <v>121</v>
      </c>
    </row>
    <row r="427" spans="1:8">
      <c r="A427" t="s">
        <v>2976</v>
      </c>
      <c r="B427" t="s">
        <v>217</v>
      </c>
      <c r="C427" t="s">
        <v>123</v>
      </c>
    </row>
    <row r="428" spans="1:8">
      <c r="A428" t="s">
        <v>2976</v>
      </c>
      <c r="B428" t="s">
        <v>217</v>
      </c>
      <c r="C428" t="s">
        <v>127</v>
      </c>
      <c r="D428" s="83">
        <v>46478462</v>
      </c>
      <c r="E428">
        <v>100</v>
      </c>
      <c r="F428" s="83">
        <v>45814000</v>
      </c>
      <c r="G428">
        <v>101.5</v>
      </c>
      <c r="H428">
        <v>109.1</v>
      </c>
    </row>
    <row r="429" spans="1:8">
      <c r="A429" t="s">
        <v>2976</v>
      </c>
      <c r="B429" t="s">
        <v>217</v>
      </c>
      <c r="C429" t="s">
        <v>134</v>
      </c>
      <c r="D429" s="83">
        <v>39742612</v>
      </c>
      <c r="E429">
        <v>85.5</v>
      </c>
      <c r="F429" s="83">
        <v>40479000</v>
      </c>
      <c r="G429">
        <v>98.2</v>
      </c>
      <c r="H429">
        <v>105.4</v>
      </c>
    </row>
    <row r="430" spans="1:8">
      <c r="A430" t="s">
        <v>2976</v>
      </c>
      <c r="B430" t="s">
        <v>217</v>
      </c>
      <c r="C430" t="s">
        <v>137</v>
      </c>
      <c r="D430" s="83">
        <v>40800</v>
      </c>
      <c r="E430">
        <v>0.1</v>
      </c>
      <c r="F430" s="83"/>
    </row>
    <row r="431" spans="1:8">
      <c r="A431" t="s">
        <v>2976</v>
      </c>
      <c r="B431" t="s">
        <v>217</v>
      </c>
      <c r="C431" t="s">
        <v>146</v>
      </c>
      <c r="D431" s="83"/>
      <c r="F431" s="83"/>
    </row>
    <row r="432" spans="1:8">
      <c r="A432" t="s">
        <v>2976</v>
      </c>
      <c r="B432" t="s">
        <v>217</v>
      </c>
      <c r="C432" t="s">
        <v>153</v>
      </c>
      <c r="D432" s="83">
        <v>3818867</v>
      </c>
      <c r="E432">
        <v>8.1999999999999993</v>
      </c>
      <c r="F432" s="83">
        <v>2958000</v>
      </c>
      <c r="G432">
        <v>129.1</v>
      </c>
      <c r="H432">
        <v>110.9</v>
      </c>
    </row>
    <row r="433" spans="1:8">
      <c r="A433" t="s">
        <v>2976</v>
      </c>
      <c r="B433" t="s">
        <v>217</v>
      </c>
      <c r="C433" t="s">
        <v>159</v>
      </c>
      <c r="D433" s="83">
        <v>740862</v>
      </c>
      <c r="E433">
        <v>1.6</v>
      </c>
      <c r="F433" s="83">
        <v>505000</v>
      </c>
      <c r="G433">
        <v>146.69999999999999</v>
      </c>
      <c r="H433">
        <v>163.69999999999999</v>
      </c>
    </row>
    <row r="434" spans="1:8">
      <c r="A434" t="s">
        <v>2976</v>
      </c>
      <c r="B434" t="s">
        <v>217</v>
      </c>
      <c r="C434" t="s">
        <v>167</v>
      </c>
      <c r="D434" s="83">
        <v>701000</v>
      </c>
      <c r="E434">
        <v>1.5</v>
      </c>
      <c r="F434" s="83">
        <v>701000</v>
      </c>
      <c r="G434">
        <v>100</v>
      </c>
      <c r="H434">
        <v>100</v>
      </c>
    </row>
    <row r="435" spans="1:8">
      <c r="A435" t="s">
        <v>2976</v>
      </c>
      <c r="B435" t="s">
        <v>217</v>
      </c>
      <c r="C435" t="s">
        <v>173</v>
      </c>
    </row>
    <row r="436" spans="1:8">
      <c r="A436" t="s">
        <v>2976</v>
      </c>
      <c r="B436" t="s">
        <v>217</v>
      </c>
      <c r="C436" t="s">
        <v>178</v>
      </c>
      <c r="D436" s="83">
        <v>45003341</v>
      </c>
      <c r="E436">
        <v>96.8</v>
      </c>
      <c r="F436" s="83">
        <v>44643000</v>
      </c>
      <c r="G436">
        <v>100.8</v>
      </c>
      <c r="H436">
        <v>106.4</v>
      </c>
    </row>
    <row r="437" spans="1:8">
      <c r="A437" t="s">
        <v>2976</v>
      </c>
      <c r="B437" t="s">
        <v>217</v>
      </c>
      <c r="C437" t="s">
        <v>182</v>
      </c>
      <c r="D437" s="83">
        <v>1475121</v>
      </c>
      <c r="E437">
        <v>3.2</v>
      </c>
      <c r="F437" s="83">
        <v>1171000</v>
      </c>
      <c r="G437">
        <v>126</v>
      </c>
      <c r="H437">
        <v>453.2</v>
      </c>
    </row>
    <row r="438" spans="1:8">
      <c r="A438" t="s">
        <v>2976</v>
      </c>
      <c r="B438" t="s">
        <v>217</v>
      </c>
      <c r="C438" t="s">
        <v>183</v>
      </c>
    </row>
    <row r="439" spans="1:8">
      <c r="A439" t="s">
        <v>2976</v>
      </c>
      <c r="B439" t="s">
        <v>217</v>
      </c>
      <c r="C439" t="s">
        <v>185</v>
      </c>
      <c r="D439" s="83">
        <v>104950</v>
      </c>
      <c r="E439">
        <v>0.2</v>
      </c>
      <c r="F439" s="83"/>
      <c r="H439">
        <v>45.8</v>
      </c>
    </row>
    <row r="440" spans="1:8">
      <c r="A440" t="s">
        <v>2976</v>
      </c>
      <c r="B440" t="s">
        <v>217</v>
      </c>
      <c r="C440" t="s">
        <v>192</v>
      </c>
      <c r="D440" s="83"/>
      <c r="F440" s="83"/>
    </row>
    <row r="441" spans="1:8">
      <c r="A441" t="s">
        <v>2976</v>
      </c>
      <c r="B441" t="s">
        <v>217</v>
      </c>
      <c r="C441" t="s">
        <v>197</v>
      </c>
      <c r="D441" s="83">
        <v>24601</v>
      </c>
      <c r="E441">
        <v>0.1</v>
      </c>
      <c r="F441" s="83">
        <v>24000</v>
      </c>
      <c r="G441">
        <v>102.5</v>
      </c>
      <c r="H441">
        <v>88.3</v>
      </c>
    </row>
    <row r="442" spans="1:8">
      <c r="A442" t="s">
        <v>2976</v>
      </c>
      <c r="B442" t="s">
        <v>217</v>
      </c>
      <c r="C442" t="s">
        <v>206</v>
      </c>
      <c r="D442" s="83">
        <v>80349</v>
      </c>
      <c r="E442">
        <v>0.2</v>
      </c>
      <c r="F442" s="83" t="s">
        <v>1935</v>
      </c>
      <c r="G442" t="s">
        <v>1936</v>
      </c>
      <c r="H442">
        <v>39.9</v>
      </c>
    </row>
    <row r="443" spans="1:8">
      <c r="A443" t="s">
        <v>2976</v>
      </c>
      <c r="B443" t="s">
        <v>217</v>
      </c>
      <c r="C443" t="s">
        <v>209</v>
      </c>
      <c r="D443" s="83">
        <v>1555470</v>
      </c>
      <c r="E443">
        <v>3.3</v>
      </c>
      <c r="F443" s="83">
        <v>1147000</v>
      </c>
      <c r="G443">
        <v>135.6</v>
      </c>
      <c r="H443">
        <v>295.2</v>
      </c>
    </row>
    <row r="444" spans="1:8">
      <c r="A444" t="s">
        <v>2976</v>
      </c>
      <c r="B444" t="s">
        <v>281</v>
      </c>
      <c r="C444" t="s">
        <v>80</v>
      </c>
      <c r="D444" s="83"/>
      <c r="F444" s="83"/>
    </row>
    <row r="445" spans="1:8">
      <c r="A445" t="s">
        <v>2976</v>
      </c>
      <c r="B445" t="s">
        <v>281</v>
      </c>
      <c r="C445" t="s">
        <v>86</v>
      </c>
      <c r="D445" s="83"/>
      <c r="F445" s="83"/>
    </row>
    <row r="446" spans="1:8">
      <c r="A446" t="s">
        <v>2976</v>
      </c>
      <c r="B446" t="s">
        <v>281</v>
      </c>
      <c r="C446" t="s">
        <v>91</v>
      </c>
      <c r="D446" s="83">
        <v>25197287</v>
      </c>
      <c r="E446">
        <v>84.2</v>
      </c>
      <c r="F446" s="83">
        <v>30600000</v>
      </c>
      <c r="G446">
        <v>82.3</v>
      </c>
      <c r="H446">
        <v>96.6</v>
      </c>
    </row>
    <row r="447" spans="1:8">
      <c r="A447" t="s">
        <v>2976</v>
      </c>
      <c r="B447" t="s">
        <v>281</v>
      </c>
      <c r="C447" t="s">
        <v>96</v>
      </c>
      <c r="D447" s="83"/>
      <c r="F447" s="83"/>
    </row>
    <row r="448" spans="1:8">
      <c r="A448" t="s">
        <v>2976</v>
      </c>
      <c r="B448" t="s">
        <v>281</v>
      </c>
      <c r="C448" t="s">
        <v>98</v>
      </c>
      <c r="D448" s="83">
        <v>2442325</v>
      </c>
      <c r="E448">
        <v>8.1999999999999993</v>
      </c>
      <c r="F448" s="83">
        <v>2280000</v>
      </c>
      <c r="G448">
        <v>107.1</v>
      </c>
      <c r="H448">
        <v>109</v>
      </c>
    </row>
    <row r="449" spans="1:8">
      <c r="A449" t="s">
        <v>2976</v>
      </c>
      <c r="B449" t="s">
        <v>281</v>
      </c>
      <c r="C449" t="s">
        <v>102</v>
      </c>
      <c r="D449" s="83">
        <v>1847300</v>
      </c>
      <c r="E449">
        <v>6.2</v>
      </c>
      <c r="F449" s="83">
        <v>2400000</v>
      </c>
      <c r="G449">
        <v>77</v>
      </c>
      <c r="H449">
        <v>82.2</v>
      </c>
    </row>
    <row r="450" spans="1:8">
      <c r="A450" t="s">
        <v>2976</v>
      </c>
      <c r="B450" t="s">
        <v>281</v>
      </c>
      <c r="C450" t="s">
        <v>110</v>
      </c>
      <c r="D450" s="83">
        <v>423683</v>
      </c>
      <c r="E450">
        <v>1.4</v>
      </c>
      <c r="F450" s="83">
        <v>36000</v>
      </c>
      <c r="G450" t="s">
        <v>257</v>
      </c>
      <c r="H450">
        <v>276.7</v>
      </c>
    </row>
    <row r="451" spans="1:8">
      <c r="A451" t="s">
        <v>2976</v>
      </c>
      <c r="B451" t="s">
        <v>281</v>
      </c>
      <c r="C451" t="s">
        <v>120</v>
      </c>
    </row>
    <row r="452" spans="1:8">
      <c r="A452" t="s">
        <v>2976</v>
      </c>
      <c r="B452" t="s">
        <v>281</v>
      </c>
      <c r="C452" t="s">
        <v>121</v>
      </c>
      <c r="D452" s="83"/>
      <c r="F452" s="83"/>
    </row>
    <row r="453" spans="1:8">
      <c r="A453" t="s">
        <v>2976</v>
      </c>
      <c r="B453" t="s">
        <v>281</v>
      </c>
      <c r="C453" t="s">
        <v>123</v>
      </c>
      <c r="D453" s="83"/>
      <c r="F453" s="83"/>
    </row>
    <row r="454" spans="1:8">
      <c r="A454" t="s">
        <v>2976</v>
      </c>
      <c r="B454" t="s">
        <v>281</v>
      </c>
      <c r="C454" t="s">
        <v>127</v>
      </c>
      <c r="D454" s="83">
        <v>29910595</v>
      </c>
      <c r="E454">
        <v>100</v>
      </c>
      <c r="F454" s="83">
        <v>35316000</v>
      </c>
      <c r="G454">
        <v>84.7</v>
      </c>
      <c r="H454">
        <v>97.3</v>
      </c>
    </row>
    <row r="455" spans="1:8">
      <c r="A455" t="s">
        <v>2976</v>
      </c>
      <c r="B455" t="s">
        <v>281</v>
      </c>
      <c r="C455" t="s">
        <v>134</v>
      </c>
      <c r="D455" s="83">
        <v>30217560</v>
      </c>
      <c r="E455">
        <v>101</v>
      </c>
      <c r="F455" s="83">
        <v>29116000</v>
      </c>
      <c r="G455">
        <v>103.8</v>
      </c>
      <c r="H455">
        <v>105.8</v>
      </c>
    </row>
    <row r="456" spans="1:8">
      <c r="A456" t="s">
        <v>2976</v>
      </c>
      <c r="B456" t="s">
        <v>281</v>
      </c>
      <c r="C456" t="s">
        <v>137</v>
      </c>
      <c r="D456" s="83">
        <v>71281</v>
      </c>
      <c r="E456">
        <v>0.2</v>
      </c>
      <c r="F456" s="83">
        <v>12000</v>
      </c>
      <c r="G456">
        <v>594</v>
      </c>
      <c r="H456">
        <v>495.9</v>
      </c>
    </row>
    <row r="457" spans="1:8">
      <c r="A457" t="s">
        <v>2976</v>
      </c>
      <c r="B457" t="s">
        <v>281</v>
      </c>
      <c r="C457" t="s">
        <v>146</v>
      </c>
      <c r="D457" s="83">
        <v>3774061</v>
      </c>
      <c r="E457">
        <v>12.6</v>
      </c>
      <c r="F457" s="83">
        <v>3812000</v>
      </c>
      <c r="G457">
        <v>99</v>
      </c>
      <c r="H457">
        <v>101.8</v>
      </c>
    </row>
    <row r="458" spans="1:8">
      <c r="A458" t="s">
        <v>2976</v>
      </c>
      <c r="B458" t="s">
        <v>281</v>
      </c>
      <c r="C458" t="s">
        <v>153</v>
      </c>
      <c r="D458" s="83">
        <v>978367</v>
      </c>
      <c r="E458">
        <v>3.3</v>
      </c>
      <c r="F458" s="83">
        <v>1022000</v>
      </c>
      <c r="G458">
        <v>95.7</v>
      </c>
      <c r="H458">
        <v>97.7</v>
      </c>
    </row>
    <row r="459" spans="1:8">
      <c r="A459" t="s">
        <v>2976</v>
      </c>
      <c r="B459" t="s">
        <v>281</v>
      </c>
      <c r="C459" t="s">
        <v>159</v>
      </c>
      <c r="D459" s="83">
        <v>132250</v>
      </c>
      <c r="E459">
        <v>0.4</v>
      </c>
      <c r="F459" s="83">
        <v>144000</v>
      </c>
      <c r="G459">
        <v>91.8</v>
      </c>
      <c r="H459">
        <v>93.7</v>
      </c>
    </row>
    <row r="460" spans="1:8">
      <c r="A460" t="s">
        <v>2976</v>
      </c>
      <c r="B460" t="s">
        <v>281</v>
      </c>
      <c r="C460" t="s">
        <v>167</v>
      </c>
      <c r="D460" s="83">
        <v>684000</v>
      </c>
      <c r="E460">
        <v>2.2999999999999998</v>
      </c>
      <c r="F460" s="83">
        <v>684000</v>
      </c>
      <c r="G460">
        <v>100</v>
      </c>
      <c r="H460">
        <v>100</v>
      </c>
    </row>
    <row r="461" spans="1:8">
      <c r="A461" t="s">
        <v>2976</v>
      </c>
      <c r="B461" t="s">
        <v>281</v>
      </c>
      <c r="C461" t="s">
        <v>173</v>
      </c>
      <c r="D461" s="83"/>
      <c r="F461" s="83"/>
    </row>
    <row r="462" spans="1:8">
      <c r="A462" t="s">
        <v>2976</v>
      </c>
      <c r="B462" t="s">
        <v>281</v>
      </c>
      <c r="C462" t="s">
        <v>178</v>
      </c>
      <c r="D462" s="83">
        <v>35786238</v>
      </c>
      <c r="E462">
        <v>119.6</v>
      </c>
      <c r="F462" s="83">
        <v>34778000</v>
      </c>
      <c r="G462">
        <v>102.9</v>
      </c>
      <c r="H462">
        <v>105</v>
      </c>
    </row>
    <row r="463" spans="1:8">
      <c r="A463" t="s">
        <v>2976</v>
      </c>
      <c r="B463" t="s">
        <v>281</v>
      </c>
      <c r="C463" t="s">
        <v>182</v>
      </c>
      <c r="D463" s="83" t="s">
        <v>2054</v>
      </c>
      <c r="E463" t="s">
        <v>2055</v>
      </c>
      <c r="F463" s="83">
        <v>538000</v>
      </c>
      <c r="G463" t="s">
        <v>352</v>
      </c>
      <c r="H463">
        <v>174.9</v>
      </c>
    </row>
    <row r="464" spans="1:8">
      <c r="A464" t="s">
        <v>2976</v>
      </c>
      <c r="B464" t="s">
        <v>281</v>
      </c>
      <c r="C464" t="s">
        <v>183</v>
      </c>
      <c r="D464" s="83"/>
      <c r="F464" s="83"/>
    </row>
    <row r="465" spans="1:8">
      <c r="A465" t="s">
        <v>2976</v>
      </c>
      <c r="B465" t="s">
        <v>281</v>
      </c>
      <c r="C465" t="s">
        <v>185</v>
      </c>
      <c r="D465" s="83">
        <v>246366</v>
      </c>
      <c r="E465">
        <v>0.8</v>
      </c>
      <c r="F465" s="83"/>
      <c r="H465">
        <v>265.39999999999998</v>
      </c>
    </row>
    <row r="466" spans="1:8">
      <c r="A466" t="s">
        <v>2976</v>
      </c>
      <c r="B466" t="s">
        <v>281</v>
      </c>
      <c r="C466" t="s">
        <v>192</v>
      </c>
      <c r="D466" s="83"/>
      <c r="F466" s="83"/>
    </row>
    <row r="467" spans="1:8">
      <c r="A467" t="s">
        <v>2976</v>
      </c>
      <c r="B467" t="s">
        <v>281</v>
      </c>
      <c r="C467" t="s">
        <v>197</v>
      </c>
      <c r="D467" s="83">
        <v>24600</v>
      </c>
      <c r="E467">
        <v>0.1</v>
      </c>
      <c r="F467" s="83">
        <v>24000</v>
      </c>
      <c r="G467">
        <v>102.5</v>
      </c>
      <c r="H467">
        <v>88.3</v>
      </c>
    </row>
    <row r="468" spans="1:8">
      <c r="A468" t="s">
        <v>2976</v>
      </c>
      <c r="B468" t="s">
        <v>281</v>
      </c>
      <c r="C468" t="s">
        <v>206</v>
      </c>
      <c r="D468" s="83">
        <v>221766</v>
      </c>
      <c r="E468">
        <v>0.7</v>
      </c>
      <c r="F468" s="83" t="s">
        <v>1935</v>
      </c>
      <c r="G468" t="s">
        <v>2081</v>
      </c>
      <c r="H468">
        <v>341.3</v>
      </c>
    </row>
    <row r="469" spans="1:8">
      <c r="A469" t="s">
        <v>2976</v>
      </c>
      <c r="B469" t="s">
        <v>281</v>
      </c>
      <c r="C469" t="s">
        <v>209</v>
      </c>
      <c r="D469" s="83" t="s">
        <v>2089</v>
      </c>
      <c r="E469" t="s">
        <v>2090</v>
      </c>
      <c r="F469" s="83">
        <v>514000</v>
      </c>
      <c r="G469" t="s">
        <v>352</v>
      </c>
      <c r="H469">
        <v>171.6</v>
      </c>
    </row>
    <row r="470" spans="1:8">
      <c r="A470" t="s">
        <v>2976</v>
      </c>
      <c r="B470" t="s">
        <v>324</v>
      </c>
      <c r="C470" t="s">
        <v>80</v>
      </c>
    </row>
    <row r="471" spans="1:8">
      <c r="A471" t="s">
        <v>2976</v>
      </c>
      <c r="B471" t="s">
        <v>324</v>
      </c>
      <c r="C471" t="s">
        <v>86</v>
      </c>
      <c r="D471" s="83"/>
      <c r="F471" s="83"/>
    </row>
    <row r="472" spans="1:8">
      <c r="A472" t="s">
        <v>2976</v>
      </c>
      <c r="B472" t="s">
        <v>324</v>
      </c>
      <c r="C472" t="s">
        <v>91</v>
      </c>
      <c r="D472" s="83">
        <v>26103117</v>
      </c>
      <c r="E472">
        <v>90.4</v>
      </c>
      <c r="F472" s="83">
        <v>32949000</v>
      </c>
      <c r="G472">
        <v>79.2</v>
      </c>
      <c r="H472">
        <v>85.6</v>
      </c>
    </row>
    <row r="473" spans="1:8">
      <c r="A473" t="s">
        <v>2976</v>
      </c>
      <c r="B473" t="s">
        <v>324</v>
      </c>
      <c r="C473" t="s">
        <v>96</v>
      </c>
    </row>
    <row r="474" spans="1:8">
      <c r="A474" t="s">
        <v>2976</v>
      </c>
      <c r="B474" t="s">
        <v>324</v>
      </c>
      <c r="C474" t="s">
        <v>98</v>
      </c>
      <c r="D474" s="83">
        <v>390021</v>
      </c>
      <c r="E474">
        <v>1.4</v>
      </c>
      <c r="F474" s="83"/>
      <c r="H474">
        <v>62.1</v>
      </c>
    </row>
    <row r="475" spans="1:8">
      <c r="A475" t="s">
        <v>2976</v>
      </c>
      <c r="B475" t="s">
        <v>324</v>
      </c>
      <c r="C475" t="s">
        <v>102</v>
      </c>
      <c r="D475" s="83">
        <v>2034104</v>
      </c>
      <c r="E475">
        <v>7</v>
      </c>
      <c r="F475" s="83">
        <v>336000</v>
      </c>
      <c r="G475">
        <v>605.4</v>
      </c>
      <c r="H475">
        <v>99.1</v>
      </c>
    </row>
    <row r="476" spans="1:8">
      <c r="A476" t="s">
        <v>2976</v>
      </c>
      <c r="B476" t="s">
        <v>324</v>
      </c>
      <c r="C476" t="s">
        <v>110</v>
      </c>
      <c r="D476" s="83">
        <v>354489</v>
      </c>
      <c r="E476">
        <v>1.2</v>
      </c>
      <c r="F476" s="83">
        <v>3321000</v>
      </c>
      <c r="G476">
        <v>10.7</v>
      </c>
      <c r="H476">
        <v>790.6</v>
      </c>
    </row>
    <row r="477" spans="1:8">
      <c r="A477" t="s">
        <v>2976</v>
      </c>
      <c r="B477" t="s">
        <v>324</v>
      </c>
      <c r="C477" t="s">
        <v>120</v>
      </c>
    </row>
    <row r="478" spans="1:8">
      <c r="A478" t="s">
        <v>2976</v>
      </c>
      <c r="B478" t="s">
        <v>324</v>
      </c>
      <c r="C478" t="s">
        <v>121</v>
      </c>
      <c r="D478" s="83"/>
      <c r="F478" s="83"/>
    </row>
    <row r="479" spans="1:8">
      <c r="A479" t="s">
        <v>2976</v>
      </c>
      <c r="B479" t="s">
        <v>324</v>
      </c>
      <c r="C479" t="s">
        <v>123</v>
      </c>
    </row>
    <row r="480" spans="1:8">
      <c r="A480" t="s">
        <v>2976</v>
      </c>
      <c r="B480" t="s">
        <v>324</v>
      </c>
      <c r="C480" t="s">
        <v>127</v>
      </c>
      <c r="D480" s="83">
        <v>28881731</v>
      </c>
      <c r="E480">
        <v>100</v>
      </c>
      <c r="F480" s="83">
        <v>36606000</v>
      </c>
      <c r="G480">
        <v>78.900000000000006</v>
      </c>
      <c r="H480">
        <v>86.9</v>
      </c>
    </row>
    <row r="481" spans="1:8">
      <c r="A481" t="s">
        <v>2976</v>
      </c>
      <c r="B481" t="s">
        <v>324</v>
      </c>
      <c r="C481" t="s">
        <v>134</v>
      </c>
      <c r="D481" s="83">
        <v>21473351</v>
      </c>
      <c r="E481">
        <v>74.3</v>
      </c>
      <c r="F481" s="83">
        <v>23974000</v>
      </c>
      <c r="G481">
        <v>89.6</v>
      </c>
      <c r="H481">
        <v>108.4</v>
      </c>
    </row>
    <row r="482" spans="1:8">
      <c r="A482" t="s">
        <v>2976</v>
      </c>
      <c r="B482" t="s">
        <v>324</v>
      </c>
      <c r="C482" t="s">
        <v>137</v>
      </c>
      <c r="D482" s="83">
        <v>496769</v>
      </c>
      <c r="E482">
        <v>1.7</v>
      </c>
      <c r="F482" s="83">
        <v>235000</v>
      </c>
      <c r="G482">
        <v>211.4</v>
      </c>
      <c r="H482">
        <v>172.6</v>
      </c>
    </row>
    <row r="483" spans="1:8">
      <c r="A483" t="s">
        <v>2976</v>
      </c>
      <c r="B483" t="s">
        <v>324</v>
      </c>
      <c r="C483" t="s">
        <v>146</v>
      </c>
      <c r="D483" s="83">
        <v>3923287</v>
      </c>
      <c r="E483">
        <v>13.6</v>
      </c>
      <c r="F483" s="83">
        <v>4219000</v>
      </c>
      <c r="G483">
        <v>93</v>
      </c>
      <c r="H483">
        <v>98</v>
      </c>
    </row>
    <row r="484" spans="1:8">
      <c r="A484" t="s">
        <v>2976</v>
      </c>
      <c r="B484" t="s">
        <v>324</v>
      </c>
      <c r="C484" t="s">
        <v>153</v>
      </c>
      <c r="D484" s="83">
        <v>2277723</v>
      </c>
      <c r="E484">
        <v>7.9</v>
      </c>
      <c r="F484" s="83">
        <v>1627000</v>
      </c>
      <c r="G484">
        <v>140</v>
      </c>
      <c r="H484">
        <v>142.19999999999999</v>
      </c>
    </row>
    <row r="485" spans="1:8">
      <c r="A485" t="s">
        <v>2976</v>
      </c>
      <c r="B485" t="s">
        <v>324</v>
      </c>
      <c r="C485" t="s">
        <v>159</v>
      </c>
      <c r="D485" s="83">
        <v>1152052</v>
      </c>
      <c r="E485">
        <v>4</v>
      </c>
      <c r="F485" s="83">
        <v>1236000</v>
      </c>
      <c r="G485">
        <v>93.2</v>
      </c>
      <c r="H485">
        <v>92.5</v>
      </c>
    </row>
    <row r="486" spans="1:8">
      <c r="A486" t="s">
        <v>2976</v>
      </c>
      <c r="B486" t="s">
        <v>324</v>
      </c>
      <c r="C486" t="s">
        <v>167</v>
      </c>
      <c r="D486" s="83">
        <v>671000</v>
      </c>
      <c r="E486">
        <v>2.2999999999999998</v>
      </c>
      <c r="F486" s="83">
        <v>671000</v>
      </c>
      <c r="G486">
        <v>100</v>
      </c>
      <c r="H486">
        <v>100</v>
      </c>
    </row>
    <row r="487" spans="1:8">
      <c r="A487" t="s">
        <v>2976</v>
      </c>
      <c r="B487" t="s">
        <v>324</v>
      </c>
      <c r="C487" t="s">
        <v>173</v>
      </c>
    </row>
    <row r="488" spans="1:8">
      <c r="A488" t="s">
        <v>2976</v>
      </c>
      <c r="B488" t="s">
        <v>324</v>
      </c>
      <c r="C488" t="s">
        <v>178</v>
      </c>
      <c r="D488" s="83">
        <v>29497413</v>
      </c>
      <c r="E488">
        <v>102.1</v>
      </c>
      <c r="F488" s="83">
        <v>31727000</v>
      </c>
      <c r="G488">
        <v>93</v>
      </c>
      <c r="H488">
        <v>106.4</v>
      </c>
    </row>
    <row r="489" spans="1:8">
      <c r="A489" t="s">
        <v>2976</v>
      </c>
      <c r="B489" t="s">
        <v>324</v>
      </c>
      <c r="C489" t="s">
        <v>182</v>
      </c>
      <c r="D489" s="83" t="s">
        <v>3199</v>
      </c>
      <c r="E489" t="s">
        <v>3043</v>
      </c>
      <c r="F489" s="83">
        <v>4879000</v>
      </c>
      <c r="G489" t="s">
        <v>3200</v>
      </c>
      <c r="H489" t="s">
        <v>1203</v>
      </c>
    </row>
    <row r="490" spans="1:8">
      <c r="A490" t="s">
        <v>2976</v>
      </c>
      <c r="B490" t="s">
        <v>324</v>
      </c>
      <c r="C490" t="s">
        <v>183</v>
      </c>
      <c r="D490" s="83"/>
    </row>
    <row r="491" spans="1:8">
      <c r="A491" t="s">
        <v>2976</v>
      </c>
      <c r="B491" t="s">
        <v>324</v>
      </c>
      <c r="C491" t="s">
        <v>185</v>
      </c>
      <c r="D491" s="83">
        <v>757120</v>
      </c>
      <c r="E491">
        <v>2.6</v>
      </c>
      <c r="F491" s="83">
        <v>72000</v>
      </c>
      <c r="G491" t="s">
        <v>257</v>
      </c>
      <c r="H491">
        <v>422.5</v>
      </c>
    </row>
    <row r="492" spans="1:8">
      <c r="A492" t="s">
        <v>2976</v>
      </c>
      <c r="B492" t="s">
        <v>324</v>
      </c>
      <c r="C492" t="s">
        <v>192</v>
      </c>
      <c r="D492" s="83">
        <v>57232</v>
      </c>
      <c r="E492">
        <v>0.2</v>
      </c>
      <c r="F492" s="83">
        <v>48000</v>
      </c>
      <c r="G492">
        <v>119.2</v>
      </c>
      <c r="H492">
        <v>133.5</v>
      </c>
    </row>
    <row r="493" spans="1:8">
      <c r="A493" t="s">
        <v>2976</v>
      </c>
      <c r="B493" t="s">
        <v>324</v>
      </c>
      <c r="C493" t="s">
        <v>197</v>
      </c>
      <c r="D493" s="83">
        <v>24600</v>
      </c>
      <c r="E493">
        <v>0.1</v>
      </c>
      <c r="F493" s="83">
        <v>36000</v>
      </c>
      <c r="G493">
        <v>68.3</v>
      </c>
      <c r="H493">
        <v>88.3</v>
      </c>
    </row>
    <row r="494" spans="1:8">
      <c r="A494" t="s">
        <v>2976</v>
      </c>
      <c r="B494" t="s">
        <v>324</v>
      </c>
      <c r="C494" t="s">
        <v>206</v>
      </c>
      <c r="D494" s="83">
        <v>675288</v>
      </c>
      <c r="E494">
        <v>2.2999999999999998</v>
      </c>
      <c r="F494" s="83" t="s">
        <v>1932</v>
      </c>
      <c r="G494" t="s">
        <v>352</v>
      </c>
      <c r="H494">
        <v>622.70000000000005</v>
      </c>
    </row>
    <row r="495" spans="1:8">
      <c r="A495" t="s">
        <v>2976</v>
      </c>
      <c r="B495" t="s">
        <v>324</v>
      </c>
      <c r="C495" t="s">
        <v>209</v>
      </c>
      <c r="D495" s="83">
        <v>59606</v>
      </c>
      <c r="E495">
        <v>0.2</v>
      </c>
      <c r="F495" s="83">
        <v>4867000</v>
      </c>
      <c r="G495">
        <v>1.2</v>
      </c>
      <c r="H495">
        <v>1.1000000000000001</v>
      </c>
    </row>
    <row r="496" spans="1:8">
      <c r="A496" t="s">
        <v>2976</v>
      </c>
      <c r="B496" t="s">
        <v>371</v>
      </c>
      <c r="C496" t="s">
        <v>80</v>
      </c>
    </row>
    <row r="497" spans="1:8">
      <c r="A497" t="s">
        <v>2976</v>
      </c>
      <c r="B497" t="s">
        <v>371</v>
      </c>
      <c r="C497" t="s">
        <v>86</v>
      </c>
      <c r="D497" s="83"/>
      <c r="F497" s="83"/>
    </row>
    <row r="498" spans="1:8">
      <c r="A498" t="s">
        <v>2976</v>
      </c>
      <c r="B498" t="s">
        <v>371</v>
      </c>
      <c r="C498" t="s">
        <v>91</v>
      </c>
      <c r="D498" s="83"/>
      <c r="F498" s="83"/>
    </row>
    <row r="499" spans="1:8">
      <c r="A499" t="s">
        <v>2976</v>
      </c>
      <c r="B499" t="s">
        <v>371</v>
      </c>
      <c r="C499" t="s">
        <v>96</v>
      </c>
      <c r="D499" s="83"/>
      <c r="F499" s="83"/>
    </row>
    <row r="500" spans="1:8">
      <c r="A500" t="s">
        <v>2976</v>
      </c>
      <c r="B500" t="s">
        <v>371</v>
      </c>
      <c r="C500" t="s">
        <v>98</v>
      </c>
    </row>
    <row r="501" spans="1:8">
      <c r="A501" t="s">
        <v>2976</v>
      </c>
      <c r="B501" t="s">
        <v>371</v>
      </c>
      <c r="C501" t="s">
        <v>102</v>
      </c>
      <c r="D501" s="83"/>
      <c r="F501" s="83"/>
    </row>
    <row r="502" spans="1:8">
      <c r="A502" t="s">
        <v>2976</v>
      </c>
      <c r="B502" t="s">
        <v>371</v>
      </c>
      <c r="C502" t="s">
        <v>110</v>
      </c>
      <c r="D502" s="83"/>
      <c r="F502" s="83"/>
    </row>
    <row r="503" spans="1:8">
      <c r="A503" t="s">
        <v>2976</v>
      </c>
      <c r="B503" t="s">
        <v>371</v>
      </c>
      <c r="C503" t="s">
        <v>120</v>
      </c>
    </row>
    <row r="504" spans="1:8">
      <c r="A504" t="s">
        <v>2976</v>
      </c>
      <c r="B504" t="s">
        <v>371</v>
      </c>
      <c r="C504" t="s">
        <v>121</v>
      </c>
    </row>
    <row r="505" spans="1:8">
      <c r="A505" t="s">
        <v>2976</v>
      </c>
      <c r="B505" t="s">
        <v>371</v>
      </c>
      <c r="C505" t="s">
        <v>123</v>
      </c>
    </row>
    <row r="506" spans="1:8">
      <c r="A506" t="s">
        <v>2976</v>
      </c>
      <c r="B506" t="s">
        <v>371</v>
      </c>
      <c r="C506" t="s">
        <v>127</v>
      </c>
      <c r="D506" s="83"/>
      <c r="F506" s="83"/>
    </row>
    <row r="507" spans="1:8">
      <c r="A507" t="s">
        <v>2976</v>
      </c>
      <c r="B507" t="s">
        <v>371</v>
      </c>
      <c r="C507" t="s">
        <v>134</v>
      </c>
      <c r="D507" s="83"/>
      <c r="F507" s="83"/>
    </row>
    <row r="508" spans="1:8">
      <c r="A508" t="s">
        <v>2976</v>
      </c>
      <c r="B508" t="s">
        <v>371</v>
      </c>
      <c r="C508" t="s">
        <v>137</v>
      </c>
      <c r="D508" s="83"/>
      <c r="F508" s="83"/>
    </row>
    <row r="509" spans="1:8">
      <c r="A509" t="s">
        <v>2976</v>
      </c>
      <c r="B509" t="s">
        <v>371</v>
      </c>
      <c r="C509" t="s">
        <v>146</v>
      </c>
      <c r="D509" s="83"/>
      <c r="F509" s="83"/>
    </row>
    <row r="510" spans="1:8">
      <c r="A510" t="s">
        <v>2976</v>
      </c>
      <c r="B510" t="s">
        <v>371</v>
      </c>
      <c r="C510" t="s">
        <v>153</v>
      </c>
      <c r="D510" s="83"/>
      <c r="F510" s="83"/>
    </row>
    <row r="511" spans="1:8">
      <c r="A511" t="s">
        <v>2976</v>
      </c>
      <c r="B511" t="s">
        <v>371</v>
      </c>
      <c r="C511" t="s">
        <v>159</v>
      </c>
      <c r="D511" s="83">
        <v>4568916</v>
      </c>
      <c r="F511" s="83">
        <v>4572000</v>
      </c>
      <c r="G511">
        <v>99.9</v>
      </c>
      <c r="H511">
        <v>94.3</v>
      </c>
    </row>
    <row r="512" spans="1:8">
      <c r="A512" t="s">
        <v>2976</v>
      </c>
      <c r="B512" t="s">
        <v>371</v>
      </c>
      <c r="C512" t="s">
        <v>167</v>
      </c>
      <c r="D512" s="83"/>
      <c r="F512" s="83"/>
    </row>
    <row r="513" spans="1:8">
      <c r="A513" t="s">
        <v>2976</v>
      </c>
      <c r="B513" t="s">
        <v>371</v>
      </c>
      <c r="C513" t="s">
        <v>173</v>
      </c>
      <c r="D513" s="83"/>
      <c r="F513" s="83"/>
    </row>
    <row r="514" spans="1:8">
      <c r="A514" t="s">
        <v>2976</v>
      </c>
      <c r="B514" t="s">
        <v>371</v>
      </c>
      <c r="C514" t="s">
        <v>178</v>
      </c>
      <c r="D514" s="83">
        <v>4568916</v>
      </c>
      <c r="F514" s="83">
        <v>4572000</v>
      </c>
      <c r="G514">
        <v>99.9</v>
      </c>
      <c r="H514">
        <v>94.3</v>
      </c>
    </row>
    <row r="515" spans="1:8">
      <c r="A515" t="s">
        <v>2976</v>
      </c>
      <c r="B515" t="s">
        <v>371</v>
      </c>
      <c r="C515" t="s">
        <v>182</v>
      </c>
      <c r="D515" s="83" t="s">
        <v>2325</v>
      </c>
      <c r="F515" s="83" t="s">
        <v>2326</v>
      </c>
      <c r="G515">
        <v>99.9</v>
      </c>
      <c r="H515">
        <v>94.3</v>
      </c>
    </row>
    <row r="516" spans="1:8">
      <c r="A516" t="s">
        <v>2976</v>
      </c>
      <c r="B516" t="s">
        <v>371</v>
      </c>
      <c r="C516" t="s">
        <v>183</v>
      </c>
      <c r="D516" s="83"/>
    </row>
    <row r="517" spans="1:8">
      <c r="A517" t="s">
        <v>2976</v>
      </c>
      <c r="B517" t="s">
        <v>371</v>
      </c>
      <c r="C517" t="s">
        <v>185</v>
      </c>
      <c r="D517" s="83"/>
      <c r="F517" s="83"/>
    </row>
    <row r="518" spans="1:8">
      <c r="A518" t="s">
        <v>2976</v>
      </c>
      <c r="B518" t="s">
        <v>371</v>
      </c>
      <c r="C518" t="s">
        <v>192</v>
      </c>
      <c r="D518" s="83"/>
      <c r="F518" s="83"/>
    </row>
    <row r="519" spans="1:8">
      <c r="A519" t="s">
        <v>2976</v>
      </c>
      <c r="B519" t="s">
        <v>371</v>
      </c>
      <c r="C519" t="s">
        <v>197</v>
      </c>
      <c r="D519" s="83"/>
      <c r="F519" s="83"/>
    </row>
    <row r="520" spans="1:8">
      <c r="A520" t="s">
        <v>2976</v>
      </c>
      <c r="B520" t="s">
        <v>371</v>
      </c>
      <c r="C520" t="s">
        <v>206</v>
      </c>
      <c r="D520" s="83"/>
    </row>
    <row r="521" spans="1:8">
      <c r="A521" t="s">
        <v>2976</v>
      </c>
      <c r="B521" t="s">
        <v>371</v>
      </c>
      <c r="C521" t="s">
        <v>209</v>
      </c>
      <c r="D521" s="83" t="s">
        <v>2325</v>
      </c>
      <c r="F521" s="83" t="s">
        <v>2326</v>
      </c>
      <c r="G521">
        <v>99.9</v>
      </c>
      <c r="H521">
        <v>94.3</v>
      </c>
    </row>
    <row r="522" spans="1:8">
      <c r="A522" t="s">
        <v>2976</v>
      </c>
      <c r="B522" t="s">
        <v>73</v>
      </c>
      <c r="C522" t="s">
        <v>80</v>
      </c>
      <c r="D522" s="83"/>
      <c r="F522" s="83"/>
    </row>
    <row r="523" spans="1:8">
      <c r="A523" t="s">
        <v>2976</v>
      </c>
      <c r="B523" t="s">
        <v>73</v>
      </c>
      <c r="C523" t="s">
        <v>86</v>
      </c>
      <c r="D523" s="83"/>
      <c r="F523" s="83"/>
    </row>
    <row r="524" spans="1:8">
      <c r="A524" t="s">
        <v>2976</v>
      </c>
      <c r="B524" t="s">
        <v>73</v>
      </c>
      <c r="C524" t="s">
        <v>91</v>
      </c>
      <c r="D524" s="83"/>
      <c r="F524" s="83"/>
    </row>
    <row r="525" spans="1:8">
      <c r="A525" t="s">
        <v>2976</v>
      </c>
      <c r="B525" t="s">
        <v>73</v>
      </c>
      <c r="C525" t="s">
        <v>96</v>
      </c>
      <c r="D525" s="83">
        <v>50914368</v>
      </c>
      <c r="E525">
        <v>90.3</v>
      </c>
      <c r="F525" s="83">
        <v>48180000</v>
      </c>
      <c r="G525">
        <v>105.7</v>
      </c>
      <c r="H525">
        <v>104.2</v>
      </c>
    </row>
    <row r="526" spans="1:8">
      <c r="A526" t="s">
        <v>2976</v>
      </c>
      <c r="B526" t="s">
        <v>73</v>
      </c>
      <c r="C526" t="s">
        <v>98</v>
      </c>
      <c r="D526" s="83">
        <v>4472656</v>
      </c>
      <c r="E526">
        <v>7.9</v>
      </c>
      <c r="F526" s="83">
        <v>3744000</v>
      </c>
      <c r="G526">
        <v>119.5</v>
      </c>
      <c r="H526">
        <v>124</v>
      </c>
    </row>
    <row r="527" spans="1:8">
      <c r="A527" t="s">
        <v>2976</v>
      </c>
      <c r="B527" t="s">
        <v>73</v>
      </c>
      <c r="C527" t="s">
        <v>102</v>
      </c>
      <c r="D527" s="83"/>
      <c r="F527" s="83"/>
    </row>
    <row r="528" spans="1:8">
      <c r="A528" t="s">
        <v>2976</v>
      </c>
      <c r="B528" t="s">
        <v>73</v>
      </c>
      <c r="C528" t="s">
        <v>110</v>
      </c>
      <c r="D528" s="83">
        <v>1017378</v>
      </c>
      <c r="E528">
        <v>1.8</v>
      </c>
      <c r="F528" s="83">
        <v>600000</v>
      </c>
      <c r="G528">
        <v>169.6</v>
      </c>
      <c r="H528">
        <v>130.30000000000001</v>
      </c>
    </row>
    <row r="529" spans="1:8">
      <c r="A529" t="s">
        <v>2976</v>
      </c>
      <c r="B529" t="s">
        <v>73</v>
      </c>
      <c r="C529" t="s">
        <v>120</v>
      </c>
    </row>
    <row r="530" spans="1:8">
      <c r="A530" t="s">
        <v>2976</v>
      </c>
      <c r="B530" t="s">
        <v>73</v>
      </c>
      <c r="C530" t="s">
        <v>121</v>
      </c>
      <c r="D530" s="83"/>
      <c r="F530" s="83"/>
    </row>
    <row r="531" spans="1:8">
      <c r="A531" t="s">
        <v>2976</v>
      </c>
      <c r="B531" t="s">
        <v>73</v>
      </c>
      <c r="C531" t="s">
        <v>123</v>
      </c>
      <c r="D531" s="83"/>
      <c r="F531" s="83"/>
    </row>
    <row r="532" spans="1:8">
      <c r="A532" t="s">
        <v>2976</v>
      </c>
      <c r="B532" t="s">
        <v>73</v>
      </c>
      <c r="C532" t="s">
        <v>127</v>
      </c>
      <c r="D532" s="83">
        <v>56404402</v>
      </c>
      <c r="E532">
        <v>100</v>
      </c>
      <c r="F532" s="83">
        <v>52524000</v>
      </c>
      <c r="G532">
        <v>107.4</v>
      </c>
      <c r="H532">
        <v>105.9</v>
      </c>
    </row>
    <row r="533" spans="1:8">
      <c r="A533" t="s">
        <v>2976</v>
      </c>
      <c r="B533" t="s">
        <v>73</v>
      </c>
      <c r="C533" t="s">
        <v>134</v>
      </c>
      <c r="D533" s="83">
        <v>46427421</v>
      </c>
      <c r="E533">
        <v>82.3</v>
      </c>
      <c r="F533" s="83">
        <v>44434000</v>
      </c>
      <c r="G533">
        <v>104.5</v>
      </c>
      <c r="H533">
        <v>107.8</v>
      </c>
    </row>
    <row r="534" spans="1:8">
      <c r="A534" t="s">
        <v>2976</v>
      </c>
      <c r="B534" t="s">
        <v>73</v>
      </c>
      <c r="C534" t="s">
        <v>137</v>
      </c>
      <c r="D534" s="83">
        <v>169300</v>
      </c>
      <c r="E534">
        <v>0.3</v>
      </c>
      <c r="F534" s="83">
        <v>120000</v>
      </c>
      <c r="G534">
        <v>141.1</v>
      </c>
      <c r="H534">
        <v>134.5</v>
      </c>
    </row>
    <row r="535" spans="1:8">
      <c r="A535" t="s">
        <v>2976</v>
      </c>
      <c r="B535" t="s">
        <v>73</v>
      </c>
      <c r="C535" t="s">
        <v>146</v>
      </c>
      <c r="D535" s="83">
        <v>437</v>
      </c>
      <c r="F535" s="83"/>
    </row>
    <row r="536" spans="1:8">
      <c r="A536" t="s">
        <v>2976</v>
      </c>
      <c r="B536" t="s">
        <v>73</v>
      </c>
      <c r="C536" t="s">
        <v>153</v>
      </c>
      <c r="D536" s="83">
        <v>6485145</v>
      </c>
      <c r="E536">
        <v>11.5</v>
      </c>
      <c r="F536" s="83">
        <v>5919000</v>
      </c>
      <c r="G536">
        <v>109.6</v>
      </c>
      <c r="H536">
        <v>121</v>
      </c>
    </row>
    <row r="537" spans="1:8">
      <c r="A537" t="s">
        <v>2976</v>
      </c>
      <c r="B537" t="s">
        <v>73</v>
      </c>
      <c r="C537" t="s">
        <v>159</v>
      </c>
      <c r="D537" s="83">
        <v>66073</v>
      </c>
      <c r="E537">
        <v>0.1</v>
      </c>
      <c r="F537" s="83">
        <v>108000</v>
      </c>
      <c r="G537">
        <v>61.2</v>
      </c>
      <c r="H537">
        <v>62.1</v>
      </c>
    </row>
    <row r="538" spans="1:8">
      <c r="A538" t="s">
        <v>2976</v>
      </c>
      <c r="B538" t="s">
        <v>73</v>
      </c>
      <c r="C538" t="s">
        <v>167</v>
      </c>
      <c r="D538" s="83">
        <v>792000</v>
      </c>
      <c r="E538">
        <v>1.4</v>
      </c>
      <c r="F538" s="83">
        <v>792000</v>
      </c>
      <c r="G538">
        <v>100</v>
      </c>
      <c r="H538">
        <v>100</v>
      </c>
    </row>
    <row r="539" spans="1:8">
      <c r="A539" t="s">
        <v>2976</v>
      </c>
      <c r="B539" t="s">
        <v>73</v>
      </c>
      <c r="C539" t="s">
        <v>173</v>
      </c>
      <c r="D539" s="83"/>
      <c r="F539" s="83"/>
    </row>
    <row r="540" spans="1:8">
      <c r="A540" t="s">
        <v>2976</v>
      </c>
      <c r="B540" t="s">
        <v>73</v>
      </c>
      <c r="C540" t="s">
        <v>178</v>
      </c>
      <c r="D540" s="83">
        <v>53771076</v>
      </c>
      <c r="E540">
        <v>95.3</v>
      </c>
      <c r="F540" s="83">
        <v>51253000</v>
      </c>
      <c r="G540">
        <v>104.9</v>
      </c>
      <c r="H540">
        <v>109.1</v>
      </c>
    </row>
    <row r="541" spans="1:8">
      <c r="A541" t="s">
        <v>2976</v>
      </c>
      <c r="B541" t="s">
        <v>73</v>
      </c>
      <c r="C541" t="s">
        <v>182</v>
      </c>
      <c r="D541" s="83">
        <v>2633326</v>
      </c>
      <c r="E541">
        <v>4.7</v>
      </c>
      <c r="F541" s="83">
        <v>1271000</v>
      </c>
      <c r="G541">
        <v>207.2</v>
      </c>
      <c r="H541">
        <v>66.8</v>
      </c>
    </row>
    <row r="542" spans="1:8">
      <c r="A542" t="s">
        <v>2976</v>
      </c>
      <c r="B542" t="s">
        <v>73</v>
      </c>
      <c r="C542" t="s">
        <v>183</v>
      </c>
      <c r="D542" s="83"/>
      <c r="F542" s="83"/>
    </row>
    <row r="543" spans="1:8">
      <c r="A543" t="s">
        <v>2976</v>
      </c>
      <c r="B543" t="s">
        <v>73</v>
      </c>
      <c r="C543" t="s">
        <v>185</v>
      </c>
      <c r="D543" s="83">
        <v>685814</v>
      </c>
      <c r="E543">
        <v>1.2</v>
      </c>
      <c r="F543" s="83">
        <v>96000</v>
      </c>
      <c r="G543">
        <v>714.4</v>
      </c>
      <c r="H543">
        <v>532.70000000000005</v>
      </c>
    </row>
    <row r="544" spans="1:8">
      <c r="A544" t="s">
        <v>2976</v>
      </c>
      <c r="B544" t="s">
        <v>73</v>
      </c>
      <c r="C544" t="s">
        <v>192</v>
      </c>
      <c r="D544" s="83">
        <v>180</v>
      </c>
      <c r="F544" s="83">
        <v>3000</v>
      </c>
      <c r="G544">
        <v>6</v>
      </c>
      <c r="H544">
        <v>3</v>
      </c>
    </row>
    <row r="545" spans="1:8">
      <c r="A545" t="s">
        <v>2976</v>
      </c>
      <c r="B545" t="s">
        <v>73</v>
      </c>
      <c r="C545" t="s">
        <v>197</v>
      </c>
      <c r="D545" s="83">
        <v>24600</v>
      </c>
      <c r="F545" s="83">
        <v>156000</v>
      </c>
      <c r="G545">
        <v>15.8</v>
      </c>
      <c r="H545">
        <v>88.3</v>
      </c>
    </row>
    <row r="546" spans="1:8">
      <c r="A546" t="s">
        <v>2976</v>
      </c>
      <c r="B546" t="s">
        <v>73</v>
      </c>
      <c r="C546" t="s">
        <v>206</v>
      </c>
      <c r="D546" s="83">
        <v>661034</v>
      </c>
      <c r="E546">
        <v>1.2</v>
      </c>
      <c r="F546" s="83" t="s">
        <v>1752</v>
      </c>
      <c r="G546" t="s">
        <v>352</v>
      </c>
      <c r="H546">
        <v>697</v>
      </c>
    </row>
    <row r="547" spans="1:8">
      <c r="A547" t="s">
        <v>2976</v>
      </c>
      <c r="B547" t="s">
        <v>73</v>
      </c>
      <c r="C547" t="s">
        <v>209</v>
      </c>
      <c r="D547" s="83">
        <v>3294360</v>
      </c>
      <c r="E547">
        <v>5.8</v>
      </c>
      <c r="F547" s="83">
        <v>1208000</v>
      </c>
      <c r="G547">
        <v>272.7</v>
      </c>
      <c r="H547">
        <v>81.599999999999994</v>
      </c>
    </row>
    <row r="548" spans="1:8">
      <c r="A548" t="s">
        <v>2976</v>
      </c>
      <c r="B548" t="s">
        <v>218</v>
      </c>
      <c r="C548" t="s">
        <v>80</v>
      </c>
      <c r="D548" s="83"/>
      <c r="F548" s="83"/>
      <c r="G548" s="83"/>
    </row>
    <row r="549" spans="1:8">
      <c r="A549" t="s">
        <v>2976</v>
      </c>
      <c r="B549" t="s">
        <v>218</v>
      </c>
      <c r="C549" t="s">
        <v>86</v>
      </c>
      <c r="D549" s="83">
        <v>95293154</v>
      </c>
      <c r="E549">
        <v>53.7</v>
      </c>
      <c r="F549" s="83">
        <v>94805000</v>
      </c>
      <c r="G549" s="83">
        <v>100.5</v>
      </c>
      <c r="H549">
        <v>103.9</v>
      </c>
    </row>
    <row r="550" spans="1:8">
      <c r="A550" t="s">
        <v>2976</v>
      </c>
      <c r="B550" t="s">
        <v>218</v>
      </c>
      <c r="C550" t="s">
        <v>91</v>
      </c>
      <c r="D550" s="83"/>
      <c r="F550" s="83"/>
      <c r="G550" s="83"/>
    </row>
    <row r="551" spans="1:8">
      <c r="A551" t="s">
        <v>2976</v>
      </c>
      <c r="B551" t="s">
        <v>218</v>
      </c>
      <c r="C551" t="s">
        <v>96</v>
      </c>
      <c r="D551" s="83"/>
      <c r="F551" s="83"/>
      <c r="G551" s="83"/>
    </row>
    <row r="552" spans="1:8">
      <c r="A552" t="s">
        <v>2976</v>
      </c>
      <c r="B552" t="s">
        <v>218</v>
      </c>
      <c r="C552" t="s">
        <v>98</v>
      </c>
      <c r="D552" s="83"/>
      <c r="F552" s="83"/>
      <c r="G552" s="83"/>
    </row>
    <row r="553" spans="1:8">
      <c r="A553" t="s">
        <v>2976</v>
      </c>
      <c r="B553" t="s">
        <v>218</v>
      </c>
      <c r="C553" t="s">
        <v>102</v>
      </c>
      <c r="D553" s="83"/>
      <c r="F553" s="83"/>
      <c r="G553" s="83"/>
    </row>
    <row r="554" spans="1:8">
      <c r="A554" t="s">
        <v>2976</v>
      </c>
      <c r="B554" t="s">
        <v>218</v>
      </c>
      <c r="C554" t="s">
        <v>110</v>
      </c>
      <c r="D554" s="83">
        <v>1539259</v>
      </c>
      <c r="E554">
        <v>0.9</v>
      </c>
      <c r="F554" s="83"/>
      <c r="H554">
        <v>262.89999999999998</v>
      </c>
    </row>
    <row r="555" spans="1:8">
      <c r="A555" t="s">
        <v>2976</v>
      </c>
      <c r="B555" t="s">
        <v>218</v>
      </c>
      <c r="C555" t="s">
        <v>120</v>
      </c>
      <c r="D555" s="83"/>
      <c r="F555" s="83"/>
      <c r="G555" s="83"/>
    </row>
    <row r="556" spans="1:8">
      <c r="A556" t="s">
        <v>2976</v>
      </c>
      <c r="B556" t="s">
        <v>218</v>
      </c>
      <c r="C556" t="s">
        <v>121</v>
      </c>
      <c r="D556" s="83">
        <v>80636572</v>
      </c>
      <c r="E556">
        <v>45.4</v>
      </c>
      <c r="F556" s="83">
        <v>86738000</v>
      </c>
      <c r="G556" s="83">
        <v>93</v>
      </c>
      <c r="H556">
        <v>97.7</v>
      </c>
    </row>
    <row r="557" spans="1:8">
      <c r="A557" t="s">
        <v>2976</v>
      </c>
      <c r="B557" t="s">
        <v>218</v>
      </c>
      <c r="C557" t="s">
        <v>123</v>
      </c>
      <c r="D557" s="83"/>
      <c r="F557" s="83"/>
      <c r="G557" s="83"/>
    </row>
    <row r="558" spans="1:8">
      <c r="A558" t="s">
        <v>2976</v>
      </c>
      <c r="B558" t="s">
        <v>218</v>
      </c>
      <c r="C558" t="s">
        <v>127</v>
      </c>
      <c r="D558" s="83">
        <v>177468985</v>
      </c>
      <c r="E558">
        <v>100</v>
      </c>
      <c r="F558" s="83">
        <v>181543000</v>
      </c>
      <c r="G558" s="83">
        <v>97.8</v>
      </c>
      <c r="H558">
        <v>101.5</v>
      </c>
    </row>
    <row r="559" spans="1:8">
      <c r="A559" t="s">
        <v>2976</v>
      </c>
      <c r="B559" t="s">
        <v>218</v>
      </c>
      <c r="C559" t="s">
        <v>134</v>
      </c>
      <c r="D559" s="83">
        <v>117715423</v>
      </c>
      <c r="E559">
        <v>66.3</v>
      </c>
      <c r="F559" s="83">
        <v>118640000</v>
      </c>
      <c r="G559" s="83">
        <v>99.2</v>
      </c>
      <c r="H559">
        <v>99.3</v>
      </c>
    </row>
    <row r="560" spans="1:8">
      <c r="A560" t="s">
        <v>2976</v>
      </c>
      <c r="B560" t="s">
        <v>218</v>
      </c>
      <c r="C560" t="s">
        <v>137</v>
      </c>
      <c r="D560" s="83">
        <v>3296139</v>
      </c>
      <c r="E560">
        <v>1.9</v>
      </c>
      <c r="F560" s="83">
        <v>3550000</v>
      </c>
      <c r="G560" s="83">
        <v>92.8</v>
      </c>
      <c r="H560">
        <v>96.8</v>
      </c>
    </row>
    <row r="561" spans="1:8">
      <c r="A561" t="s">
        <v>2976</v>
      </c>
      <c r="B561" t="s">
        <v>218</v>
      </c>
      <c r="C561" t="s">
        <v>146</v>
      </c>
      <c r="D561" s="83">
        <v>24921891</v>
      </c>
      <c r="E561">
        <v>14</v>
      </c>
      <c r="F561" s="83">
        <v>24161000</v>
      </c>
      <c r="G561" s="83">
        <v>103.1</v>
      </c>
      <c r="H561">
        <v>99.2</v>
      </c>
    </row>
    <row r="562" spans="1:8">
      <c r="A562" t="s">
        <v>2976</v>
      </c>
      <c r="B562" t="s">
        <v>218</v>
      </c>
      <c r="C562" t="s">
        <v>153</v>
      </c>
      <c r="D562" s="83">
        <v>11008050</v>
      </c>
      <c r="E562">
        <v>6.2</v>
      </c>
      <c r="F562" s="83">
        <v>16136000</v>
      </c>
      <c r="G562" s="83">
        <v>68.2</v>
      </c>
      <c r="H562">
        <v>60.2</v>
      </c>
    </row>
    <row r="563" spans="1:8">
      <c r="A563" t="s">
        <v>2976</v>
      </c>
      <c r="B563" t="s">
        <v>218</v>
      </c>
      <c r="C563" t="s">
        <v>159</v>
      </c>
      <c r="D563" s="83">
        <v>15702091</v>
      </c>
      <c r="E563">
        <v>8.8000000000000007</v>
      </c>
      <c r="F563" s="83">
        <v>18456000</v>
      </c>
      <c r="G563" s="83">
        <v>85.1</v>
      </c>
      <c r="H563">
        <v>98.5</v>
      </c>
    </row>
    <row r="564" spans="1:8">
      <c r="A564" t="s">
        <v>2976</v>
      </c>
      <c r="B564" t="s">
        <v>218</v>
      </c>
      <c r="C564" t="s">
        <v>167</v>
      </c>
      <c r="D564" s="83">
        <v>4408000</v>
      </c>
      <c r="E564">
        <v>2.5</v>
      </c>
      <c r="F564" s="83">
        <v>4408000</v>
      </c>
      <c r="G564" s="83">
        <v>100</v>
      </c>
      <c r="H564">
        <v>100</v>
      </c>
    </row>
    <row r="565" spans="1:8">
      <c r="A565" t="s">
        <v>2976</v>
      </c>
      <c r="B565" t="s">
        <v>218</v>
      </c>
      <c r="C565" t="s">
        <v>173</v>
      </c>
      <c r="D565" s="83"/>
      <c r="F565" s="83"/>
      <c r="G565" s="83"/>
    </row>
    <row r="566" spans="1:8">
      <c r="A566" t="s">
        <v>2976</v>
      </c>
      <c r="B566" t="s">
        <v>218</v>
      </c>
      <c r="C566" t="s">
        <v>178</v>
      </c>
      <c r="D566" s="83">
        <v>173755455</v>
      </c>
      <c r="E566">
        <v>97.9</v>
      </c>
      <c r="F566" s="83">
        <v>181801000</v>
      </c>
      <c r="G566" s="83">
        <v>95.6</v>
      </c>
      <c r="H566">
        <v>95.3</v>
      </c>
    </row>
    <row r="567" spans="1:8">
      <c r="A567" t="s">
        <v>2976</v>
      </c>
      <c r="B567" t="s">
        <v>218</v>
      </c>
      <c r="C567" t="s">
        <v>182</v>
      </c>
      <c r="D567" s="83">
        <v>3713530</v>
      </c>
      <c r="E567">
        <v>2.1</v>
      </c>
      <c r="F567" s="83" t="s">
        <v>1891</v>
      </c>
      <c r="G567" t="s">
        <v>352</v>
      </c>
      <c r="H567" t="s">
        <v>663</v>
      </c>
    </row>
    <row r="568" spans="1:8">
      <c r="A568" t="s">
        <v>2976</v>
      </c>
      <c r="B568" t="s">
        <v>218</v>
      </c>
      <c r="C568" t="s">
        <v>183</v>
      </c>
      <c r="D568" s="83">
        <v>31502</v>
      </c>
      <c r="F568" s="83"/>
      <c r="G568" s="83"/>
      <c r="H568">
        <v>175</v>
      </c>
    </row>
    <row r="569" spans="1:8">
      <c r="A569" t="s">
        <v>2976</v>
      </c>
      <c r="B569" t="s">
        <v>218</v>
      </c>
      <c r="C569" t="s">
        <v>185</v>
      </c>
      <c r="D569" s="83">
        <v>7203103</v>
      </c>
      <c r="E569">
        <v>4.0999999999999996</v>
      </c>
      <c r="F569" s="83">
        <v>1680000</v>
      </c>
      <c r="G569" s="83">
        <v>428.8</v>
      </c>
      <c r="H569">
        <v>229.2</v>
      </c>
    </row>
    <row r="570" spans="1:8">
      <c r="A570" t="s">
        <v>2976</v>
      </c>
      <c r="B570" t="s">
        <v>218</v>
      </c>
      <c r="C570" t="s">
        <v>192</v>
      </c>
      <c r="D570" s="83"/>
      <c r="F570" s="83"/>
      <c r="G570" s="83"/>
    </row>
    <row r="571" spans="1:8">
      <c r="A571" t="s">
        <v>2976</v>
      </c>
      <c r="B571" t="s">
        <v>218</v>
      </c>
      <c r="C571" t="s">
        <v>197</v>
      </c>
      <c r="D571" s="83">
        <v>1590442</v>
      </c>
      <c r="E571">
        <v>0.9</v>
      </c>
      <c r="F571" s="83">
        <v>1256000</v>
      </c>
      <c r="G571">
        <v>126.6</v>
      </c>
      <c r="H571">
        <v>136.19999999999999</v>
      </c>
    </row>
    <row r="572" spans="1:8">
      <c r="A572" t="s">
        <v>2976</v>
      </c>
      <c r="B572" t="s">
        <v>218</v>
      </c>
      <c r="C572" t="s">
        <v>206</v>
      </c>
      <c r="D572" s="83">
        <v>5644163</v>
      </c>
      <c r="E572">
        <v>3.2</v>
      </c>
      <c r="F572" s="83">
        <v>424000</v>
      </c>
      <c r="G572" s="83" t="s">
        <v>257</v>
      </c>
      <c r="H572">
        <v>283.2</v>
      </c>
    </row>
    <row r="573" spans="1:8">
      <c r="A573" t="s">
        <v>2976</v>
      </c>
      <c r="B573" t="s">
        <v>218</v>
      </c>
      <c r="C573" t="s">
        <v>209</v>
      </c>
      <c r="D573" s="83">
        <v>9357693</v>
      </c>
      <c r="E573">
        <v>5.3</v>
      </c>
      <c r="F573" s="83">
        <v>166000</v>
      </c>
      <c r="G573" s="83" t="s">
        <v>257</v>
      </c>
      <c r="H573" t="s">
        <v>1946</v>
      </c>
    </row>
    <row r="574" spans="1:8">
      <c r="A574" t="s">
        <v>2976</v>
      </c>
      <c r="B574" t="s">
        <v>282</v>
      </c>
      <c r="C574" t="s">
        <v>80</v>
      </c>
    </row>
    <row r="575" spans="1:8">
      <c r="A575" t="s">
        <v>2976</v>
      </c>
      <c r="B575" t="s">
        <v>282</v>
      </c>
      <c r="C575" t="s">
        <v>86</v>
      </c>
      <c r="D575" s="83">
        <v>34981065</v>
      </c>
      <c r="E575">
        <v>17.899999999999999</v>
      </c>
      <c r="F575" s="83">
        <v>35734000</v>
      </c>
      <c r="G575">
        <v>97.9</v>
      </c>
      <c r="H575">
        <v>102</v>
      </c>
    </row>
    <row r="576" spans="1:8">
      <c r="A576" t="s">
        <v>2976</v>
      </c>
      <c r="B576" t="s">
        <v>282</v>
      </c>
      <c r="C576" t="s">
        <v>91</v>
      </c>
      <c r="D576" s="83">
        <v>112211379</v>
      </c>
      <c r="E576">
        <v>57.3</v>
      </c>
      <c r="F576" s="83">
        <v>122485000</v>
      </c>
      <c r="G576">
        <v>91.6</v>
      </c>
      <c r="H576">
        <v>97</v>
      </c>
    </row>
    <row r="577" spans="1:8">
      <c r="A577" t="s">
        <v>2976</v>
      </c>
      <c r="B577" t="s">
        <v>282</v>
      </c>
      <c r="C577" t="s">
        <v>96</v>
      </c>
    </row>
    <row r="578" spans="1:8">
      <c r="A578" t="s">
        <v>2976</v>
      </c>
      <c r="B578" t="s">
        <v>282</v>
      </c>
      <c r="C578" t="s">
        <v>98</v>
      </c>
      <c r="D578" s="83"/>
      <c r="F578" s="83"/>
    </row>
    <row r="579" spans="1:8">
      <c r="A579" t="s">
        <v>2976</v>
      </c>
      <c r="B579" t="s">
        <v>282</v>
      </c>
      <c r="C579" t="s">
        <v>102</v>
      </c>
      <c r="D579" s="83">
        <v>45843530</v>
      </c>
      <c r="E579">
        <v>23.4</v>
      </c>
      <c r="F579" s="83">
        <v>47806000</v>
      </c>
      <c r="G579">
        <v>95.9</v>
      </c>
      <c r="H579">
        <v>100.3</v>
      </c>
    </row>
    <row r="580" spans="1:8">
      <c r="A580" t="s">
        <v>2976</v>
      </c>
      <c r="B580" t="s">
        <v>282</v>
      </c>
      <c r="C580" t="s">
        <v>110</v>
      </c>
      <c r="D580" s="83">
        <v>2893588</v>
      </c>
      <c r="E580">
        <v>1.5</v>
      </c>
      <c r="F580" s="83">
        <v>660000</v>
      </c>
      <c r="G580">
        <v>438.4</v>
      </c>
      <c r="H580">
        <v>179.5</v>
      </c>
    </row>
    <row r="581" spans="1:8">
      <c r="A581" t="s">
        <v>2976</v>
      </c>
      <c r="B581" t="s">
        <v>282</v>
      </c>
      <c r="C581" t="s">
        <v>120</v>
      </c>
    </row>
    <row r="582" spans="1:8">
      <c r="A582" t="s">
        <v>2976</v>
      </c>
      <c r="B582" t="s">
        <v>282</v>
      </c>
      <c r="C582" t="s">
        <v>121</v>
      </c>
    </row>
    <row r="583" spans="1:8">
      <c r="A583" t="s">
        <v>2976</v>
      </c>
      <c r="B583" t="s">
        <v>282</v>
      </c>
      <c r="C583" t="s">
        <v>123</v>
      </c>
    </row>
    <row r="584" spans="1:8">
      <c r="A584" t="s">
        <v>2976</v>
      </c>
      <c r="B584" t="s">
        <v>282</v>
      </c>
      <c r="C584" t="s">
        <v>127</v>
      </c>
      <c r="D584" s="83">
        <v>195929562</v>
      </c>
      <c r="E584">
        <v>100</v>
      </c>
      <c r="F584" s="83">
        <v>206685000</v>
      </c>
      <c r="G584">
        <v>94.8</v>
      </c>
      <c r="H584">
        <v>99.3</v>
      </c>
    </row>
    <row r="585" spans="1:8">
      <c r="A585" t="s">
        <v>2976</v>
      </c>
      <c r="B585" t="s">
        <v>282</v>
      </c>
      <c r="C585" t="s">
        <v>134</v>
      </c>
      <c r="D585" s="83">
        <v>133854251</v>
      </c>
      <c r="E585">
        <v>68.3</v>
      </c>
      <c r="F585" s="83">
        <v>134946000</v>
      </c>
      <c r="G585">
        <v>99.2</v>
      </c>
      <c r="H585">
        <v>99.2</v>
      </c>
    </row>
    <row r="586" spans="1:8">
      <c r="A586" t="s">
        <v>2976</v>
      </c>
      <c r="B586" t="s">
        <v>282</v>
      </c>
      <c r="C586" t="s">
        <v>137</v>
      </c>
      <c r="D586" s="83">
        <v>15425100</v>
      </c>
      <c r="E586">
        <v>7.9</v>
      </c>
      <c r="F586" s="83">
        <v>14619000</v>
      </c>
      <c r="G586">
        <v>105.5</v>
      </c>
      <c r="H586">
        <v>105.7</v>
      </c>
    </row>
    <row r="587" spans="1:8">
      <c r="A587" t="s">
        <v>2976</v>
      </c>
      <c r="B587" t="s">
        <v>282</v>
      </c>
      <c r="C587" t="s">
        <v>146</v>
      </c>
      <c r="D587" s="83">
        <v>24777262</v>
      </c>
      <c r="E587">
        <v>12.6</v>
      </c>
      <c r="F587" s="83">
        <v>26151000</v>
      </c>
      <c r="G587">
        <v>94.7</v>
      </c>
      <c r="H587">
        <v>99.5</v>
      </c>
    </row>
    <row r="588" spans="1:8">
      <c r="A588" t="s">
        <v>2976</v>
      </c>
      <c r="B588" t="s">
        <v>282</v>
      </c>
      <c r="C588" t="s">
        <v>153</v>
      </c>
      <c r="D588" s="83">
        <v>21735957</v>
      </c>
      <c r="E588">
        <v>11.1</v>
      </c>
      <c r="F588" s="83">
        <v>20495000</v>
      </c>
      <c r="G588">
        <v>106.1</v>
      </c>
      <c r="H588">
        <v>106.4</v>
      </c>
    </row>
    <row r="589" spans="1:8">
      <c r="A589" t="s">
        <v>2976</v>
      </c>
      <c r="B589" t="s">
        <v>282</v>
      </c>
      <c r="C589" t="s">
        <v>159</v>
      </c>
      <c r="D589" s="83">
        <v>10862088</v>
      </c>
      <c r="E589">
        <v>5.5</v>
      </c>
      <c r="F589" s="83">
        <v>10692000</v>
      </c>
      <c r="G589">
        <v>101.6</v>
      </c>
      <c r="H589">
        <v>96.7</v>
      </c>
    </row>
    <row r="590" spans="1:8">
      <c r="A590" t="s">
        <v>2976</v>
      </c>
      <c r="B590" t="s">
        <v>282</v>
      </c>
      <c r="C590" t="s">
        <v>167</v>
      </c>
      <c r="D590" s="83">
        <v>5099000</v>
      </c>
      <c r="E590">
        <v>2.6</v>
      </c>
      <c r="F590" s="83">
        <v>5099000</v>
      </c>
      <c r="G590">
        <v>100</v>
      </c>
      <c r="H590">
        <v>100</v>
      </c>
    </row>
    <row r="591" spans="1:8">
      <c r="A591" t="s">
        <v>2976</v>
      </c>
      <c r="B591" t="s">
        <v>282</v>
      </c>
      <c r="C591" t="s">
        <v>173</v>
      </c>
      <c r="D591" s="83">
        <v>238773</v>
      </c>
      <c r="E591">
        <v>0.1</v>
      </c>
      <c r="F591" s="83">
        <v>336000</v>
      </c>
      <c r="G591">
        <v>71.099999999999994</v>
      </c>
      <c r="H591">
        <v>88.1</v>
      </c>
    </row>
    <row r="592" spans="1:8">
      <c r="A592" t="s">
        <v>2976</v>
      </c>
      <c r="B592" t="s">
        <v>282</v>
      </c>
      <c r="C592" t="s">
        <v>178</v>
      </c>
      <c r="D592" s="83">
        <v>196567331</v>
      </c>
      <c r="E592">
        <v>100.3</v>
      </c>
      <c r="F592" s="83">
        <v>197719000</v>
      </c>
      <c r="G592">
        <v>99.4</v>
      </c>
      <c r="H592">
        <v>99.8</v>
      </c>
    </row>
    <row r="593" spans="1:8">
      <c r="A593" t="s">
        <v>2976</v>
      </c>
      <c r="B593" t="s">
        <v>282</v>
      </c>
      <c r="C593" t="s">
        <v>182</v>
      </c>
      <c r="D593" t="s">
        <v>2057</v>
      </c>
      <c r="E593" t="s">
        <v>207</v>
      </c>
      <c r="F593" s="83">
        <v>8966000</v>
      </c>
      <c r="G593" t="s">
        <v>1269</v>
      </c>
      <c r="H593" t="s">
        <v>2059</v>
      </c>
    </row>
    <row r="594" spans="1:8">
      <c r="A594" t="s">
        <v>2976</v>
      </c>
      <c r="B594" t="s">
        <v>282</v>
      </c>
      <c r="C594" t="s">
        <v>183</v>
      </c>
      <c r="D594" s="83">
        <v>80000</v>
      </c>
    </row>
    <row r="595" spans="1:8">
      <c r="A595" t="s">
        <v>2976</v>
      </c>
      <c r="B595" t="s">
        <v>282</v>
      </c>
      <c r="C595" t="s">
        <v>185</v>
      </c>
      <c r="D595" s="83">
        <v>3756307</v>
      </c>
      <c r="E595">
        <v>1.9</v>
      </c>
      <c r="F595" s="83">
        <v>1620000</v>
      </c>
      <c r="G595">
        <v>231.9</v>
      </c>
      <c r="H595">
        <v>112.3</v>
      </c>
    </row>
    <row r="596" spans="1:8">
      <c r="A596" t="s">
        <v>2976</v>
      </c>
      <c r="B596" t="s">
        <v>282</v>
      </c>
      <c r="C596" t="s">
        <v>192</v>
      </c>
      <c r="D596" s="83">
        <v>1450877</v>
      </c>
      <c r="E596">
        <v>0.7</v>
      </c>
      <c r="F596" s="83">
        <v>1236000</v>
      </c>
      <c r="G596">
        <v>117.4</v>
      </c>
      <c r="H596">
        <v>96.4</v>
      </c>
    </row>
    <row r="597" spans="1:8">
      <c r="A597" t="s">
        <v>2976</v>
      </c>
      <c r="B597" t="s">
        <v>282</v>
      </c>
      <c r="C597" t="s">
        <v>197</v>
      </c>
      <c r="D597" s="83">
        <v>825050</v>
      </c>
      <c r="E597">
        <v>0.4</v>
      </c>
      <c r="F597" s="83">
        <v>864000</v>
      </c>
      <c r="G597">
        <v>95.5</v>
      </c>
      <c r="H597">
        <v>89.5</v>
      </c>
    </row>
    <row r="598" spans="1:8">
      <c r="A598" t="s">
        <v>2976</v>
      </c>
      <c r="B598" t="s">
        <v>282</v>
      </c>
      <c r="C598" t="s">
        <v>206</v>
      </c>
      <c r="D598" s="83">
        <v>1560380</v>
      </c>
      <c r="E598">
        <v>0.8</v>
      </c>
      <c r="F598" s="83" t="s">
        <v>2084</v>
      </c>
      <c r="G598" t="s">
        <v>2085</v>
      </c>
      <c r="H598">
        <v>170</v>
      </c>
    </row>
    <row r="599" spans="1:8">
      <c r="A599" t="s">
        <v>2976</v>
      </c>
      <c r="B599" t="s">
        <v>282</v>
      </c>
      <c r="C599" t="s">
        <v>209</v>
      </c>
      <c r="D599" s="83">
        <v>922611</v>
      </c>
      <c r="E599">
        <v>0.5</v>
      </c>
      <c r="F599" s="83">
        <v>8486000</v>
      </c>
      <c r="G599">
        <v>10.9</v>
      </c>
      <c r="H599">
        <v>68.3</v>
      </c>
    </row>
    <row r="600" spans="1:8">
      <c r="A600" t="s">
        <v>2976</v>
      </c>
      <c r="B600" t="s">
        <v>325</v>
      </c>
      <c r="C600" t="s">
        <v>80</v>
      </c>
    </row>
    <row r="601" spans="1:8">
      <c r="A601" t="s">
        <v>2976</v>
      </c>
      <c r="B601" t="s">
        <v>325</v>
      </c>
      <c r="C601" t="s">
        <v>86</v>
      </c>
      <c r="D601" s="83"/>
      <c r="F601" s="83"/>
    </row>
    <row r="602" spans="1:8">
      <c r="A602" t="s">
        <v>2976</v>
      </c>
      <c r="B602" t="s">
        <v>325</v>
      </c>
      <c r="C602" t="s">
        <v>91</v>
      </c>
      <c r="D602" s="83">
        <v>36602608</v>
      </c>
      <c r="E602">
        <v>88.6</v>
      </c>
      <c r="F602" s="83">
        <v>38973000</v>
      </c>
      <c r="G602">
        <v>93.9</v>
      </c>
      <c r="H602">
        <v>94.1</v>
      </c>
    </row>
    <row r="603" spans="1:8">
      <c r="A603" t="s">
        <v>2976</v>
      </c>
      <c r="B603" t="s">
        <v>325</v>
      </c>
      <c r="C603" t="s">
        <v>96</v>
      </c>
      <c r="D603" s="83"/>
      <c r="F603" s="83"/>
    </row>
    <row r="604" spans="1:8">
      <c r="A604" t="s">
        <v>2976</v>
      </c>
      <c r="B604" t="s">
        <v>325</v>
      </c>
      <c r="C604" t="s">
        <v>98</v>
      </c>
      <c r="D604" s="83">
        <v>1192664</v>
      </c>
      <c r="E604">
        <v>2.9</v>
      </c>
      <c r="F604" s="83">
        <v>1725000</v>
      </c>
      <c r="G604">
        <v>69.099999999999994</v>
      </c>
      <c r="H604">
        <v>98.2</v>
      </c>
    </row>
    <row r="605" spans="1:8">
      <c r="A605" t="s">
        <v>2976</v>
      </c>
      <c r="B605" t="s">
        <v>325</v>
      </c>
      <c r="C605" t="s">
        <v>102</v>
      </c>
      <c r="D605" s="83">
        <v>3251580</v>
      </c>
      <c r="E605">
        <v>7.9</v>
      </c>
      <c r="F605" s="83">
        <v>2727000</v>
      </c>
      <c r="G605">
        <v>119.2</v>
      </c>
      <c r="H605">
        <v>107.1</v>
      </c>
    </row>
    <row r="606" spans="1:8">
      <c r="A606" t="s">
        <v>2976</v>
      </c>
      <c r="B606" t="s">
        <v>325</v>
      </c>
      <c r="C606" t="s">
        <v>110</v>
      </c>
      <c r="D606" s="83">
        <v>280139</v>
      </c>
      <c r="E606">
        <v>0.7</v>
      </c>
      <c r="F606" s="83"/>
      <c r="H606">
        <v>510.6</v>
      </c>
    </row>
    <row r="607" spans="1:8">
      <c r="A607" t="s">
        <v>2976</v>
      </c>
      <c r="B607" t="s">
        <v>325</v>
      </c>
      <c r="C607" t="s">
        <v>120</v>
      </c>
    </row>
    <row r="608" spans="1:8">
      <c r="A608" t="s">
        <v>2976</v>
      </c>
      <c r="B608" t="s">
        <v>325</v>
      </c>
      <c r="C608" t="s">
        <v>121</v>
      </c>
    </row>
    <row r="609" spans="1:8">
      <c r="A609" t="s">
        <v>2976</v>
      </c>
      <c r="B609" t="s">
        <v>325</v>
      </c>
      <c r="C609" t="s">
        <v>123</v>
      </c>
    </row>
    <row r="610" spans="1:8">
      <c r="A610" t="s">
        <v>2976</v>
      </c>
      <c r="B610" t="s">
        <v>325</v>
      </c>
      <c r="C610" t="s">
        <v>127</v>
      </c>
      <c r="D610" s="83">
        <v>41326991</v>
      </c>
      <c r="E610">
        <v>100</v>
      </c>
      <c r="F610" s="83">
        <v>43425000</v>
      </c>
      <c r="G610">
        <v>95.2</v>
      </c>
      <c r="H610">
        <v>95.7</v>
      </c>
    </row>
    <row r="611" spans="1:8">
      <c r="A611" t="s">
        <v>2976</v>
      </c>
      <c r="B611" t="s">
        <v>325</v>
      </c>
      <c r="C611" t="s">
        <v>134</v>
      </c>
      <c r="D611" s="83">
        <v>30380897</v>
      </c>
      <c r="E611">
        <v>73.5</v>
      </c>
      <c r="F611" s="83">
        <v>30850000</v>
      </c>
      <c r="G611">
        <v>98.5</v>
      </c>
      <c r="H611">
        <v>93.2</v>
      </c>
    </row>
    <row r="612" spans="1:8">
      <c r="A612" t="s">
        <v>2976</v>
      </c>
      <c r="B612" t="s">
        <v>325</v>
      </c>
      <c r="C612" t="s">
        <v>137</v>
      </c>
      <c r="D612" s="83">
        <v>3548</v>
      </c>
      <c r="F612" s="83"/>
    </row>
    <row r="613" spans="1:8">
      <c r="A613" t="s">
        <v>2976</v>
      </c>
      <c r="B613" t="s">
        <v>325</v>
      </c>
      <c r="C613" t="s">
        <v>146</v>
      </c>
      <c r="D613" s="83">
        <v>6498588</v>
      </c>
      <c r="E613">
        <v>15.7</v>
      </c>
      <c r="F613" s="83">
        <v>6864000</v>
      </c>
      <c r="G613">
        <v>94.7</v>
      </c>
      <c r="H613">
        <v>96.4</v>
      </c>
    </row>
    <row r="614" spans="1:8">
      <c r="A614" t="s">
        <v>2976</v>
      </c>
      <c r="B614" t="s">
        <v>325</v>
      </c>
      <c r="C614" t="s">
        <v>153</v>
      </c>
      <c r="D614" s="83">
        <v>4994076</v>
      </c>
      <c r="E614">
        <v>12.1</v>
      </c>
      <c r="F614" s="83">
        <v>4811000</v>
      </c>
      <c r="G614">
        <v>103.8</v>
      </c>
      <c r="H614">
        <v>102</v>
      </c>
    </row>
    <row r="615" spans="1:8">
      <c r="A615" t="s">
        <v>2976</v>
      </c>
      <c r="B615" t="s">
        <v>325</v>
      </c>
      <c r="C615" t="s">
        <v>159</v>
      </c>
      <c r="D615" s="83">
        <v>25941</v>
      </c>
      <c r="E615">
        <v>0.1</v>
      </c>
      <c r="F615" s="83">
        <v>24000</v>
      </c>
      <c r="G615">
        <v>108.1</v>
      </c>
      <c r="H615">
        <v>15.9</v>
      </c>
    </row>
    <row r="616" spans="1:8">
      <c r="A616" t="s">
        <v>2976</v>
      </c>
      <c r="B616" t="s">
        <v>325</v>
      </c>
      <c r="C616" t="s">
        <v>167</v>
      </c>
      <c r="D616" s="83">
        <v>838000</v>
      </c>
      <c r="E616">
        <v>2</v>
      </c>
      <c r="F616" s="83">
        <v>838000</v>
      </c>
      <c r="G616">
        <v>100</v>
      </c>
      <c r="H616">
        <v>100</v>
      </c>
    </row>
    <row r="617" spans="1:8">
      <c r="A617" t="s">
        <v>2976</v>
      </c>
      <c r="B617" t="s">
        <v>325</v>
      </c>
      <c r="C617" t="s">
        <v>173</v>
      </c>
      <c r="F617" s="83">
        <v>48000</v>
      </c>
    </row>
    <row r="618" spans="1:8">
      <c r="A618" t="s">
        <v>2976</v>
      </c>
      <c r="B618" t="s">
        <v>325</v>
      </c>
      <c r="C618" t="s">
        <v>178</v>
      </c>
      <c r="D618" s="83">
        <v>42737502</v>
      </c>
      <c r="E618">
        <v>103.4</v>
      </c>
      <c r="F618" s="83">
        <v>43435000</v>
      </c>
      <c r="G618">
        <v>98.4</v>
      </c>
      <c r="H618">
        <v>94.5</v>
      </c>
    </row>
    <row r="619" spans="1:8">
      <c r="A619" t="s">
        <v>2976</v>
      </c>
      <c r="B619" t="s">
        <v>325</v>
      </c>
      <c r="C619" t="s">
        <v>182</v>
      </c>
      <c r="D619" s="83" t="s">
        <v>3060</v>
      </c>
      <c r="E619" t="s">
        <v>1011</v>
      </c>
      <c r="F619" s="83" t="s">
        <v>3061</v>
      </c>
      <c r="G619" t="s">
        <v>257</v>
      </c>
      <c r="H619">
        <v>69.099999999999994</v>
      </c>
    </row>
    <row r="620" spans="1:8">
      <c r="A620" t="s">
        <v>2976</v>
      </c>
      <c r="B620" t="s">
        <v>325</v>
      </c>
      <c r="C620" t="s">
        <v>183</v>
      </c>
    </row>
    <row r="621" spans="1:8">
      <c r="A621" t="s">
        <v>2976</v>
      </c>
      <c r="B621" t="s">
        <v>325</v>
      </c>
      <c r="C621" t="s">
        <v>185</v>
      </c>
      <c r="D621" s="83">
        <v>142155</v>
      </c>
      <c r="E621">
        <v>0.3</v>
      </c>
      <c r="F621" s="83"/>
      <c r="H621">
        <v>42.2</v>
      </c>
    </row>
    <row r="622" spans="1:8">
      <c r="A622" t="s">
        <v>2976</v>
      </c>
      <c r="B622" t="s">
        <v>325</v>
      </c>
      <c r="C622" t="s">
        <v>192</v>
      </c>
      <c r="D622" s="83">
        <v>28122</v>
      </c>
      <c r="E622">
        <v>0.1</v>
      </c>
      <c r="F622" s="83">
        <v>24000</v>
      </c>
      <c r="G622">
        <v>117.2</v>
      </c>
      <c r="H622">
        <v>128.30000000000001</v>
      </c>
    </row>
    <row r="623" spans="1:8">
      <c r="A623" t="s">
        <v>2976</v>
      </c>
      <c r="B623" t="s">
        <v>325</v>
      </c>
      <c r="C623" t="s">
        <v>197</v>
      </c>
      <c r="D623" s="83">
        <v>24600</v>
      </c>
      <c r="E623">
        <v>0.1</v>
      </c>
      <c r="F623" s="83">
        <v>36000</v>
      </c>
      <c r="G623">
        <v>68.3</v>
      </c>
      <c r="H623">
        <v>88.3</v>
      </c>
    </row>
    <row r="624" spans="1:8">
      <c r="A624" t="s">
        <v>2976</v>
      </c>
      <c r="B624" t="s">
        <v>325</v>
      </c>
      <c r="C624" t="s">
        <v>206</v>
      </c>
      <c r="D624" s="83">
        <v>89433</v>
      </c>
      <c r="E624">
        <v>0.2</v>
      </c>
      <c r="F624" t="s">
        <v>2246</v>
      </c>
      <c r="G624" t="s">
        <v>2247</v>
      </c>
      <c r="H624">
        <v>31.1</v>
      </c>
    </row>
    <row r="625" spans="1:8">
      <c r="A625" t="s">
        <v>2976</v>
      </c>
      <c r="B625" t="s">
        <v>325</v>
      </c>
      <c r="C625" t="s">
        <v>209</v>
      </c>
      <c r="D625" s="83" t="s">
        <v>3063</v>
      </c>
      <c r="E625" t="s">
        <v>1763</v>
      </c>
      <c r="F625" s="83" t="s">
        <v>3064</v>
      </c>
      <c r="G625" t="s">
        <v>257</v>
      </c>
      <c r="H625">
        <v>75.3</v>
      </c>
    </row>
    <row r="626" spans="1:8">
      <c r="A626" t="s">
        <v>1539</v>
      </c>
      <c r="B626" t="s">
        <v>69</v>
      </c>
      <c r="C626" t="s">
        <v>80</v>
      </c>
      <c r="D626" s="83">
        <v>71254139</v>
      </c>
      <c r="E626">
        <v>31.3</v>
      </c>
      <c r="F626" s="83">
        <v>69544000</v>
      </c>
      <c r="G626">
        <v>102.5</v>
      </c>
      <c r="H626">
        <v>104.3</v>
      </c>
    </row>
    <row r="627" spans="1:8">
      <c r="A627" t="s">
        <v>1539</v>
      </c>
      <c r="B627" t="s">
        <v>69</v>
      </c>
      <c r="C627" t="s">
        <v>86</v>
      </c>
      <c r="D627" s="83">
        <v>60639183</v>
      </c>
      <c r="E627">
        <v>26.7</v>
      </c>
      <c r="F627" s="83">
        <v>62607000</v>
      </c>
      <c r="G627">
        <v>96.9</v>
      </c>
      <c r="H627">
        <v>100.6</v>
      </c>
    </row>
    <row r="628" spans="1:8">
      <c r="A628" t="s">
        <v>1539</v>
      </c>
      <c r="B628" t="s">
        <v>69</v>
      </c>
      <c r="C628" t="s">
        <v>91</v>
      </c>
      <c r="D628" s="83">
        <v>22524829</v>
      </c>
      <c r="E628">
        <v>9.9</v>
      </c>
      <c r="F628" s="83">
        <v>24458000</v>
      </c>
      <c r="G628">
        <v>92.1</v>
      </c>
      <c r="H628">
        <v>99.3</v>
      </c>
    </row>
    <row r="629" spans="1:8">
      <c r="A629" t="s">
        <v>1539</v>
      </c>
      <c r="B629" t="s">
        <v>69</v>
      </c>
      <c r="C629" t="s">
        <v>96</v>
      </c>
      <c r="D629" s="83">
        <v>10483160</v>
      </c>
      <c r="E629">
        <v>4.5999999999999996</v>
      </c>
      <c r="F629" s="83">
        <v>10211200</v>
      </c>
      <c r="G629">
        <v>102.7</v>
      </c>
      <c r="H629">
        <v>104.4</v>
      </c>
    </row>
    <row r="630" spans="1:8">
      <c r="A630" t="s">
        <v>1539</v>
      </c>
      <c r="B630" t="s">
        <v>69</v>
      </c>
      <c r="C630" t="s">
        <v>98</v>
      </c>
      <c r="D630" s="83">
        <v>2484609</v>
      </c>
      <c r="E630">
        <v>1.1000000000000001</v>
      </c>
      <c r="F630" s="83">
        <v>3210000</v>
      </c>
      <c r="G630">
        <v>77.400000000000006</v>
      </c>
      <c r="H630">
        <v>91.4</v>
      </c>
    </row>
    <row r="631" spans="1:8">
      <c r="A631" t="s">
        <v>1539</v>
      </c>
      <c r="B631" t="s">
        <v>69</v>
      </c>
      <c r="C631" t="s">
        <v>102</v>
      </c>
      <c r="D631" s="83">
        <v>23339985</v>
      </c>
      <c r="E631">
        <v>10.3</v>
      </c>
      <c r="F631" s="83">
        <v>23407000</v>
      </c>
      <c r="G631">
        <v>99.7</v>
      </c>
      <c r="H631">
        <v>101.2</v>
      </c>
    </row>
    <row r="632" spans="1:8">
      <c r="A632" t="s">
        <v>1539</v>
      </c>
      <c r="B632" t="s">
        <v>69</v>
      </c>
      <c r="C632" t="s">
        <v>110</v>
      </c>
      <c r="D632" s="83">
        <v>13299511</v>
      </c>
      <c r="E632">
        <v>5.8</v>
      </c>
      <c r="F632" s="83">
        <v>4992000</v>
      </c>
      <c r="G632">
        <v>266.39999999999998</v>
      </c>
      <c r="H632">
        <v>108.2</v>
      </c>
    </row>
    <row r="633" spans="1:8">
      <c r="A633" t="s">
        <v>1539</v>
      </c>
      <c r="B633" t="s">
        <v>69</v>
      </c>
      <c r="C633" t="s">
        <v>120</v>
      </c>
    </row>
    <row r="634" spans="1:8">
      <c r="A634" t="s">
        <v>1539</v>
      </c>
      <c r="B634" t="s">
        <v>69</v>
      </c>
      <c r="C634" t="s">
        <v>121</v>
      </c>
      <c r="D634" s="83">
        <v>21263125</v>
      </c>
      <c r="E634">
        <v>9.3000000000000007</v>
      </c>
      <c r="F634" s="83">
        <v>22674000</v>
      </c>
      <c r="G634">
        <v>93.8</v>
      </c>
      <c r="H634">
        <v>108.1</v>
      </c>
    </row>
    <row r="635" spans="1:8">
      <c r="A635" t="s">
        <v>1539</v>
      </c>
      <c r="B635" t="s">
        <v>69</v>
      </c>
      <c r="C635" t="s">
        <v>123</v>
      </c>
      <c r="D635" s="83">
        <v>2229788</v>
      </c>
      <c r="E635">
        <v>1</v>
      </c>
      <c r="F635" s="83">
        <v>2155000</v>
      </c>
      <c r="G635">
        <v>103.5</v>
      </c>
      <c r="H635">
        <v>107.2</v>
      </c>
    </row>
    <row r="636" spans="1:8">
      <c r="A636" t="s">
        <v>1539</v>
      </c>
      <c r="B636" t="s">
        <v>69</v>
      </c>
      <c r="C636" t="s">
        <v>127</v>
      </c>
      <c r="D636" s="83">
        <v>227518329</v>
      </c>
      <c r="E636">
        <v>100</v>
      </c>
      <c r="F636" s="83">
        <v>223258200</v>
      </c>
      <c r="G636">
        <v>101.9</v>
      </c>
      <c r="H636">
        <v>102.9</v>
      </c>
    </row>
    <row r="637" spans="1:8">
      <c r="A637" t="s">
        <v>1539</v>
      </c>
      <c r="B637" t="s">
        <v>69</v>
      </c>
      <c r="C637" t="s">
        <v>134</v>
      </c>
      <c r="D637" s="83">
        <v>148441245</v>
      </c>
      <c r="E637">
        <v>65.2</v>
      </c>
      <c r="F637" s="83">
        <v>151790700</v>
      </c>
      <c r="G637">
        <v>97.8</v>
      </c>
      <c r="H637">
        <v>101.3</v>
      </c>
    </row>
    <row r="638" spans="1:8">
      <c r="A638" t="s">
        <v>1539</v>
      </c>
      <c r="B638" t="s">
        <v>69</v>
      </c>
      <c r="C638" t="s">
        <v>137</v>
      </c>
      <c r="D638" s="83">
        <v>9337634</v>
      </c>
      <c r="E638">
        <v>4.0999999999999996</v>
      </c>
      <c r="F638" s="83">
        <v>7265000</v>
      </c>
      <c r="G638">
        <v>128.5</v>
      </c>
      <c r="H638">
        <v>122.5</v>
      </c>
    </row>
    <row r="639" spans="1:8">
      <c r="A639" t="s">
        <v>1539</v>
      </c>
      <c r="B639" t="s">
        <v>69</v>
      </c>
      <c r="C639" t="s">
        <v>146</v>
      </c>
      <c r="D639" s="83">
        <v>29524818</v>
      </c>
      <c r="E639">
        <v>13</v>
      </c>
      <c r="F639" s="83">
        <v>30454000</v>
      </c>
      <c r="G639">
        <v>96.9</v>
      </c>
      <c r="H639">
        <v>96.5</v>
      </c>
    </row>
    <row r="640" spans="1:8">
      <c r="A640" t="s">
        <v>1539</v>
      </c>
      <c r="B640" t="s">
        <v>69</v>
      </c>
      <c r="C640" t="s">
        <v>153</v>
      </c>
      <c r="D640" s="83">
        <v>26441667</v>
      </c>
      <c r="E640">
        <v>11.6</v>
      </c>
      <c r="F640" s="83">
        <v>21438000</v>
      </c>
      <c r="G640">
        <v>123.3</v>
      </c>
      <c r="H640">
        <v>108.1</v>
      </c>
    </row>
    <row r="641" spans="1:8">
      <c r="A641" t="s">
        <v>1539</v>
      </c>
      <c r="B641" t="s">
        <v>69</v>
      </c>
      <c r="C641" t="s">
        <v>159</v>
      </c>
      <c r="D641" s="83">
        <v>11463127</v>
      </c>
      <c r="E641">
        <v>5</v>
      </c>
      <c r="F641" s="83">
        <v>11402000</v>
      </c>
      <c r="G641">
        <v>100.5</v>
      </c>
      <c r="H641">
        <v>102.5</v>
      </c>
    </row>
    <row r="642" spans="1:8">
      <c r="A642" t="s">
        <v>1539</v>
      </c>
      <c r="B642" t="s">
        <v>69</v>
      </c>
      <c r="C642" t="s">
        <v>167</v>
      </c>
      <c r="D642" s="83"/>
      <c r="F642" s="83"/>
    </row>
    <row r="643" spans="1:8">
      <c r="A643" t="s">
        <v>1539</v>
      </c>
      <c r="B643" t="s">
        <v>69</v>
      </c>
      <c r="C643" t="s">
        <v>173</v>
      </c>
      <c r="D643" s="83">
        <v>2233051</v>
      </c>
      <c r="E643">
        <v>1</v>
      </c>
      <c r="F643" s="83">
        <v>282000</v>
      </c>
      <c r="G643">
        <v>791.9</v>
      </c>
      <c r="H643">
        <v>349</v>
      </c>
    </row>
    <row r="644" spans="1:8">
      <c r="A644" t="s">
        <v>1539</v>
      </c>
      <c r="B644" t="s">
        <v>69</v>
      </c>
      <c r="C644" t="s">
        <v>178</v>
      </c>
      <c r="D644" s="83">
        <v>218103908</v>
      </c>
      <c r="E644">
        <v>95.9</v>
      </c>
      <c r="F644" s="83">
        <v>215366700</v>
      </c>
      <c r="G644">
        <v>101.3</v>
      </c>
      <c r="H644">
        <v>102.2</v>
      </c>
    </row>
    <row r="645" spans="1:8">
      <c r="A645" t="s">
        <v>1539</v>
      </c>
      <c r="B645" t="s">
        <v>69</v>
      </c>
      <c r="C645" t="s">
        <v>182</v>
      </c>
      <c r="D645" s="83">
        <v>9414421</v>
      </c>
      <c r="E645">
        <v>4.0999999999999996</v>
      </c>
      <c r="F645" s="83">
        <v>7891500</v>
      </c>
      <c r="G645">
        <v>119.3</v>
      </c>
      <c r="H645">
        <v>122</v>
      </c>
    </row>
    <row r="646" spans="1:8">
      <c r="A646" t="s">
        <v>1539</v>
      </c>
      <c r="B646" t="s">
        <v>69</v>
      </c>
      <c r="C646" t="s">
        <v>183</v>
      </c>
      <c r="D646" s="83">
        <v>106000</v>
      </c>
      <c r="F646" s="83"/>
      <c r="H646">
        <v>93</v>
      </c>
    </row>
    <row r="647" spans="1:8">
      <c r="A647" t="s">
        <v>1539</v>
      </c>
      <c r="B647" t="s">
        <v>69</v>
      </c>
      <c r="C647" t="s">
        <v>185</v>
      </c>
      <c r="D647" s="83">
        <v>16285344</v>
      </c>
      <c r="E647">
        <v>7.2</v>
      </c>
      <c r="F647" s="83">
        <v>1203000</v>
      </c>
      <c r="G647" t="s">
        <v>257</v>
      </c>
      <c r="H647">
        <v>102.8</v>
      </c>
    </row>
    <row r="648" spans="1:8">
      <c r="A648" t="s">
        <v>1539</v>
      </c>
      <c r="B648" t="s">
        <v>69</v>
      </c>
      <c r="C648" t="s">
        <v>192</v>
      </c>
      <c r="D648" s="83">
        <v>729246</v>
      </c>
      <c r="E648">
        <v>0.3</v>
      </c>
      <c r="F648" s="83">
        <v>593000</v>
      </c>
      <c r="G648">
        <v>123</v>
      </c>
      <c r="H648">
        <v>105.2</v>
      </c>
    </row>
    <row r="649" spans="1:8">
      <c r="A649" t="s">
        <v>1539</v>
      </c>
      <c r="B649" t="s">
        <v>69</v>
      </c>
      <c r="C649" t="s">
        <v>197</v>
      </c>
      <c r="D649" s="83">
        <v>874955</v>
      </c>
      <c r="E649">
        <v>0.4</v>
      </c>
      <c r="F649" s="83">
        <v>780000</v>
      </c>
      <c r="G649">
        <v>112.2</v>
      </c>
      <c r="H649">
        <v>12.4</v>
      </c>
    </row>
    <row r="650" spans="1:8">
      <c r="A650" t="s">
        <v>1539</v>
      </c>
      <c r="B650" t="s">
        <v>69</v>
      </c>
      <c r="C650" t="s">
        <v>206</v>
      </c>
      <c r="D650" s="83">
        <v>14787143</v>
      </c>
      <c r="E650">
        <v>6.5</v>
      </c>
      <c r="F650" s="83" t="s">
        <v>2517</v>
      </c>
      <c r="G650" t="s">
        <v>352</v>
      </c>
      <c r="H650">
        <v>180.4</v>
      </c>
    </row>
    <row r="651" spans="1:8">
      <c r="A651" t="s">
        <v>1539</v>
      </c>
      <c r="B651" t="s">
        <v>69</v>
      </c>
      <c r="C651" t="s">
        <v>209</v>
      </c>
      <c r="D651" s="83">
        <v>24201564</v>
      </c>
      <c r="E651">
        <v>10.6</v>
      </c>
      <c r="F651" s="83">
        <v>7721500</v>
      </c>
      <c r="G651">
        <v>313.39999999999998</v>
      </c>
      <c r="H651">
        <v>152.1</v>
      </c>
    </row>
    <row r="652" spans="1:8">
      <c r="A652" s="85" t="s">
        <v>1539</v>
      </c>
      <c r="B652" s="83" t="s">
        <v>214</v>
      </c>
      <c r="C652" t="s">
        <v>80</v>
      </c>
      <c r="D652" s="83">
        <v>34373083</v>
      </c>
      <c r="E652">
        <v>88.2</v>
      </c>
      <c r="F652" s="83">
        <v>32600000</v>
      </c>
      <c r="G652" s="83">
        <v>105.4</v>
      </c>
      <c r="H652">
        <v>110.7</v>
      </c>
    </row>
    <row r="653" spans="1:8">
      <c r="A653" s="85" t="s">
        <v>1539</v>
      </c>
      <c r="B653" s="83" t="s">
        <v>214</v>
      </c>
      <c r="C653" t="s">
        <v>86</v>
      </c>
      <c r="D653" s="83">
        <v>1957068</v>
      </c>
      <c r="E653">
        <v>5</v>
      </c>
      <c r="F653" s="83">
        <v>1856000</v>
      </c>
      <c r="G653" s="83">
        <v>105.4</v>
      </c>
      <c r="H653">
        <v>85.9</v>
      </c>
    </row>
    <row r="654" spans="1:8">
      <c r="A654" s="85" t="s">
        <v>1539</v>
      </c>
      <c r="B654" s="83" t="s">
        <v>214</v>
      </c>
      <c r="C654" t="s">
        <v>91</v>
      </c>
      <c r="D654" s="83"/>
      <c r="F654" s="83"/>
    </row>
    <row r="655" spans="1:8">
      <c r="A655" s="85" t="s">
        <v>1539</v>
      </c>
      <c r="B655" s="83" t="s">
        <v>214</v>
      </c>
      <c r="C655" t="s">
        <v>96</v>
      </c>
      <c r="D655" s="83"/>
      <c r="F655" s="83"/>
      <c r="G655" s="83"/>
    </row>
    <row r="656" spans="1:8">
      <c r="A656" s="85" t="s">
        <v>1539</v>
      </c>
      <c r="B656" s="83" t="s">
        <v>214</v>
      </c>
      <c r="C656" t="s">
        <v>98</v>
      </c>
      <c r="D656" s="83"/>
      <c r="F656" s="83"/>
      <c r="G656" s="83"/>
    </row>
    <row r="657" spans="1:8">
      <c r="A657" s="85" t="s">
        <v>1539</v>
      </c>
      <c r="B657" s="83" t="s">
        <v>214</v>
      </c>
      <c r="C657" t="s">
        <v>102</v>
      </c>
      <c r="D657" s="83">
        <v>142290</v>
      </c>
      <c r="E657">
        <v>0.4</v>
      </c>
      <c r="F657" s="83">
        <v>250000</v>
      </c>
      <c r="G657" s="83">
        <v>56.9</v>
      </c>
      <c r="H657">
        <v>102.1</v>
      </c>
    </row>
    <row r="658" spans="1:8">
      <c r="A658" s="85" t="s">
        <v>1539</v>
      </c>
      <c r="B658" s="83" t="s">
        <v>214</v>
      </c>
      <c r="C658" t="s">
        <v>110</v>
      </c>
      <c r="D658" s="83">
        <v>1973296</v>
      </c>
      <c r="E658">
        <v>5.0999999999999996</v>
      </c>
      <c r="F658" s="83">
        <v>10000</v>
      </c>
      <c r="G658" s="83" t="s">
        <v>257</v>
      </c>
      <c r="H658">
        <v>47.1</v>
      </c>
    </row>
    <row r="659" spans="1:8">
      <c r="A659" s="85" t="s">
        <v>1539</v>
      </c>
      <c r="B659" s="83" t="s">
        <v>214</v>
      </c>
      <c r="C659" t="s">
        <v>120</v>
      </c>
      <c r="D659" s="83"/>
      <c r="F659" s="83"/>
    </row>
    <row r="660" spans="1:8">
      <c r="A660" s="85" t="s">
        <v>1539</v>
      </c>
      <c r="B660" s="83" t="s">
        <v>214</v>
      </c>
      <c r="C660" t="s">
        <v>121</v>
      </c>
      <c r="D660" s="83"/>
      <c r="F660" s="83"/>
      <c r="G660" s="83"/>
    </row>
    <row r="661" spans="1:8">
      <c r="A661" s="85" t="s">
        <v>1539</v>
      </c>
      <c r="B661" s="83" t="s">
        <v>214</v>
      </c>
      <c r="C661" t="s">
        <v>123</v>
      </c>
      <c r="D661" s="83">
        <v>509100</v>
      </c>
      <c r="E661">
        <v>1.3</v>
      </c>
      <c r="F661" s="83">
        <v>500000</v>
      </c>
      <c r="G661" s="83">
        <v>101.8</v>
      </c>
      <c r="H661">
        <v>99.5</v>
      </c>
    </row>
    <row r="662" spans="1:8">
      <c r="A662" s="85" t="s">
        <v>1539</v>
      </c>
      <c r="B662" s="83" t="s">
        <v>214</v>
      </c>
      <c r="C662" t="s">
        <v>127</v>
      </c>
      <c r="D662" s="83">
        <v>38954837</v>
      </c>
      <c r="E662">
        <v>100</v>
      </c>
      <c r="F662" s="83">
        <v>35216000</v>
      </c>
      <c r="G662" s="83">
        <v>110.6</v>
      </c>
      <c r="H662">
        <v>102.1</v>
      </c>
    </row>
    <row r="663" spans="1:8">
      <c r="A663" s="85" t="s">
        <v>1539</v>
      </c>
      <c r="B663" s="83" t="s">
        <v>214</v>
      </c>
      <c r="C663" t="s">
        <v>134</v>
      </c>
      <c r="D663" s="83">
        <v>20465755</v>
      </c>
      <c r="E663">
        <v>52.5</v>
      </c>
      <c r="F663" s="83">
        <v>22649000</v>
      </c>
      <c r="G663" s="83">
        <v>90.4</v>
      </c>
      <c r="H663">
        <v>93.5</v>
      </c>
    </row>
    <row r="664" spans="1:8">
      <c r="A664" s="85" t="s">
        <v>1539</v>
      </c>
      <c r="B664" s="83" t="s">
        <v>214</v>
      </c>
      <c r="C664" t="s">
        <v>137</v>
      </c>
      <c r="D664" s="83">
        <v>3510542</v>
      </c>
      <c r="E664">
        <v>9</v>
      </c>
      <c r="F664" s="83">
        <v>2389000</v>
      </c>
      <c r="G664" s="83">
        <v>146.9</v>
      </c>
      <c r="H664">
        <v>144</v>
      </c>
    </row>
    <row r="665" spans="1:8">
      <c r="A665" s="85" t="s">
        <v>1539</v>
      </c>
      <c r="B665" s="83" t="s">
        <v>214</v>
      </c>
      <c r="C665" t="s">
        <v>146</v>
      </c>
      <c r="D665" s="83">
        <v>5171761</v>
      </c>
      <c r="E665">
        <v>13.3</v>
      </c>
      <c r="F665" s="83">
        <v>5248000</v>
      </c>
      <c r="G665" s="83">
        <v>98.5</v>
      </c>
      <c r="H665">
        <v>108.3</v>
      </c>
    </row>
    <row r="666" spans="1:8">
      <c r="A666" s="85" t="s">
        <v>1539</v>
      </c>
      <c r="B666" s="83" t="s">
        <v>214</v>
      </c>
      <c r="C666" t="s">
        <v>153</v>
      </c>
      <c r="D666" s="83">
        <v>6086705</v>
      </c>
      <c r="E666">
        <v>15.6</v>
      </c>
      <c r="F666" s="83">
        <v>4507000</v>
      </c>
      <c r="G666" s="83">
        <v>135.1</v>
      </c>
      <c r="H666">
        <v>111.3</v>
      </c>
    </row>
    <row r="667" spans="1:8">
      <c r="A667" s="85" t="s">
        <v>1539</v>
      </c>
      <c r="B667" s="83" t="s">
        <v>214</v>
      </c>
      <c r="C667" t="s">
        <v>159</v>
      </c>
      <c r="D667" s="83">
        <v>1195542</v>
      </c>
      <c r="E667">
        <v>3.1</v>
      </c>
      <c r="F667" s="83">
        <v>1139000</v>
      </c>
      <c r="G667" s="83">
        <v>105</v>
      </c>
      <c r="H667">
        <v>100.2</v>
      </c>
    </row>
    <row r="668" spans="1:8">
      <c r="A668" s="85" t="s">
        <v>1539</v>
      </c>
      <c r="B668" s="83" t="s">
        <v>214</v>
      </c>
      <c r="C668" t="s">
        <v>167</v>
      </c>
      <c r="D668" s="83">
        <v>763000</v>
      </c>
      <c r="E668">
        <v>2</v>
      </c>
      <c r="F668" s="83">
        <v>763000</v>
      </c>
      <c r="G668" s="83">
        <v>100</v>
      </c>
      <c r="H668">
        <v>100</v>
      </c>
    </row>
    <row r="669" spans="1:8">
      <c r="A669" s="85" t="s">
        <v>1539</v>
      </c>
      <c r="B669" s="83" t="s">
        <v>214</v>
      </c>
      <c r="C669" t="s">
        <v>173</v>
      </c>
      <c r="D669" s="83">
        <v>295789</v>
      </c>
      <c r="E669">
        <v>0.8</v>
      </c>
      <c r="F669" s="83"/>
    </row>
    <row r="670" spans="1:8">
      <c r="A670" s="85" t="s">
        <v>1539</v>
      </c>
      <c r="B670" s="83" t="s">
        <v>214</v>
      </c>
      <c r="C670" t="s">
        <v>178</v>
      </c>
      <c r="D670" s="83">
        <v>33978552</v>
      </c>
      <c r="E670">
        <v>87.2</v>
      </c>
      <c r="F670" s="83">
        <v>34306000</v>
      </c>
      <c r="G670" s="83">
        <v>99</v>
      </c>
      <c r="H670">
        <v>99.6</v>
      </c>
    </row>
    <row r="671" spans="1:8">
      <c r="A671" s="85" t="s">
        <v>1539</v>
      </c>
      <c r="B671" s="83" t="s">
        <v>214</v>
      </c>
      <c r="C671" t="s">
        <v>182</v>
      </c>
      <c r="D671" s="83">
        <v>4976285</v>
      </c>
      <c r="E671">
        <v>12.8</v>
      </c>
      <c r="F671" s="83">
        <v>910000</v>
      </c>
      <c r="G671" s="83">
        <v>546.79999999999995</v>
      </c>
      <c r="H671">
        <v>122.3</v>
      </c>
    </row>
    <row r="672" spans="1:8">
      <c r="A672" s="85" t="s">
        <v>1539</v>
      </c>
      <c r="B672" s="83" t="s">
        <v>214</v>
      </c>
      <c r="C672" t="s">
        <v>183</v>
      </c>
      <c r="D672" s="83">
        <v>50000</v>
      </c>
      <c r="E672">
        <v>0.1</v>
      </c>
      <c r="F672" s="83"/>
    </row>
    <row r="673" spans="1:8">
      <c r="A673" s="85" t="s">
        <v>1539</v>
      </c>
      <c r="B673" s="83" t="s">
        <v>214</v>
      </c>
      <c r="C673" t="s">
        <v>185</v>
      </c>
      <c r="D673" s="83">
        <v>3134999</v>
      </c>
      <c r="E673">
        <v>8</v>
      </c>
      <c r="F673" s="83">
        <v>240000</v>
      </c>
      <c r="G673" s="83" t="s">
        <v>257</v>
      </c>
      <c r="H673">
        <v>224.6</v>
      </c>
    </row>
    <row r="674" spans="1:8">
      <c r="A674" s="85" t="s">
        <v>1539</v>
      </c>
      <c r="B674" s="83" t="s">
        <v>214</v>
      </c>
      <c r="C674" t="s">
        <v>192</v>
      </c>
      <c r="D674" s="83"/>
      <c r="F674" s="83"/>
      <c r="G674" s="83"/>
    </row>
    <row r="675" spans="1:8">
      <c r="A675" s="85" t="s">
        <v>1539</v>
      </c>
      <c r="B675" s="83" t="s">
        <v>214</v>
      </c>
      <c r="C675" t="s">
        <v>197</v>
      </c>
      <c r="D675" s="83">
        <v>210035</v>
      </c>
      <c r="E675">
        <v>0.5</v>
      </c>
      <c r="F675" s="83">
        <v>162000</v>
      </c>
      <c r="G675" s="83">
        <v>129.69999999999999</v>
      </c>
      <c r="H675">
        <v>82.3</v>
      </c>
    </row>
    <row r="676" spans="1:8">
      <c r="A676" s="85" t="s">
        <v>1539</v>
      </c>
      <c r="B676" s="83" t="s">
        <v>214</v>
      </c>
      <c r="C676" t="s">
        <v>206</v>
      </c>
      <c r="D676" s="83">
        <v>2974964</v>
      </c>
      <c r="E676">
        <v>7.6</v>
      </c>
      <c r="F676" s="83">
        <v>78000</v>
      </c>
      <c r="G676" s="83" t="s">
        <v>257</v>
      </c>
      <c r="H676">
        <v>260.7</v>
      </c>
    </row>
    <row r="677" spans="1:8">
      <c r="A677" s="85" t="s">
        <v>1539</v>
      </c>
      <c r="B677" s="83" t="s">
        <v>214</v>
      </c>
      <c r="C677" t="s">
        <v>209</v>
      </c>
      <c r="D677" s="83">
        <v>7951249</v>
      </c>
      <c r="E677">
        <v>20.399999999999999</v>
      </c>
      <c r="F677" s="83">
        <v>988000</v>
      </c>
      <c r="G677" s="83">
        <v>804.8</v>
      </c>
      <c r="H677">
        <v>152.6</v>
      </c>
    </row>
    <row r="678" spans="1:8">
      <c r="A678" t="s">
        <v>1539</v>
      </c>
      <c r="B678" s="83" t="s">
        <v>278</v>
      </c>
      <c r="C678" t="s">
        <v>80</v>
      </c>
      <c r="D678" s="83"/>
      <c r="F678" s="83"/>
    </row>
    <row r="679" spans="1:8">
      <c r="A679" t="s">
        <v>1539</v>
      </c>
      <c r="B679" t="s">
        <v>278</v>
      </c>
      <c r="C679" t="s">
        <v>86</v>
      </c>
      <c r="D679" s="83">
        <v>3621453</v>
      </c>
      <c r="E679">
        <v>66.8</v>
      </c>
      <c r="F679" s="83">
        <v>3472000</v>
      </c>
      <c r="G679">
        <v>104.3</v>
      </c>
      <c r="H679">
        <v>115</v>
      </c>
    </row>
    <row r="680" spans="1:8">
      <c r="A680" t="s">
        <v>1539</v>
      </c>
      <c r="B680" t="s">
        <v>278</v>
      </c>
      <c r="C680" t="s">
        <v>91</v>
      </c>
      <c r="D680" s="83"/>
      <c r="F680" s="83"/>
    </row>
    <row r="681" spans="1:8">
      <c r="A681" t="s">
        <v>1539</v>
      </c>
      <c r="B681" t="s">
        <v>278</v>
      </c>
      <c r="C681" t="s">
        <v>96</v>
      </c>
    </row>
    <row r="682" spans="1:8">
      <c r="A682" t="s">
        <v>1539</v>
      </c>
      <c r="B682" t="s">
        <v>278</v>
      </c>
      <c r="C682" t="s">
        <v>98</v>
      </c>
      <c r="D682" s="83">
        <v>652116</v>
      </c>
      <c r="E682">
        <v>12</v>
      </c>
      <c r="F682" s="83">
        <v>868000</v>
      </c>
      <c r="G682">
        <v>75.099999999999994</v>
      </c>
      <c r="H682">
        <v>110.7</v>
      </c>
    </row>
    <row r="683" spans="1:8">
      <c r="A683" t="s">
        <v>1539</v>
      </c>
      <c r="B683" t="s">
        <v>278</v>
      </c>
      <c r="C683" t="s">
        <v>102</v>
      </c>
      <c r="D683" s="83">
        <v>12505</v>
      </c>
      <c r="E683">
        <v>0.2</v>
      </c>
      <c r="F683" s="83"/>
      <c r="H683">
        <v>153.9</v>
      </c>
    </row>
    <row r="684" spans="1:8">
      <c r="A684" t="s">
        <v>1539</v>
      </c>
      <c r="B684" t="s">
        <v>278</v>
      </c>
      <c r="C684" t="s">
        <v>110</v>
      </c>
      <c r="D684" s="83">
        <v>200000</v>
      </c>
      <c r="E684">
        <v>3.7</v>
      </c>
      <c r="F684" s="83"/>
      <c r="H684" t="s">
        <v>352</v>
      </c>
    </row>
    <row r="685" spans="1:8">
      <c r="A685" t="s">
        <v>1539</v>
      </c>
      <c r="B685" t="s">
        <v>278</v>
      </c>
      <c r="C685" t="s">
        <v>120</v>
      </c>
      <c r="D685" s="83"/>
      <c r="F685" s="83"/>
    </row>
    <row r="686" spans="1:8">
      <c r="A686" t="s">
        <v>1539</v>
      </c>
      <c r="B686" t="s">
        <v>278</v>
      </c>
      <c r="C686" t="s">
        <v>121</v>
      </c>
      <c r="D686" s="83"/>
      <c r="F686" s="83"/>
    </row>
    <row r="687" spans="1:8">
      <c r="A687" t="s">
        <v>1539</v>
      </c>
      <c r="B687" t="s">
        <v>278</v>
      </c>
      <c r="C687" t="s">
        <v>123</v>
      </c>
      <c r="D687" s="83">
        <v>936715</v>
      </c>
      <c r="E687">
        <v>17.3</v>
      </c>
      <c r="F687" s="83">
        <v>986000</v>
      </c>
      <c r="G687">
        <v>95</v>
      </c>
      <c r="H687">
        <v>105</v>
      </c>
    </row>
    <row r="688" spans="1:8">
      <c r="A688" t="s">
        <v>1539</v>
      </c>
      <c r="B688" t="s">
        <v>278</v>
      </c>
      <c r="C688" t="s">
        <v>127</v>
      </c>
      <c r="D688" s="83">
        <v>5422789</v>
      </c>
      <c r="E688">
        <v>100</v>
      </c>
      <c r="F688" s="83">
        <v>5326000</v>
      </c>
      <c r="G688">
        <v>101.8</v>
      </c>
      <c r="H688">
        <v>117.1</v>
      </c>
    </row>
    <row r="689" spans="1:8">
      <c r="A689" t="s">
        <v>1539</v>
      </c>
      <c r="B689" t="s">
        <v>278</v>
      </c>
      <c r="C689" t="s">
        <v>134</v>
      </c>
      <c r="D689" s="83">
        <v>4428902</v>
      </c>
      <c r="E689">
        <v>81.7</v>
      </c>
      <c r="F689" s="83">
        <v>4705000</v>
      </c>
      <c r="G689">
        <v>94.1</v>
      </c>
      <c r="H689">
        <v>102.6</v>
      </c>
    </row>
    <row r="690" spans="1:8">
      <c r="A690" t="s">
        <v>1539</v>
      </c>
      <c r="B690" t="s">
        <v>278</v>
      </c>
      <c r="C690" t="s">
        <v>137</v>
      </c>
      <c r="D690" s="83">
        <v>16800</v>
      </c>
      <c r="E690">
        <v>0.3</v>
      </c>
      <c r="F690" s="83"/>
    </row>
    <row r="691" spans="1:8">
      <c r="A691" t="s">
        <v>1539</v>
      </c>
      <c r="B691" t="s">
        <v>278</v>
      </c>
      <c r="C691" t="s">
        <v>146</v>
      </c>
      <c r="D691" s="83">
        <v>154086</v>
      </c>
      <c r="E691">
        <v>2.8</v>
      </c>
      <c r="F691" s="83">
        <v>175000</v>
      </c>
      <c r="G691">
        <v>88</v>
      </c>
      <c r="H691">
        <v>96.9</v>
      </c>
    </row>
    <row r="692" spans="1:8">
      <c r="A692" t="s">
        <v>1539</v>
      </c>
      <c r="B692" t="s">
        <v>278</v>
      </c>
      <c r="C692" t="s">
        <v>153</v>
      </c>
      <c r="D692" s="83">
        <v>317341</v>
      </c>
      <c r="E692">
        <v>5.9</v>
      </c>
      <c r="F692" s="83">
        <v>305000</v>
      </c>
      <c r="G692">
        <v>104</v>
      </c>
      <c r="H692">
        <v>186.6</v>
      </c>
    </row>
    <row r="693" spans="1:8">
      <c r="A693" t="s">
        <v>1539</v>
      </c>
      <c r="B693" t="s">
        <v>278</v>
      </c>
      <c r="C693" t="s">
        <v>159</v>
      </c>
      <c r="D693" s="83">
        <v>1155</v>
      </c>
      <c r="F693" s="83"/>
      <c r="H693">
        <v>100</v>
      </c>
    </row>
    <row r="694" spans="1:8">
      <c r="A694" t="s">
        <v>1539</v>
      </c>
      <c r="B694" t="s">
        <v>278</v>
      </c>
      <c r="C694" t="s">
        <v>167</v>
      </c>
      <c r="D694" s="83">
        <v>172000</v>
      </c>
      <c r="E694">
        <v>3.2</v>
      </c>
      <c r="F694" s="83">
        <v>172000</v>
      </c>
      <c r="G694">
        <v>100</v>
      </c>
      <c r="H694" t="s">
        <v>2745</v>
      </c>
    </row>
    <row r="695" spans="1:8">
      <c r="A695" t="s">
        <v>1539</v>
      </c>
      <c r="B695" t="s">
        <v>278</v>
      </c>
      <c r="C695" t="s">
        <v>173</v>
      </c>
      <c r="D695" s="83"/>
      <c r="F695" s="83"/>
    </row>
    <row r="696" spans="1:8">
      <c r="A696" t="s">
        <v>1539</v>
      </c>
      <c r="B696" t="s">
        <v>278</v>
      </c>
      <c r="C696" t="s">
        <v>178</v>
      </c>
      <c r="D696" s="83">
        <v>5073484</v>
      </c>
      <c r="E696" s="92">
        <v>93.6</v>
      </c>
      <c r="F696" s="83">
        <v>5357000</v>
      </c>
      <c r="G696">
        <v>94.7</v>
      </c>
      <c r="H696">
        <v>181.4</v>
      </c>
    </row>
    <row r="697" spans="1:8">
      <c r="A697" t="s">
        <v>1539</v>
      </c>
      <c r="B697" t="s">
        <v>278</v>
      </c>
      <c r="C697" t="s">
        <v>182</v>
      </c>
      <c r="D697" s="83">
        <v>349305</v>
      </c>
      <c r="E697">
        <v>6.4</v>
      </c>
      <c r="F697" s="83" t="s">
        <v>3146</v>
      </c>
      <c r="G697" t="s">
        <v>352</v>
      </c>
      <c r="H697">
        <v>19</v>
      </c>
    </row>
    <row r="698" spans="1:8">
      <c r="A698" t="s">
        <v>1539</v>
      </c>
      <c r="B698" t="s">
        <v>278</v>
      </c>
      <c r="C698" t="s">
        <v>183</v>
      </c>
      <c r="D698" s="83"/>
      <c r="F698" s="83"/>
    </row>
    <row r="699" spans="1:8">
      <c r="A699" t="s">
        <v>1539</v>
      </c>
      <c r="B699" t="s">
        <v>278</v>
      </c>
      <c r="C699" t="s">
        <v>185</v>
      </c>
      <c r="D699" s="83">
        <v>198500</v>
      </c>
      <c r="E699">
        <v>3.7</v>
      </c>
      <c r="F699" s="83">
        <v>10000</v>
      </c>
      <c r="G699" t="s">
        <v>257</v>
      </c>
      <c r="H699">
        <v>3.2</v>
      </c>
    </row>
    <row r="700" spans="1:8">
      <c r="A700" t="s">
        <v>1539</v>
      </c>
      <c r="B700" t="s">
        <v>278</v>
      </c>
      <c r="C700" t="s">
        <v>192</v>
      </c>
      <c r="D700" s="83"/>
      <c r="F700" s="83"/>
    </row>
    <row r="701" spans="1:8">
      <c r="A701" t="s">
        <v>1539</v>
      </c>
      <c r="B701" t="s">
        <v>278</v>
      </c>
      <c r="C701" t="s">
        <v>197</v>
      </c>
      <c r="D701" s="83">
        <v>2050</v>
      </c>
      <c r="F701" s="83">
        <v>2000</v>
      </c>
      <c r="G701">
        <v>102.5</v>
      </c>
    </row>
    <row r="702" spans="1:8">
      <c r="A702" t="s">
        <v>1539</v>
      </c>
      <c r="B702" t="s">
        <v>278</v>
      </c>
      <c r="C702" t="s">
        <v>206</v>
      </c>
      <c r="D702" s="83">
        <v>196450</v>
      </c>
      <c r="E702">
        <v>3.6</v>
      </c>
      <c r="F702" s="83">
        <v>8000</v>
      </c>
      <c r="G702" t="s">
        <v>257</v>
      </c>
      <c r="H702">
        <v>221.5</v>
      </c>
    </row>
    <row r="703" spans="1:8">
      <c r="A703" t="s">
        <v>1539</v>
      </c>
      <c r="B703" t="s">
        <v>278</v>
      </c>
      <c r="C703" t="s">
        <v>209</v>
      </c>
      <c r="D703" s="83">
        <v>545755</v>
      </c>
      <c r="E703">
        <v>10.1</v>
      </c>
      <c r="F703" s="83" t="s">
        <v>3155</v>
      </c>
      <c r="G703" t="s">
        <v>352</v>
      </c>
      <c r="H703">
        <v>28.4</v>
      </c>
    </row>
    <row r="704" spans="1:8">
      <c r="A704" t="s">
        <v>1539</v>
      </c>
      <c r="B704" t="s">
        <v>321</v>
      </c>
      <c r="C704" t="s">
        <v>80</v>
      </c>
    </row>
    <row r="705" spans="1:8">
      <c r="A705" t="s">
        <v>1539</v>
      </c>
      <c r="B705" t="s">
        <v>321</v>
      </c>
      <c r="C705" t="s">
        <v>86</v>
      </c>
      <c r="D705" s="83">
        <v>5012852</v>
      </c>
      <c r="E705">
        <v>84</v>
      </c>
      <c r="F705" s="83">
        <v>7046000</v>
      </c>
      <c r="G705">
        <v>71.099999999999994</v>
      </c>
      <c r="H705">
        <v>92.1</v>
      </c>
    </row>
    <row r="706" spans="1:8">
      <c r="A706" t="s">
        <v>1539</v>
      </c>
      <c r="B706" t="s">
        <v>321</v>
      </c>
      <c r="C706" t="s">
        <v>91</v>
      </c>
      <c r="D706" s="83"/>
      <c r="F706" s="83"/>
    </row>
    <row r="707" spans="1:8">
      <c r="A707" t="s">
        <v>1539</v>
      </c>
      <c r="B707" t="s">
        <v>321</v>
      </c>
      <c r="C707" t="s">
        <v>96</v>
      </c>
      <c r="D707" s="83"/>
      <c r="F707" s="83"/>
    </row>
    <row r="708" spans="1:8">
      <c r="A708" t="s">
        <v>1539</v>
      </c>
      <c r="B708" t="s">
        <v>321</v>
      </c>
      <c r="C708" t="s">
        <v>98</v>
      </c>
      <c r="D708" s="83"/>
      <c r="F708" s="83"/>
    </row>
    <row r="709" spans="1:8">
      <c r="A709" t="s">
        <v>1539</v>
      </c>
      <c r="B709" t="s">
        <v>321</v>
      </c>
      <c r="C709" t="s">
        <v>102</v>
      </c>
      <c r="D709" s="83">
        <v>754928</v>
      </c>
      <c r="E709">
        <v>12.7</v>
      </c>
      <c r="F709" s="83">
        <v>910000</v>
      </c>
      <c r="G709">
        <v>83</v>
      </c>
      <c r="H709">
        <v>104.2</v>
      </c>
    </row>
    <row r="710" spans="1:8">
      <c r="A710" t="s">
        <v>1539</v>
      </c>
      <c r="B710" t="s">
        <v>321</v>
      </c>
      <c r="C710" t="s">
        <v>110</v>
      </c>
      <c r="D710" s="83">
        <v>200000</v>
      </c>
      <c r="E710">
        <v>3.4</v>
      </c>
      <c r="F710" s="83"/>
      <c r="H710">
        <v>42.1</v>
      </c>
    </row>
    <row r="711" spans="1:8">
      <c r="A711" t="s">
        <v>1539</v>
      </c>
      <c r="B711" t="s">
        <v>321</v>
      </c>
      <c r="C711" t="s">
        <v>120</v>
      </c>
    </row>
    <row r="712" spans="1:8">
      <c r="A712" t="s">
        <v>1539</v>
      </c>
      <c r="B712" t="s">
        <v>321</v>
      </c>
      <c r="C712" t="s">
        <v>121</v>
      </c>
    </row>
    <row r="713" spans="1:8">
      <c r="A713" t="s">
        <v>1539</v>
      </c>
      <c r="B713" t="s">
        <v>321</v>
      </c>
      <c r="C713" t="s">
        <v>123</v>
      </c>
    </row>
    <row r="714" spans="1:8">
      <c r="A714" t="s">
        <v>1539</v>
      </c>
      <c r="B714" t="s">
        <v>321</v>
      </c>
      <c r="C714" t="s">
        <v>127</v>
      </c>
      <c r="D714" s="83">
        <v>5967780</v>
      </c>
      <c r="E714">
        <v>100</v>
      </c>
      <c r="F714" s="83">
        <v>7956000</v>
      </c>
      <c r="G714">
        <v>75</v>
      </c>
      <c r="H714">
        <v>89.8</v>
      </c>
    </row>
    <row r="715" spans="1:8">
      <c r="A715" t="s">
        <v>1539</v>
      </c>
      <c r="B715" t="s">
        <v>321</v>
      </c>
      <c r="C715" t="s">
        <v>134</v>
      </c>
      <c r="D715" s="83">
        <v>5513742</v>
      </c>
      <c r="E715">
        <v>92.4</v>
      </c>
      <c r="F715" s="83">
        <v>5339000</v>
      </c>
      <c r="G715">
        <v>103.3</v>
      </c>
      <c r="H715">
        <v>105.9</v>
      </c>
    </row>
    <row r="716" spans="1:8">
      <c r="A716" t="s">
        <v>1539</v>
      </c>
      <c r="B716" t="s">
        <v>321</v>
      </c>
      <c r="C716" t="s">
        <v>137</v>
      </c>
      <c r="D716" s="83">
        <v>527955</v>
      </c>
      <c r="E716">
        <v>8.8000000000000007</v>
      </c>
      <c r="F716" s="83">
        <v>500000</v>
      </c>
      <c r="G716">
        <v>105.6</v>
      </c>
      <c r="H716">
        <v>105.2</v>
      </c>
    </row>
    <row r="717" spans="1:8">
      <c r="A717" t="s">
        <v>1539</v>
      </c>
      <c r="B717" t="s">
        <v>321</v>
      </c>
      <c r="C717" t="s">
        <v>146</v>
      </c>
      <c r="D717" s="83">
        <v>996027</v>
      </c>
      <c r="E717">
        <v>16.7</v>
      </c>
      <c r="F717" s="83">
        <v>924000</v>
      </c>
      <c r="G717">
        <v>107.8</v>
      </c>
      <c r="H717">
        <v>103.5</v>
      </c>
    </row>
    <row r="718" spans="1:8">
      <c r="A718" t="s">
        <v>1539</v>
      </c>
      <c r="B718" t="s">
        <v>321</v>
      </c>
      <c r="C718" t="s">
        <v>153</v>
      </c>
      <c r="D718" s="83">
        <v>828975</v>
      </c>
      <c r="E718">
        <v>13.9</v>
      </c>
      <c r="F718" s="83">
        <v>669000</v>
      </c>
      <c r="G718">
        <v>123.9</v>
      </c>
      <c r="H718">
        <v>132.5</v>
      </c>
    </row>
    <row r="719" spans="1:8">
      <c r="A719" t="s">
        <v>1539</v>
      </c>
      <c r="B719" t="s">
        <v>321</v>
      </c>
      <c r="C719" t="s">
        <v>159</v>
      </c>
      <c r="D719" s="83">
        <v>187689</v>
      </c>
      <c r="E719">
        <v>3.1</v>
      </c>
      <c r="F719" s="83">
        <v>181000</v>
      </c>
      <c r="G719">
        <v>103.7</v>
      </c>
      <c r="H719">
        <v>103.1</v>
      </c>
    </row>
    <row r="720" spans="1:8">
      <c r="A720" t="s">
        <v>1539</v>
      </c>
      <c r="B720" t="s">
        <v>321</v>
      </c>
      <c r="C720" t="s">
        <v>167</v>
      </c>
      <c r="D720" s="83">
        <v>139000</v>
      </c>
      <c r="E720">
        <v>2.2999999999999998</v>
      </c>
      <c r="F720" s="83">
        <v>139000</v>
      </c>
      <c r="G720">
        <v>100</v>
      </c>
      <c r="H720">
        <v>100</v>
      </c>
    </row>
    <row r="721" spans="1:8">
      <c r="A721" t="s">
        <v>1539</v>
      </c>
      <c r="B721" t="s">
        <v>321</v>
      </c>
      <c r="C721" t="s">
        <v>173</v>
      </c>
      <c r="F721" s="83"/>
    </row>
    <row r="722" spans="1:8">
      <c r="A722" t="s">
        <v>1539</v>
      </c>
      <c r="B722" t="s">
        <v>321</v>
      </c>
      <c r="C722" t="s">
        <v>178</v>
      </c>
      <c r="D722" s="83">
        <v>7665433</v>
      </c>
      <c r="E722">
        <v>128.4</v>
      </c>
      <c r="F722" s="83">
        <v>7252000</v>
      </c>
      <c r="G722">
        <v>105.7</v>
      </c>
      <c r="H722">
        <v>107.7</v>
      </c>
    </row>
    <row r="723" spans="1:8">
      <c r="A723" t="s">
        <v>1539</v>
      </c>
      <c r="B723" t="s">
        <v>321</v>
      </c>
      <c r="C723" t="s">
        <v>182</v>
      </c>
      <c r="D723" t="s">
        <v>2872</v>
      </c>
      <c r="E723" t="s">
        <v>2873</v>
      </c>
      <c r="F723" s="83">
        <v>704000</v>
      </c>
      <c r="G723" t="s">
        <v>2875</v>
      </c>
      <c r="H723">
        <v>359.3</v>
      </c>
    </row>
    <row r="724" spans="1:8">
      <c r="A724" t="s">
        <v>1539</v>
      </c>
      <c r="B724" t="s">
        <v>321</v>
      </c>
      <c r="C724" t="s">
        <v>183</v>
      </c>
      <c r="D724" s="83"/>
    </row>
    <row r="725" spans="1:8">
      <c r="A725" t="s">
        <v>1539</v>
      </c>
      <c r="B725" t="s">
        <v>321</v>
      </c>
      <c r="C725" t="s">
        <v>185</v>
      </c>
      <c r="D725" s="83">
        <v>929756</v>
      </c>
      <c r="E725">
        <v>15.6</v>
      </c>
      <c r="F725" s="83">
        <v>36000</v>
      </c>
      <c r="G725" t="s">
        <v>257</v>
      </c>
      <c r="H725">
        <v>362.2</v>
      </c>
    </row>
    <row r="726" spans="1:8">
      <c r="A726" t="s">
        <v>1539</v>
      </c>
      <c r="B726" t="s">
        <v>321</v>
      </c>
      <c r="C726" t="s">
        <v>192</v>
      </c>
      <c r="D726" s="83">
        <v>55804</v>
      </c>
      <c r="E726">
        <v>0.9</v>
      </c>
      <c r="F726" s="83">
        <v>40000</v>
      </c>
      <c r="G726">
        <v>139.5</v>
      </c>
      <c r="H726">
        <v>100.9</v>
      </c>
    </row>
    <row r="727" spans="1:8">
      <c r="A727" t="s">
        <v>1539</v>
      </c>
      <c r="B727" t="s">
        <v>321</v>
      </c>
      <c r="C727" t="s">
        <v>197</v>
      </c>
      <c r="D727" s="83">
        <v>19250</v>
      </c>
      <c r="E727">
        <v>0.3</v>
      </c>
      <c r="F727" s="83">
        <v>26000</v>
      </c>
      <c r="G727">
        <v>74</v>
      </c>
      <c r="H727">
        <v>84.2</v>
      </c>
    </row>
    <row r="728" spans="1:8">
      <c r="A728" t="s">
        <v>1539</v>
      </c>
      <c r="B728" t="s">
        <v>321</v>
      </c>
      <c r="C728" t="s">
        <v>206</v>
      </c>
      <c r="D728" s="83">
        <v>854702</v>
      </c>
      <c r="E728">
        <v>14.3</v>
      </c>
      <c r="F728" s="83" t="s">
        <v>2780</v>
      </c>
      <c r="G728" t="s">
        <v>352</v>
      </c>
      <c r="H728">
        <v>478.7</v>
      </c>
    </row>
    <row r="729" spans="1:8">
      <c r="A729" t="s">
        <v>1539</v>
      </c>
      <c r="B729" t="s">
        <v>321</v>
      </c>
      <c r="C729" t="s">
        <v>209</v>
      </c>
      <c r="D729" t="s">
        <v>2916</v>
      </c>
      <c r="E729" t="s">
        <v>2917</v>
      </c>
      <c r="F729" s="83">
        <v>674000</v>
      </c>
      <c r="G729" t="s">
        <v>2919</v>
      </c>
      <c r="H729">
        <v>286.8</v>
      </c>
    </row>
    <row r="730" spans="1:8">
      <c r="A730" s="85" t="s">
        <v>1539</v>
      </c>
      <c r="B730" t="s">
        <v>368</v>
      </c>
      <c r="C730" t="s">
        <v>80</v>
      </c>
      <c r="D730" s="83"/>
      <c r="F730" s="83"/>
      <c r="G730" s="83"/>
    </row>
    <row r="731" spans="1:8">
      <c r="A731" s="85" t="s">
        <v>1539</v>
      </c>
      <c r="B731" t="s">
        <v>368</v>
      </c>
      <c r="C731" t="s">
        <v>86</v>
      </c>
      <c r="D731" s="83"/>
      <c r="F731" s="83"/>
      <c r="G731" s="83"/>
    </row>
    <row r="732" spans="1:8">
      <c r="A732" s="85" t="s">
        <v>1539</v>
      </c>
      <c r="B732" t="s">
        <v>368</v>
      </c>
      <c r="C732" t="s">
        <v>91</v>
      </c>
      <c r="D732" s="83"/>
      <c r="F732" s="83"/>
      <c r="G732" s="83"/>
    </row>
    <row r="733" spans="1:8">
      <c r="A733" s="85" t="s">
        <v>1539</v>
      </c>
      <c r="B733" t="s">
        <v>368</v>
      </c>
      <c r="C733" t="s">
        <v>96</v>
      </c>
      <c r="D733" s="83"/>
      <c r="F733" s="83"/>
      <c r="G733" s="83"/>
    </row>
    <row r="734" spans="1:8">
      <c r="A734" s="85" t="s">
        <v>1539</v>
      </c>
      <c r="B734" t="s">
        <v>368</v>
      </c>
      <c r="C734" t="s">
        <v>98</v>
      </c>
      <c r="D734" s="83"/>
      <c r="F734" s="83"/>
      <c r="G734" s="83"/>
    </row>
    <row r="735" spans="1:8">
      <c r="A735" s="85" t="s">
        <v>1539</v>
      </c>
      <c r="B735" t="s">
        <v>368</v>
      </c>
      <c r="C735" t="s">
        <v>102</v>
      </c>
      <c r="D735" s="83">
        <v>1929800</v>
      </c>
      <c r="E735">
        <v>31.7</v>
      </c>
      <c r="F735" s="83">
        <v>1855000</v>
      </c>
      <c r="G735" s="83">
        <v>104</v>
      </c>
      <c r="H735">
        <v>102.9</v>
      </c>
    </row>
    <row r="736" spans="1:8">
      <c r="A736" s="85" t="s">
        <v>1539</v>
      </c>
      <c r="B736" t="s">
        <v>368</v>
      </c>
      <c r="C736" t="s">
        <v>110</v>
      </c>
      <c r="D736" s="83">
        <v>3531785</v>
      </c>
      <c r="E736">
        <v>58</v>
      </c>
      <c r="F736" s="83">
        <v>3659000</v>
      </c>
      <c r="G736" s="83">
        <v>96.5</v>
      </c>
      <c r="H736">
        <v>103.6</v>
      </c>
    </row>
    <row r="737" spans="1:8">
      <c r="A737" s="85" t="s">
        <v>1539</v>
      </c>
      <c r="B737" t="s">
        <v>368</v>
      </c>
      <c r="C737" t="s">
        <v>120</v>
      </c>
      <c r="D737" s="83"/>
      <c r="F737" s="83"/>
      <c r="G737" s="83"/>
    </row>
    <row r="738" spans="1:8">
      <c r="A738" s="85" t="s">
        <v>1539</v>
      </c>
      <c r="B738" t="s">
        <v>368</v>
      </c>
      <c r="C738" t="s">
        <v>121</v>
      </c>
      <c r="D738" s="83"/>
      <c r="F738" s="83"/>
      <c r="G738" s="83"/>
    </row>
    <row r="739" spans="1:8">
      <c r="A739" s="85" t="s">
        <v>1539</v>
      </c>
      <c r="B739" t="s">
        <v>368</v>
      </c>
      <c r="C739" t="s">
        <v>123</v>
      </c>
      <c r="D739" s="83">
        <v>629840</v>
      </c>
      <c r="E739">
        <v>10.3</v>
      </c>
      <c r="F739" s="83">
        <v>630000</v>
      </c>
      <c r="G739" s="83">
        <v>100</v>
      </c>
      <c r="H739">
        <v>102</v>
      </c>
    </row>
    <row r="740" spans="1:8">
      <c r="A740" s="85" t="s">
        <v>1539</v>
      </c>
      <c r="B740" t="s">
        <v>368</v>
      </c>
      <c r="C740" t="s">
        <v>127</v>
      </c>
      <c r="D740" s="83">
        <v>6091425</v>
      </c>
      <c r="E740">
        <v>100</v>
      </c>
      <c r="F740" s="83">
        <v>6144000</v>
      </c>
      <c r="G740" s="83">
        <v>99.1</v>
      </c>
      <c r="H740">
        <v>103.2</v>
      </c>
    </row>
    <row r="741" spans="1:8">
      <c r="A741" s="85" t="s">
        <v>1539</v>
      </c>
      <c r="B741" t="s">
        <v>368</v>
      </c>
      <c r="C741" t="s">
        <v>134</v>
      </c>
      <c r="D741" s="83">
        <v>2942025</v>
      </c>
      <c r="E741" s="92">
        <v>48.3</v>
      </c>
      <c r="F741" s="83">
        <v>2497000</v>
      </c>
      <c r="G741" s="83">
        <v>117.8</v>
      </c>
      <c r="H741">
        <v>120</v>
      </c>
    </row>
    <row r="742" spans="1:8">
      <c r="A742" s="85" t="s">
        <v>1539</v>
      </c>
      <c r="B742" t="s">
        <v>368</v>
      </c>
      <c r="C742" t="s">
        <v>137</v>
      </c>
      <c r="D742" s="83"/>
      <c r="E742" s="92"/>
      <c r="F742" s="83"/>
      <c r="G742" s="83"/>
    </row>
    <row r="743" spans="1:8">
      <c r="A743" s="85" t="s">
        <v>1539</v>
      </c>
      <c r="B743" t="s">
        <v>368</v>
      </c>
      <c r="C743" t="s">
        <v>146</v>
      </c>
      <c r="D743" s="83">
        <v>1245510</v>
      </c>
      <c r="E743">
        <v>20.399999999999999</v>
      </c>
      <c r="F743" s="83">
        <v>1346000</v>
      </c>
      <c r="G743" s="83">
        <v>92.5</v>
      </c>
      <c r="H743">
        <v>89.9</v>
      </c>
    </row>
    <row r="744" spans="1:8">
      <c r="A744" s="85" t="s">
        <v>1539</v>
      </c>
      <c r="B744" t="s">
        <v>368</v>
      </c>
      <c r="C744" t="s">
        <v>153</v>
      </c>
      <c r="D744" s="83">
        <v>2835517</v>
      </c>
      <c r="E744" s="92">
        <v>46.5</v>
      </c>
      <c r="F744" s="83">
        <v>2589000</v>
      </c>
      <c r="G744" s="83">
        <v>109.5</v>
      </c>
      <c r="H744">
        <v>104.7</v>
      </c>
    </row>
    <row r="745" spans="1:8">
      <c r="A745" s="85" t="s">
        <v>1539</v>
      </c>
      <c r="B745" t="s">
        <v>368</v>
      </c>
      <c r="C745" t="s">
        <v>159</v>
      </c>
      <c r="D745" s="83">
        <v>17331</v>
      </c>
      <c r="E745">
        <v>0.3</v>
      </c>
      <c r="F745" s="83">
        <v>17000</v>
      </c>
      <c r="G745" s="83">
        <v>101.9</v>
      </c>
      <c r="H745">
        <v>90.4</v>
      </c>
    </row>
    <row r="746" spans="1:8">
      <c r="A746" s="85" t="s">
        <v>1539</v>
      </c>
      <c r="B746" t="s">
        <v>368</v>
      </c>
      <c r="C746" t="s">
        <v>167</v>
      </c>
      <c r="D746" s="83">
        <v>84000</v>
      </c>
      <c r="E746" s="92">
        <v>1.4</v>
      </c>
      <c r="F746" s="83">
        <v>84000</v>
      </c>
      <c r="G746" s="83">
        <v>100</v>
      </c>
      <c r="H746">
        <v>100</v>
      </c>
    </row>
    <row r="747" spans="1:8">
      <c r="A747" s="85" t="s">
        <v>1539</v>
      </c>
      <c r="B747" t="s">
        <v>368</v>
      </c>
      <c r="C747" t="s">
        <v>173</v>
      </c>
      <c r="D747" s="83"/>
      <c r="F747" s="83"/>
      <c r="G747" s="83"/>
    </row>
    <row r="748" spans="1:8">
      <c r="A748" s="85" t="s">
        <v>1539</v>
      </c>
      <c r="B748" t="s">
        <v>368</v>
      </c>
      <c r="C748" t="s">
        <v>178</v>
      </c>
      <c r="D748" s="83">
        <v>7124383</v>
      </c>
      <c r="E748" s="92">
        <v>117</v>
      </c>
      <c r="F748" s="83">
        <v>6533000</v>
      </c>
      <c r="G748" s="83">
        <v>109.1</v>
      </c>
      <c r="H748">
        <v>107.1</v>
      </c>
    </row>
    <row r="749" spans="1:8">
      <c r="A749" s="85" t="s">
        <v>1539</v>
      </c>
      <c r="B749" t="s">
        <v>368</v>
      </c>
      <c r="C749" t="s">
        <v>182</v>
      </c>
      <c r="D749" s="83" t="s">
        <v>3172</v>
      </c>
      <c r="E749" s="92" t="s">
        <v>2321</v>
      </c>
      <c r="F749" s="83" t="s">
        <v>3173</v>
      </c>
      <c r="G749">
        <v>265.5</v>
      </c>
      <c r="H749">
        <v>138.1</v>
      </c>
    </row>
    <row r="750" spans="1:8">
      <c r="A750" s="85" t="s">
        <v>1539</v>
      </c>
      <c r="B750" t="s">
        <v>368</v>
      </c>
      <c r="C750" t="s">
        <v>183</v>
      </c>
      <c r="D750" s="83"/>
      <c r="F750" s="83"/>
      <c r="G750" s="83"/>
    </row>
    <row r="751" spans="1:8">
      <c r="A751" s="85" t="s">
        <v>1539</v>
      </c>
      <c r="B751" t="s">
        <v>368</v>
      </c>
      <c r="C751" t="s">
        <v>185</v>
      </c>
      <c r="D751" s="83">
        <v>184998</v>
      </c>
      <c r="E751">
        <v>3</v>
      </c>
      <c r="F751" s="83">
        <v>165000</v>
      </c>
      <c r="G751" s="83">
        <v>112.1</v>
      </c>
      <c r="H751">
        <v>91.5</v>
      </c>
    </row>
    <row r="752" spans="1:8">
      <c r="A752" s="85" t="s">
        <v>1539</v>
      </c>
      <c r="B752" t="s">
        <v>368</v>
      </c>
      <c r="C752" t="s">
        <v>192</v>
      </c>
      <c r="D752" s="83">
        <v>43100</v>
      </c>
      <c r="E752">
        <v>0.7</v>
      </c>
      <c r="F752" s="83">
        <v>20000</v>
      </c>
      <c r="G752" s="83">
        <v>215.5</v>
      </c>
      <c r="H752">
        <v>219.4</v>
      </c>
    </row>
    <row r="753" spans="1:8">
      <c r="A753" s="85" t="s">
        <v>1539</v>
      </c>
      <c r="B753" t="s">
        <v>368</v>
      </c>
      <c r="C753" t="s">
        <v>197</v>
      </c>
      <c r="D753" s="83">
        <v>165150</v>
      </c>
      <c r="E753">
        <v>2.7</v>
      </c>
      <c r="F753" s="83">
        <v>158000</v>
      </c>
      <c r="G753" s="83">
        <v>104.5</v>
      </c>
      <c r="H753">
        <v>89.2</v>
      </c>
    </row>
    <row r="754" spans="1:8">
      <c r="A754" s="85" t="s">
        <v>1539</v>
      </c>
      <c r="B754" t="s">
        <v>368</v>
      </c>
      <c r="C754" t="s">
        <v>206</v>
      </c>
      <c r="D754" s="83" t="s">
        <v>2969</v>
      </c>
      <c r="E754" t="s">
        <v>884</v>
      </c>
      <c r="F754" s="83" t="s">
        <v>388</v>
      </c>
      <c r="G754" s="83">
        <v>178.9</v>
      </c>
      <c r="H754">
        <v>867.6</v>
      </c>
    </row>
    <row r="755" spans="1:8">
      <c r="A755" s="85" t="s">
        <v>1539</v>
      </c>
      <c r="B755" t="s">
        <v>368</v>
      </c>
      <c r="C755" t="s">
        <v>209</v>
      </c>
      <c r="D755" s="83" t="s">
        <v>3176</v>
      </c>
      <c r="E755" s="92" t="s">
        <v>3177</v>
      </c>
      <c r="F755" s="83" t="s">
        <v>3178</v>
      </c>
      <c r="G755" s="83">
        <v>262.7</v>
      </c>
      <c r="H755">
        <v>140.69999999999999</v>
      </c>
    </row>
    <row r="756" spans="1:8">
      <c r="A756" t="s">
        <v>1539</v>
      </c>
      <c r="B756" t="s">
        <v>70</v>
      </c>
      <c r="C756" t="s">
        <v>80</v>
      </c>
      <c r="D756" s="83">
        <v>36881056</v>
      </c>
      <c r="E756">
        <v>66.3</v>
      </c>
      <c r="F756" s="83">
        <v>36944000</v>
      </c>
      <c r="G756">
        <v>99.8</v>
      </c>
      <c r="H756">
        <v>98.9</v>
      </c>
    </row>
    <row r="757" spans="1:8">
      <c r="A757" t="s">
        <v>1539</v>
      </c>
      <c r="B757" t="s">
        <v>70</v>
      </c>
      <c r="C757" t="s">
        <v>86</v>
      </c>
      <c r="D757" s="83">
        <v>3345641</v>
      </c>
      <c r="E757">
        <v>6</v>
      </c>
      <c r="F757" s="83">
        <v>3478000</v>
      </c>
      <c r="G757">
        <v>96.2</v>
      </c>
      <c r="H757">
        <v>100.2</v>
      </c>
    </row>
    <row r="758" spans="1:8">
      <c r="A758" t="s">
        <v>1539</v>
      </c>
      <c r="B758" t="s">
        <v>70</v>
      </c>
      <c r="C758" t="s">
        <v>91</v>
      </c>
      <c r="D758" s="83"/>
      <c r="F758" s="83"/>
    </row>
    <row r="759" spans="1:8">
      <c r="A759" t="s">
        <v>1539</v>
      </c>
      <c r="B759" t="s">
        <v>70</v>
      </c>
      <c r="C759" t="s">
        <v>96</v>
      </c>
    </row>
    <row r="760" spans="1:8">
      <c r="A760" t="s">
        <v>1539</v>
      </c>
      <c r="B760" t="s">
        <v>70</v>
      </c>
      <c r="C760" t="s">
        <v>98</v>
      </c>
      <c r="D760" s="83"/>
      <c r="F760" s="83"/>
    </row>
    <row r="761" spans="1:8">
      <c r="A761" t="s">
        <v>1539</v>
      </c>
      <c r="B761" t="s">
        <v>70</v>
      </c>
      <c r="C761" t="s">
        <v>102</v>
      </c>
      <c r="D761" s="83">
        <v>12688245</v>
      </c>
      <c r="E761">
        <v>22.8</v>
      </c>
      <c r="F761" s="83">
        <v>12706000</v>
      </c>
      <c r="G761">
        <v>99.9</v>
      </c>
      <c r="H761">
        <v>99.2</v>
      </c>
    </row>
    <row r="762" spans="1:8">
      <c r="A762" t="s">
        <v>1539</v>
      </c>
      <c r="B762" t="s">
        <v>70</v>
      </c>
      <c r="C762" t="s">
        <v>110</v>
      </c>
      <c r="D762" s="83">
        <v>2710530</v>
      </c>
      <c r="E762">
        <v>4.9000000000000004</v>
      </c>
      <c r="F762" s="83">
        <v>700000</v>
      </c>
      <c r="G762">
        <v>387.2</v>
      </c>
      <c r="H762">
        <v>90.8</v>
      </c>
    </row>
    <row r="763" spans="1:8">
      <c r="A763" t="s">
        <v>1539</v>
      </c>
      <c r="B763" t="s">
        <v>70</v>
      </c>
      <c r="C763" t="s">
        <v>120</v>
      </c>
    </row>
    <row r="764" spans="1:8">
      <c r="A764" t="s">
        <v>1539</v>
      </c>
      <c r="B764" t="s">
        <v>70</v>
      </c>
      <c r="C764" t="s">
        <v>121</v>
      </c>
      <c r="D764" s="83"/>
      <c r="F764" s="83"/>
    </row>
    <row r="765" spans="1:8">
      <c r="A765" t="s">
        <v>1539</v>
      </c>
      <c r="B765" t="s">
        <v>70</v>
      </c>
      <c r="C765" t="s">
        <v>123</v>
      </c>
      <c r="D765" s="83"/>
      <c r="F765" s="83">
        <v>20000</v>
      </c>
    </row>
    <row r="766" spans="1:8">
      <c r="A766" t="s">
        <v>1539</v>
      </c>
      <c r="B766" t="s">
        <v>70</v>
      </c>
      <c r="C766" t="s">
        <v>127</v>
      </c>
      <c r="D766" s="83">
        <v>55625472</v>
      </c>
      <c r="E766">
        <v>100</v>
      </c>
      <c r="F766" s="83">
        <v>53848000</v>
      </c>
      <c r="G766">
        <v>103.3</v>
      </c>
      <c r="H766">
        <v>98.5</v>
      </c>
    </row>
    <row r="767" spans="1:8">
      <c r="A767" t="s">
        <v>1539</v>
      </c>
      <c r="B767" t="s">
        <v>70</v>
      </c>
      <c r="C767" t="s">
        <v>134</v>
      </c>
      <c r="D767" s="83">
        <v>35107535</v>
      </c>
      <c r="E767">
        <v>63.1</v>
      </c>
      <c r="F767" s="83">
        <v>34601000</v>
      </c>
      <c r="G767">
        <v>101.5</v>
      </c>
      <c r="H767">
        <v>104.3</v>
      </c>
    </row>
    <row r="768" spans="1:8">
      <c r="A768" t="s">
        <v>1539</v>
      </c>
      <c r="B768" t="s">
        <v>70</v>
      </c>
      <c r="C768" t="s">
        <v>137</v>
      </c>
      <c r="D768" s="83">
        <v>599102</v>
      </c>
      <c r="E768">
        <v>1.1000000000000001</v>
      </c>
      <c r="F768" s="83">
        <v>481000</v>
      </c>
      <c r="G768">
        <v>124.6</v>
      </c>
      <c r="H768">
        <v>235.5</v>
      </c>
    </row>
    <row r="769" spans="1:8">
      <c r="A769" t="s">
        <v>1539</v>
      </c>
      <c r="B769" t="s">
        <v>70</v>
      </c>
      <c r="C769" t="s">
        <v>146</v>
      </c>
      <c r="D769" s="83">
        <v>6797135</v>
      </c>
      <c r="E769">
        <v>12.2</v>
      </c>
      <c r="F769" s="83">
        <v>7763000</v>
      </c>
      <c r="G769">
        <v>87.6</v>
      </c>
      <c r="H769">
        <v>85.5</v>
      </c>
    </row>
    <row r="770" spans="1:8">
      <c r="A770" t="s">
        <v>1539</v>
      </c>
      <c r="B770" t="s">
        <v>70</v>
      </c>
      <c r="C770" t="s">
        <v>153</v>
      </c>
      <c r="D770" s="83">
        <v>3340451</v>
      </c>
      <c r="E770">
        <v>6</v>
      </c>
      <c r="F770" s="83">
        <v>2234000</v>
      </c>
      <c r="G770">
        <v>149.5</v>
      </c>
      <c r="H770">
        <v>162.6</v>
      </c>
    </row>
    <row r="771" spans="1:8">
      <c r="A771" t="s">
        <v>1539</v>
      </c>
      <c r="B771" t="s">
        <v>70</v>
      </c>
      <c r="C771" t="s">
        <v>159</v>
      </c>
      <c r="D771" s="83">
        <v>5367863</v>
      </c>
      <c r="E771">
        <v>9.6999999999999993</v>
      </c>
      <c r="F771" s="83">
        <v>5248000</v>
      </c>
      <c r="G771">
        <v>102.3</v>
      </c>
      <c r="H771">
        <v>104.1</v>
      </c>
    </row>
    <row r="772" spans="1:8">
      <c r="A772" t="s">
        <v>1539</v>
      </c>
      <c r="B772" t="s">
        <v>70</v>
      </c>
      <c r="C772" t="s">
        <v>167</v>
      </c>
      <c r="D772" s="83">
        <v>1317000</v>
      </c>
      <c r="E772">
        <v>2.4</v>
      </c>
      <c r="F772" s="83">
        <v>1317000</v>
      </c>
      <c r="G772">
        <v>100</v>
      </c>
      <c r="H772">
        <v>100</v>
      </c>
    </row>
    <row r="773" spans="1:8">
      <c r="A773" t="s">
        <v>1539</v>
      </c>
      <c r="B773" t="s">
        <v>70</v>
      </c>
      <c r="C773" t="s">
        <v>173</v>
      </c>
      <c r="D773" s="83">
        <v>179936</v>
      </c>
      <c r="E773">
        <v>0.3</v>
      </c>
      <c r="F773" s="83">
        <v>250000</v>
      </c>
      <c r="G773">
        <v>72</v>
      </c>
      <c r="H773">
        <v>81.3</v>
      </c>
    </row>
    <row r="774" spans="1:8">
      <c r="A774" t="s">
        <v>1539</v>
      </c>
      <c r="B774" t="s">
        <v>70</v>
      </c>
      <c r="C774" t="s">
        <v>178</v>
      </c>
      <c r="D774" s="83">
        <v>52109920</v>
      </c>
      <c r="E774">
        <v>93.7</v>
      </c>
      <c r="F774" s="83">
        <v>51413000</v>
      </c>
      <c r="G774">
        <v>101.4</v>
      </c>
      <c r="H774">
        <v>103.5</v>
      </c>
    </row>
    <row r="775" spans="1:8">
      <c r="A775" t="s">
        <v>1539</v>
      </c>
      <c r="B775" t="s">
        <v>70</v>
      </c>
      <c r="C775" t="s">
        <v>182</v>
      </c>
      <c r="D775" s="83">
        <v>3515552</v>
      </c>
      <c r="E775">
        <v>6.3</v>
      </c>
      <c r="F775" s="83">
        <v>2435000</v>
      </c>
      <c r="G775">
        <v>144.4</v>
      </c>
      <c r="H775">
        <v>57.6</v>
      </c>
    </row>
    <row r="776" spans="1:8">
      <c r="A776" t="s">
        <v>1539</v>
      </c>
      <c r="B776" t="s">
        <v>70</v>
      </c>
      <c r="C776" t="s">
        <v>183</v>
      </c>
      <c r="D776" s="83">
        <v>53000</v>
      </c>
      <c r="E776">
        <v>0.1</v>
      </c>
      <c r="H776">
        <v>47.7</v>
      </c>
    </row>
    <row r="777" spans="1:8">
      <c r="A777" t="s">
        <v>1539</v>
      </c>
      <c r="B777" t="s">
        <v>70</v>
      </c>
      <c r="C777" t="s">
        <v>185</v>
      </c>
      <c r="D777" s="83">
        <v>3173786</v>
      </c>
      <c r="E777">
        <v>5.7</v>
      </c>
      <c r="F777" s="83">
        <v>80000</v>
      </c>
      <c r="G777" t="s">
        <v>257</v>
      </c>
      <c r="H777">
        <v>207.9</v>
      </c>
    </row>
    <row r="778" spans="1:8">
      <c r="A778" t="s">
        <v>1539</v>
      </c>
      <c r="B778" t="s">
        <v>70</v>
      </c>
      <c r="C778" t="s">
        <v>192</v>
      </c>
      <c r="D778" s="83">
        <v>359136</v>
      </c>
      <c r="E778">
        <v>0.6</v>
      </c>
      <c r="F778" s="83">
        <v>361000</v>
      </c>
      <c r="G778">
        <v>99.5</v>
      </c>
      <c r="H778">
        <v>87.8</v>
      </c>
    </row>
    <row r="779" spans="1:8">
      <c r="A779" t="s">
        <v>1539</v>
      </c>
      <c r="B779" t="s">
        <v>70</v>
      </c>
      <c r="C779" t="s">
        <v>197</v>
      </c>
      <c r="D779" s="83">
        <v>81365</v>
      </c>
      <c r="E779">
        <v>0.1</v>
      </c>
      <c r="F779" s="83">
        <v>3000</v>
      </c>
      <c r="G779" t="s">
        <v>257</v>
      </c>
      <c r="H779">
        <v>128.19999999999999</v>
      </c>
    </row>
    <row r="780" spans="1:8">
      <c r="A780" t="s">
        <v>1539</v>
      </c>
      <c r="B780" t="s">
        <v>70</v>
      </c>
      <c r="C780" t="s">
        <v>206</v>
      </c>
      <c r="D780" s="83">
        <v>2786285</v>
      </c>
      <c r="E780">
        <v>5</v>
      </c>
      <c r="F780" s="83" t="s">
        <v>1311</v>
      </c>
      <c r="G780" t="s">
        <v>2519</v>
      </c>
      <c r="H780">
        <v>239.1</v>
      </c>
    </row>
    <row r="781" spans="1:8">
      <c r="A781" t="s">
        <v>1539</v>
      </c>
      <c r="B781" t="s">
        <v>70</v>
      </c>
      <c r="C781" t="s">
        <v>209</v>
      </c>
      <c r="D781" s="83">
        <v>6301837</v>
      </c>
      <c r="E781">
        <v>11.3</v>
      </c>
      <c r="F781" s="83">
        <v>2151000</v>
      </c>
      <c r="G781">
        <v>293</v>
      </c>
      <c r="H781">
        <v>86.7</v>
      </c>
    </row>
    <row r="782" spans="1:8">
      <c r="A782" t="s">
        <v>1539</v>
      </c>
      <c r="B782" t="s">
        <v>215</v>
      </c>
      <c r="C782" t="s">
        <v>80</v>
      </c>
    </row>
    <row r="783" spans="1:8">
      <c r="A783" t="s">
        <v>1539</v>
      </c>
      <c r="B783" t="s">
        <v>215</v>
      </c>
      <c r="C783" t="s">
        <v>86</v>
      </c>
      <c r="D783" s="83">
        <v>14652441</v>
      </c>
      <c r="E783">
        <v>92.8</v>
      </c>
      <c r="F783" s="83">
        <v>15431000</v>
      </c>
      <c r="G783">
        <v>95</v>
      </c>
      <c r="H783">
        <v>96.8</v>
      </c>
    </row>
    <row r="784" spans="1:8">
      <c r="A784" t="s">
        <v>1539</v>
      </c>
      <c r="B784" t="s">
        <v>215</v>
      </c>
      <c r="C784" t="s">
        <v>91</v>
      </c>
      <c r="D784" s="83"/>
      <c r="F784" s="83"/>
    </row>
    <row r="785" spans="1:8">
      <c r="A785" t="s">
        <v>1539</v>
      </c>
      <c r="B785" t="s">
        <v>215</v>
      </c>
      <c r="C785" t="s">
        <v>96</v>
      </c>
      <c r="D785" s="83"/>
      <c r="F785" s="83"/>
    </row>
    <row r="786" spans="1:8">
      <c r="A786" t="s">
        <v>1539</v>
      </c>
      <c r="B786" t="s">
        <v>215</v>
      </c>
      <c r="C786" t="s">
        <v>98</v>
      </c>
      <c r="D786" s="83"/>
      <c r="F786" s="83"/>
    </row>
    <row r="787" spans="1:8">
      <c r="A787" t="s">
        <v>1539</v>
      </c>
      <c r="B787" t="s">
        <v>215</v>
      </c>
      <c r="C787" t="s">
        <v>102</v>
      </c>
      <c r="D787" s="83">
        <v>930050</v>
      </c>
      <c r="E787">
        <v>5.9</v>
      </c>
      <c r="F787" s="83">
        <v>782000</v>
      </c>
      <c r="G787">
        <v>118.9</v>
      </c>
      <c r="H787">
        <v>104.8</v>
      </c>
    </row>
    <row r="788" spans="1:8">
      <c r="A788" t="s">
        <v>1539</v>
      </c>
      <c r="B788" t="s">
        <v>215</v>
      </c>
      <c r="C788" t="s">
        <v>110</v>
      </c>
      <c r="D788" s="83">
        <v>200000</v>
      </c>
      <c r="E788">
        <v>1.3</v>
      </c>
      <c r="F788" s="83"/>
    </row>
    <row r="789" spans="1:8">
      <c r="A789" t="s">
        <v>1539</v>
      </c>
      <c r="B789" t="s">
        <v>215</v>
      </c>
      <c r="C789" t="s">
        <v>120</v>
      </c>
    </row>
    <row r="790" spans="1:8">
      <c r="A790" t="s">
        <v>1539</v>
      </c>
      <c r="B790" t="s">
        <v>215</v>
      </c>
      <c r="C790" t="s">
        <v>121</v>
      </c>
      <c r="D790" s="83"/>
      <c r="F790" s="83"/>
    </row>
    <row r="791" spans="1:8">
      <c r="A791" t="s">
        <v>1539</v>
      </c>
      <c r="B791" t="s">
        <v>215</v>
      </c>
      <c r="C791" t="s">
        <v>123</v>
      </c>
      <c r="D791" s="83"/>
      <c r="F791" s="83"/>
    </row>
    <row r="792" spans="1:8">
      <c r="A792" t="s">
        <v>1539</v>
      </c>
      <c r="B792" t="s">
        <v>215</v>
      </c>
      <c r="C792" t="s">
        <v>127</v>
      </c>
      <c r="D792" s="83">
        <v>15782491</v>
      </c>
      <c r="E792">
        <v>100</v>
      </c>
      <c r="F792" s="83">
        <v>16213000</v>
      </c>
      <c r="G792">
        <v>97.3</v>
      </c>
      <c r="H792">
        <v>98.5</v>
      </c>
    </row>
    <row r="793" spans="1:8">
      <c r="A793" t="s">
        <v>1539</v>
      </c>
      <c r="B793" t="s">
        <v>215</v>
      </c>
      <c r="C793" t="s">
        <v>134</v>
      </c>
      <c r="D793" s="83">
        <v>10149602</v>
      </c>
      <c r="E793">
        <v>64.3</v>
      </c>
      <c r="F793" s="83">
        <v>10938000</v>
      </c>
      <c r="G793">
        <v>92.8</v>
      </c>
      <c r="H793">
        <v>99.8</v>
      </c>
    </row>
    <row r="794" spans="1:8">
      <c r="A794" t="s">
        <v>1539</v>
      </c>
      <c r="B794" t="s">
        <v>215</v>
      </c>
      <c r="C794" t="s">
        <v>137</v>
      </c>
      <c r="D794" s="83">
        <v>1171938</v>
      </c>
      <c r="E794">
        <v>7.4</v>
      </c>
      <c r="F794" s="83">
        <v>1175000</v>
      </c>
      <c r="G794">
        <v>99.7</v>
      </c>
      <c r="H794">
        <v>99.9</v>
      </c>
    </row>
    <row r="795" spans="1:8">
      <c r="A795" t="s">
        <v>1539</v>
      </c>
      <c r="B795" t="s">
        <v>215</v>
      </c>
      <c r="C795" t="s">
        <v>146</v>
      </c>
      <c r="D795" s="83">
        <v>2114194</v>
      </c>
      <c r="E795">
        <v>13.4</v>
      </c>
      <c r="F795" s="83">
        <v>1924000</v>
      </c>
      <c r="G795">
        <v>109.9</v>
      </c>
      <c r="H795">
        <v>110.9</v>
      </c>
    </row>
    <row r="796" spans="1:8">
      <c r="A796" t="s">
        <v>1539</v>
      </c>
      <c r="B796" t="s">
        <v>215</v>
      </c>
      <c r="C796" t="s">
        <v>153</v>
      </c>
      <c r="D796" s="83">
        <v>2475265</v>
      </c>
      <c r="E796">
        <v>15.7</v>
      </c>
      <c r="F796" s="83">
        <v>2262000</v>
      </c>
      <c r="G796">
        <v>109.4</v>
      </c>
      <c r="H796">
        <v>97</v>
      </c>
    </row>
    <row r="797" spans="1:8">
      <c r="A797" t="s">
        <v>1539</v>
      </c>
      <c r="B797" t="s">
        <v>215</v>
      </c>
      <c r="C797" t="s">
        <v>159</v>
      </c>
      <c r="D797" s="83">
        <v>202035</v>
      </c>
      <c r="E797">
        <v>1.3</v>
      </c>
      <c r="F797" s="83">
        <v>233000</v>
      </c>
      <c r="G797">
        <v>86.7</v>
      </c>
      <c r="H797">
        <v>89.8</v>
      </c>
    </row>
    <row r="798" spans="1:8">
      <c r="A798" t="s">
        <v>1539</v>
      </c>
      <c r="B798" t="s">
        <v>215</v>
      </c>
      <c r="C798" t="s">
        <v>167</v>
      </c>
      <c r="D798" s="83">
        <v>417000</v>
      </c>
      <c r="E798">
        <v>2.6</v>
      </c>
      <c r="F798" s="83">
        <v>417000</v>
      </c>
      <c r="G798">
        <v>100</v>
      </c>
      <c r="H798">
        <v>100</v>
      </c>
    </row>
    <row r="799" spans="1:8">
      <c r="A799" t="s">
        <v>1539</v>
      </c>
      <c r="B799" t="s">
        <v>215</v>
      </c>
      <c r="C799" t="s">
        <v>173</v>
      </c>
      <c r="D799" s="83">
        <v>1757326</v>
      </c>
      <c r="E799">
        <v>11.1</v>
      </c>
      <c r="F799" s="83"/>
    </row>
    <row r="800" spans="1:8">
      <c r="A800" t="s">
        <v>1539</v>
      </c>
      <c r="B800" t="s">
        <v>215</v>
      </c>
      <c r="C800" t="s">
        <v>178</v>
      </c>
      <c r="D800" s="83">
        <v>17115422</v>
      </c>
      <c r="E800">
        <v>108.4</v>
      </c>
      <c r="F800" s="83">
        <v>15774000</v>
      </c>
      <c r="G800">
        <v>108.5</v>
      </c>
      <c r="H800">
        <v>112.1</v>
      </c>
    </row>
    <row r="801" spans="1:8">
      <c r="A801" t="s">
        <v>1539</v>
      </c>
      <c r="B801" t="s">
        <v>215</v>
      </c>
      <c r="C801" t="s">
        <v>182</v>
      </c>
      <c r="D801" s="83" t="s">
        <v>3111</v>
      </c>
      <c r="E801" t="s">
        <v>1066</v>
      </c>
      <c r="F801" s="83">
        <v>439000</v>
      </c>
      <c r="G801" t="s">
        <v>3113</v>
      </c>
      <c r="H801" t="s">
        <v>3114</v>
      </c>
    </row>
    <row r="802" spans="1:8">
      <c r="A802" t="s">
        <v>1539</v>
      </c>
      <c r="B802" t="s">
        <v>215</v>
      </c>
      <c r="C802" t="s">
        <v>183</v>
      </c>
      <c r="D802" s="83"/>
    </row>
    <row r="803" spans="1:8">
      <c r="A803" t="s">
        <v>1539</v>
      </c>
      <c r="B803" t="s">
        <v>215</v>
      </c>
      <c r="C803" t="s">
        <v>185</v>
      </c>
      <c r="D803" s="83" t="s">
        <v>2638</v>
      </c>
      <c r="E803" t="s">
        <v>2639</v>
      </c>
      <c r="F803" s="83">
        <v>144000</v>
      </c>
      <c r="G803" t="s">
        <v>2640</v>
      </c>
      <c r="H803" t="s">
        <v>2641</v>
      </c>
    </row>
    <row r="804" spans="1:8">
      <c r="A804" t="s">
        <v>1539</v>
      </c>
      <c r="B804" t="s">
        <v>215</v>
      </c>
      <c r="C804" t="s">
        <v>192</v>
      </c>
      <c r="D804" s="83"/>
      <c r="F804" s="83"/>
    </row>
    <row r="805" spans="1:8">
      <c r="A805" t="s">
        <v>1539</v>
      </c>
      <c r="B805" t="s">
        <v>215</v>
      </c>
      <c r="C805" t="s">
        <v>197</v>
      </c>
      <c r="D805" s="83">
        <v>81250</v>
      </c>
      <c r="E805">
        <v>0.5</v>
      </c>
      <c r="F805" s="83">
        <v>119000</v>
      </c>
      <c r="G805">
        <v>68.3</v>
      </c>
      <c r="H805">
        <v>94</v>
      </c>
    </row>
    <row r="806" spans="1:8">
      <c r="A806" t="s">
        <v>1539</v>
      </c>
      <c r="B806" t="s">
        <v>215</v>
      </c>
      <c r="C806" t="s">
        <v>206</v>
      </c>
      <c r="D806" s="83" t="s">
        <v>2656</v>
      </c>
      <c r="E806" t="s">
        <v>2657</v>
      </c>
      <c r="F806" s="83">
        <v>25000</v>
      </c>
      <c r="G806" t="s">
        <v>352</v>
      </c>
      <c r="H806" t="s">
        <v>2658</v>
      </c>
    </row>
    <row r="807" spans="1:8">
      <c r="A807" t="s">
        <v>1539</v>
      </c>
      <c r="B807" t="s">
        <v>215</v>
      </c>
      <c r="C807" t="s">
        <v>209</v>
      </c>
      <c r="D807" s="83" t="s">
        <v>3123</v>
      </c>
      <c r="E807" t="s">
        <v>3124</v>
      </c>
      <c r="F807" s="83">
        <v>464000</v>
      </c>
      <c r="G807" t="s">
        <v>3126</v>
      </c>
      <c r="H807" t="s">
        <v>3127</v>
      </c>
    </row>
    <row r="808" spans="1:8">
      <c r="A808" t="s">
        <v>1539</v>
      </c>
      <c r="B808" t="s">
        <v>279</v>
      </c>
      <c r="C808" t="s">
        <v>80</v>
      </c>
    </row>
    <row r="809" spans="1:8">
      <c r="A809" t="s">
        <v>1539</v>
      </c>
      <c r="B809" t="s">
        <v>279</v>
      </c>
      <c r="C809" t="s">
        <v>86</v>
      </c>
      <c r="D809" s="83"/>
      <c r="F809" s="83"/>
    </row>
    <row r="810" spans="1:8">
      <c r="A810" t="s">
        <v>1539</v>
      </c>
      <c r="B810" t="s">
        <v>279</v>
      </c>
      <c r="C810" t="s">
        <v>91</v>
      </c>
      <c r="D810" s="83"/>
      <c r="F810" s="83"/>
    </row>
    <row r="811" spans="1:8">
      <c r="A811" t="s">
        <v>1539</v>
      </c>
      <c r="B811" t="s">
        <v>279</v>
      </c>
      <c r="C811" t="s">
        <v>96</v>
      </c>
      <c r="D811" s="83"/>
      <c r="F811" s="83"/>
    </row>
    <row r="812" spans="1:8">
      <c r="A812" t="s">
        <v>1539</v>
      </c>
      <c r="B812" t="s">
        <v>279</v>
      </c>
      <c r="C812" t="s">
        <v>98</v>
      </c>
      <c r="D812" s="83"/>
      <c r="F812" s="83"/>
    </row>
    <row r="813" spans="1:8">
      <c r="A813" t="s">
        <v>1539</v>
      </c>
      <c r="B813" t="s">
        <v>279</v>
      </c>
      <c r="C813" t="s">
        <v>102</v>
      </c>
      <c r="D813" s="83"/>
      <c r="F813" s="83"/>
    </row>
    <row r="814" spans="1:8">
      <c r="A814" t="s">
        <v>1539</v>
      </c>
      <c r="B814" t="s">
        <v>279</v>
      </c>
      <c r="C814" t="s">
        <v>110</v>
      </c>
      <c r="D814" s="83">
        <v>133360</v>
      </c>
      <c r="E814">
        <v>100</v>
      </c>
      <c r="F814" s="83">
        <v>131000</v>
      </c>
      <c r="G814">
        <v>101.8</v>
      </c>
      <c r="H814">
        <v>102.7</v>
      </c>
    </row>
    <row r="815" spans="1:8">
      <c r="A815" t="s">
        <v>1539</v>
      </c>
      <c r="B815" t="s">
        <v>279</v>
      </c>
      <c r="C815" t="s">
        <v>120</v>
      </c>
    </row>
    <row r="816" spans="1:8">
      <c r="A816" t="s">
        <v>1539</v>
      </c>
      <c r="B816" t="s">
        <v>279</v>
      </c>
      <c r="C816" t="s">
        <v>121</v>
      </c>
      <c r="D816" s="83"/>
      <c r="F816" s="83"/>
    </row>
    <row r="817" spans="1:8">
      <c r="A817" t="s">
        <v>1539</v>
      </c>
      <c r="B817" t="s">
        <v>279</v>
      </c>
      <c r="C817" t="s">
        <v>123</v>
      </c>
    </row>
    <row r="818" spans="1:8">
      <c r="A818" t="s">
        <v>1539</v>
      </c>
      <c r="B818" t="s">
        <v>279</v>
      </c>
      <c r="C818" t="s">
        <v>127</v>
      </c>
      <c r="D818" s="83">
        <v>133360</v>
      </c>
      <c r="E818">
        <v>100</v>
      </c>
      <c r="F818" s="83">
        <v>131000</v>
      </c>
      <c r="G818">
        <v>101.8</v>
      </c>
      <c r="H818">
        <v>102.7</v>
      </c>
    </row>
    <row r="819" spans="1:8">
      <c r="A819" t="s">
        <v>1539</v>
      </c>
      <c r="B819" t="s">
        <v>279</v>
      </c>
      <c r="C819" t="s">
        <v>134</v>
      </c>
      <c r="D819" s="83">
        <v>123539</v>
      </c>
      <c r="E819">
        <v>92.6</v>
      </c>
      <c r="F819" s="83">
        <v>119000</v>
      </c>
      <c r="G819">
        <v>103.8</v>
      </c>
      <c r="H819">
        <v>103.1</v>
      </c>
    </row>
    <row r="820" spans="1:8">
      <c r="A820" t="s">
        <v>1539</v>
      </c>
      <c r="B820" t="s">
        <v>279</v>
      </c>
      <c r="C820" t="s">
        <v>137</v>
      </c>
      <c r="D820" s="83"/>
      <c r="F820" s="83"/>
    </row>
    <row r="821" spans="1:8">
      <c r="A821" t="s">
        <v>1539</v>
      </c>
      <c r="B821" t="s">
        <v>279</v>
      </c>
      <c r="C821" t="s">
        <v>146</v>
      </c>
      <c r="D821" s="83">
        <v>9821</v>
      </c>
      <c r="E821">
        <v>7.4</v>
      </c>
      <c r="F821" s="83"/>
      <c r="H821">
        <v>97.6</v>
      </c>
    </row>
    <row r="822" spans="1:8">
      <c r="A822" t="s">
        <v>1539</v>
      </c>
      <c r="B822" t="s">
        <v>279</v>
      </c>
      <c r="C822" t="s">
        <v>153</v>
      </c>
      <c r="D822" s="83"/>
      <c r="F822" s="83">
        <v>12000</v>
      </c>
    </row>
    <row r="823" spans="1:8">
      <c r="A823" t="s">
        <v>1539</v>
      </c>
      <c r="B823" t="s">
        <v>279</v>
      </c>
      <c r="C823" t="s">
        <v>159</v>
      </c>
      <c r="D823" s="83"/>
      <c r="F823" s="83"/>
    </row>
    <row r="824" spans="1:8">
      <c r="A824" t="s">
        <v>1539</v>
      </c>
      <c r="B824" t="s">
        <v>279</v>
      </c>
      <c r="C824" t="s">
        <v>167</v>
      </c>
      <c r="D824" s="83"/>
      <c r="F824" s="83"/>
    </row>
    <row r="825" spans="1:8">
      <c r="A825" t="s">
        <v>1539</v>
      </c>
      <c r="B825" t="s">
        <v>279</v>
      </c>
      <c r="C825" t="s">
        <v>173</v>
      </c>
      <c r="F825" s="83"/>
    </row>
    <row r="826" spans="1:8">
      <c r="A826" t="s">
        <v>1539</v>
      </c>
      <c r="B826" t="s">
        <v>279</v>
      </c>
      <c r="C826" t="s">
        <v>178</v>
      </c>
      <c r="D826" s="83">
        <v>133360</v>
      </c>
      <c r="E826">
        <v>100</v>
      </c>
      <c r="F826" s="83">
        <v>131000</v>
      </c>
      <c r="G826">
        <v>101.8</v>
      </c>
      <c r="H826">
        <v>102.7</v>
      </c>
    </row>
    <row r="827" spans="1:8">
      <c r="A827" t="s">
        <v>1539</v>
      </c>
      <c r="B827" t="s">
        <v>279</v>
      </c>
      <c r="C827" t="s">
        <v>182</v>
      </c>
      <c r="D827" s="83"/>
      <c r="F827" s="83"/>
    </row>
    <row r="828" spans="1:8">
      <c r="A828" t="s">
        <v>1539</v>
      </c>
      <c r="B828" t="s">
        <v>279</v>
      </c>
      <c r="C828" t="s">
        <v>183</v>
      </c>
      <c r="D828" s="83"/>
    </row>
    <row r="829" spans="1:8">
      <c r="A829" t="s">
        <v>1539</v>
      </c>
      <c r="B829" t="s">
        <v>279</v>
      </c>
      <c r="C829" t="s">
        <v>185</v>
      </c>
      <c r="D829" s="83"/>
      <c r="F829" s="83"/>
    </row>
    <row r="830" spans="1:8">
      <c r="A830" t="s">
        <v>1539</v>
      </c>
      <c r="B830" t="s">
        <v>279</v>
      </c>
      <c r="C830" t="s">
        <v>192</v>
      </c>
      <c r="D830" s="83"/>
      <c r="F830" s="83"/>
    </row>
    <row r="831" spans="1:8">
      <c r="A831" t="s">
        <v>1539</v>
      </c>
      <c r="B831" t="s">
        <v>279</v>
      </c>
      <c r="C831" t="s">
        <v>197</v>
      </c>
      <c r="D831" s="83"/>
      <c r="F831" s="83"/>
    </row>
    <row r="832" spans="1:8">
      <c r="A832" t="s">
        <v>1539</v>
      </c>
      <c r="B832" t="s">
        <v>279</v>
      </c>
      <c r="C832" t="s">
        <v>206</v>
      </c>
      <c r="D832" s="83"/>
      <c r="F832" s="83"/>
    </row>
    <row r="833" spans="1:8">
      <c r="A833" t="s">
        <v>1539</v>
      </c>
      <c r="B833" t="s">
        <v>279</v>
      </c>
      <c r="C833" t="s">
        <v>209</v>
      </c>
      <c r="D833" s="83"/>
      <c r="F833" s="83"/>
    </row>
    <row r="834" spans="1:8">
      <c r="A834" s="85" t="s">
        <v>1539</v>
      </c>
      <c r="B834" s="83" t="s">
        <v>322</v>
      </c>
      <c r="C834" t="s">
        <v>80</v>
      </c>
      <c r="D834" s="83"/>
      <c r="E834" s="83"/>
      <c r="F834" s="83"/>
      <c r="G834" s="83"/>
      <c r="H834" s="83"/>
    </row>
    <row r="835" spans="1:8">
      <c r="A835" s="85" t="s">
        <v>1539</v>
      </c>
      <c r="B835" s="83" t="s">
        <v>322</v>
      </c>
      <c r="C835" t="s">
        <v>86</v>
      </c>
      <c r="D835" s="83"/>
      <c r="E835" s="83"/>
      <c r="F835" s="83"/>
      <c r="G835" s="83"/>
      <c r="H835" s="83"/>
    </row>
    <row r="836" spans="1:8">
      <c r="A836" s="85" t="s">
        <v>1539</v>
      </c>
      <c r="B836" s="83" t="s">
        <v>322</v>
      </c>
      <c r="C836" t="s">
        <v>91</v>
      </c>
      <c r="D836" s="83"/>
      <c r="E836" s="83"/>
      <c r="F836" s="83"/>
      <c r="G836" s="83"/>
      <c r="H836" s="83"/>
    </row>
    <row r="837" spans="1:8">
      <c r="A837" s="85" t="s">
        <v>1539</v>
      </c>
      <c r="B837" s="83" t="s">
        <v>322</v>
      </c>
      <c r="C837" t="s">
        <v>96</v>
      </c>
      <c r="D837" s="83">
        <v>2275301</v>
      </c>
      <c r="E837" s="83">
        <v>90.2</v>
      </c>
      <c r="F837" s="83">
        <v>2336000</v>
      </c>
      <c r="G837" s="83">
        <v>97.4</v>
      </c>
      <c r="H837" s="83">
        <v>92.9</v>
      </c>
    </row>
    <row r="838" spans="1:8">
      <c r="A838" s="85" t="s">
        <v>1539</v>
      </c>
      <c r="B838" s="83" t="s">
        <v>322</v>
      </c>
      <c r="C838" t="s">
        <v>98</v>
      </c>
      <c r="D838" s="83"/>
      <c r="F838" s="83"/>
      <c r="G838" s="83"/>
    </row>
    <row r="839" spans="1:8">
      <c r="A839" s="85" t="s">
        <v>1539</v>
      </c>
      <c r="B839" s="83" t="s">
        <v>322</v>
      </c>
      <c r="C839" t="s">
        <v>102</v>
      </c>
      <c r="D839" s="83"/>
      <c r="E839" s="83"/>
      <c r="F839" s="83"/>
      <c r="G839" s="83"/>
      <c r="H839" s="83"/>
    </row>
    <row r="840" spans="1:8">
      <c r="A840" s="85" t="s">
        <v>1539</v>
      </c>
      <c r="B840" s="83" t="s">
        <v>322</v>
      </c>
      <c r="C840" t="s">
        <v>110</v>
      </c>
      <c r="D840" s="83">
        <v>247300</v>
      </c>
      <c r="E840">
        <v>9.8000000000000007</v>
      </c>
      <c r="F840" s="83">
        <v>25000</v>
      </c>
      <c r="G840" s="83">
        <v>989.2</v>
      </c>
      <c r="H840" s="83" t="s">
        <v>257</v>
      </c>
    </row>
    <row r="841" spans="1:8">
      <c r="A841" s="85" t="s">
        <v>1539</v>
      </c>
      <c r="B841" s="83" t="s">
        <v>322</v>
      </c>
      <c r="C841" t="s">
        <v>120</v>
      </c>
      <c r="D841" s="83"/>
      <c r="E841" s="83"/>
      <c r="G841" s="83"/>
    </row>
    <row r="842" spans="1:8">
      <c r="A842" s="85" t="s">
        <v>1539</v>
      </c>
      <c r="B842" s="83" t="s">
        <v>322</v>
      </c>
      <c r="C842" t="s">
        <v>121</v>
      </c>
      <c r="D842" s="83"/>
      <c r="E842" s="83"/>
      <c r="F842" s="83"/>
    </row>
    <row r="843" spans="1:8">
      <c r="A843" s="85" t="s">
        <v>1539</v>
      </c>
      <c r="B843" s="83" t="s">
        <v>322</v>
      </c>
      <c r="C843" t="s">
        <v>123</v>
      </c>
      <c r="D843" s="83"/>
      <c r="E843" s="83"/>
      <c r="F843" s="83"/>
      <c r="G843" s="83"/>
      <c r="H843" s="83"/>
    </row>
    <row r="844" spans="1:8">
      <c r="A844" s="85" t="s">
        <v>1539</v>
      </c>
      <c r="B844" s="83" t="s">
        <v>322</v>
      </c>
      <c r="C844" t="s">
        <v>127</v>
      </c>
      <c r="D844" s="83">
        <v>2522601</v>
      </c>
      <c r="E844" s="83">
        <v>100</v>
      </c>
      <c r="F844" s="83">
        <v>2361000</v>
      </c>
      <c r="G844" s="83">
        <v>106.8</v>
      </c>
      <c r="H844" s="83">
        <v>102.4</v>
      </c>
    </row>
    <row r="845" spans="1:8">
      <c r="A845" s="85" t="s">
        <v>1539</v>
      </c>
      <c r="B845" s="83" t="s">
        <v>322</v>
      </c>
      <c r="C845" t="s">
        <v>134</v>
      </c>
      <c r="D845" s="83">
        <v>2139847</v>
      </c>
      <c r="E845" s="92">
        <v>84.8</v>
      </c>
      <c r="F845" s="83">
        <v>2090000</v>
      </c>
      <c r="G845" s="83">
        <v>102.4</v>
      </c>
      <c r="H845">
        <v>106.3</v>
      </c>
    </row>
    <row r="846" spans="1:8">
      <c r="A846" s="85" t="s">
        <v>1539</v>
      </c>
      <c r="B846" s="83" t="s">
        <v>322</v>
      </c>
      <c r="C846" t="s">
        <v>137</v>
      </c>
      <c r="D846" s="83">
        <v>6800</v>
      </c>
      <c r="E846" s="83">
        <v>0.3</v>
      </c>
      <c r="F846" s="83"/>
      <c r="G846" s="83"/>
      <c r="H846" s="83"/>
    </row>
    <row r="847" spans="1:8">
      <c r="A847" s="85" t="s">
        <v>1539</v>
      </c>
      <c r="B847" s="83" t="s">
        <v>322</v>
      </c>
      <c r="C847" t="s">
        <v>146</v>
      </c>
      <c r="D847" s="83"/>
      <c r="E847" s="83"/>
      <c r="F847" s="83"/>
      <c r="G847" s="83"/>
      <c r="H847" s="83"/>
    </row>
    <row r="848" spans="1:8">
      <c r="A848" s="85" t="s">
        <v>1539</v>
      </c>
      <c r="B848" s="83" t="s">
        <v>322</v>
      </c>
      <c r="C848" t="s">
        <v>153</v>
      </c>
      <c r="D848" s="83">
        <v>307493</v>
      </c>
      <c r="E848" s="83">
        <v>12.2</v>
      </c>
      <c r="F848" s="83">
        <v>281000</v>
      </c>
      <c r="G848" s="83">
        <v>109.4</v>
      </c>
      <c r="H848" s="83">
        <v>127.2</v>
      </c>
    </row>
    <row r="849" spans="1:8">
      <c r="A849" s="85" t="s">
        <v>1539</v>
      </c>
      <c r="B849" s="83" t="s">
        <v>322</v>
      </c>
      <c r="C849" t="s">
        <v>159</v>
      </c>
      <c r="D849" s="83">
        <v>4113</v>
      </c>
      <c r="E849" s="83">
        <v>0.2</v>
      </c>
      <c r="F849" s="83">
        <v>5000</v>
      </c>
      <c r="G849" s="83">
        <v>82.3</v>
      </c>
      <c r="H849" s="83">
        <v>77.8</v>
      </c>
    </row>
    <row r="850" spans="1:8">
      <c r="A850" s="85" t="s">
        <v>1539</v>
      </c>
      <c r="B850" s="83" t="s">
        <v>322</v>
      </c>
      <c r="C850" t="s">
        <v>167</v>
      </c>
      <c r="D850" s="83">
        <v>34000</v>
      </c>
      <c r="E850">
        <v>1.3</v>
      </c>
      <c r="F850" s="83">
        <v>34000</v>
      </c>
      <c r="G850" s="83">
        <v>100</v>
      </c>
      <c r="H850">
        <v>100</v>
      </c>
    </row>
    <row r="851" spans="1:8">
      <c r="A851" s="85" t="s">
        <v>1539</v>
      </c>
      <c r="B851" s="83" t="s">
        <v>322</v>
      </c>
      <c r="C851" t="s">
        <v>173</v>
      </c>
      <c r="D851" s="83"/>
      <c r="F851" s="83"/>
      <c r="G851" s="83"/>
      <c r="H851" s="83"/>
    </row>
    <row r="852" spans="1:8">
      <c r="A852" s="85" t="s">
        <v>1539</v>
      </c>
      <c r="B852" s="83" t="s">
        <v>322</v>
      </c>
      <c r="C852" t="s">
        <v>178</v>
      </c>
      <c r="D852" s="83">
        <v>2485453</v>
      </c>
      <c r="E852" s="92">
        <v>98.5</v>
      </c>
      <c r="F852" s="83">
        <v>2410000</v>
      </c>
      <c r="G852" s="83">
        <v>103.1</v>
      </c>
      <c r="H852">
        <v>108.3</v>
      </c>
    </row>
    <row r="853" spans="1:8">
      <c r="A853" s="85" t="s">
        <v>1539</v>
      </c>
      <c r="B853" s="83" t="s">
        <v>322</v>
      </c>
      <c r="C853" t="s">
        <v>182</v>
      </c>
      <c r="D853" s="83">
        <v>37148</v>
      </c>
      <c r="E853" s="92">
        <v>1.5</v>
      </c>
      <c r="F853" s="83" t="s">
        <v>2878</v>
      </c>
      <c r="G853" s="83" t="s">
        <v>2879</v>
      </c>
      <c r="H853" s="83">
        <v>22.1</v>
      </c>
    </row>
    <row r="854" spans="1:8">
      <c r="A854" s="85" t="s">
        <v>1539</v>
      </c>
      <c r="B854" s="83" t="s">
        <v>322</v>
      </c>
      <c r="C854" t="s">
        <v>183</v>
      </c>
      <c r="D854" s="83"/>
      <c r="F854" s="83"/>
    </row>
    <row r="855" spans="1:8">
      <c r="A855" s="85" t="s">
        <v>1539</v>
      </c>
      <c r="B855" s="83" t="s">
        <v>322</v>
      </c>
      <c r="C855" t="s">
        <v>185</v>
      </c>
      <c r="D855" s="83">
        <v>62500</v>
      </c>
      <c r="E855">
        <v>2.5</v>
      </c>
      <c r="F855" s="83"/>
      <c r="G855" s="83"/>
      <c r="H855" s="83">
        <v>240.4</v>
      </c>
    </row>
    <row r="856" spans="1:8">
      <c r="A856" s="85" t="s">
        <v>1539</v>
      </c>
      <c r="B856" s="83" t="s">
        <v>322</v>
      </c>
      <c r="C856" t="s">
        <v>192</v>
      </c>
      <c r="D856" s="83"/>
      <c r="F856" s="83"/>
      <c r="G856" s="83"/>
      <c r="H856" s="83"/>
    </row>
    <row r="857" spans="1:8">
      <c r="A857" s="85" t="s">
        <v>1539</v>
      </c>
      <c r="B857" s="83" t="s">
        <v>322</v>
      </c>
      <c r="C857" t="s">
        <v>197</v>
      </c>
      <c r="D857" s="83">
        <v>2050</v>
      </c>
      <c r="E857">
        <v>0.1</v>
      </c>
      <c r="F857" s="83">
        <v>2000</v>
      </c>
      <c r="G857" s="83">
        <v>102.5</v>
      </c>
      <c r="H857" s="83">
        <v>100</v>
      </c>
    </row>
    <row r="858" spans="1:8">
      <c r="A858" s="85" t="s">
        <v>1539</v>
      </c>
      <c r="B858" s="83" t="s">
        <v>322</v>
      </c>
      <c r="C858" t="s">
        <v>206</v>
      </c>
      <c r="D858" s="83">
        <v>60450</v>
      </c>
      <c r="E858">
        <v>2.4</v>
      </c>
      <c r="F858" s="83" t="s">
        <v>272</v>
      </c>
      <c r="G858" s="83" t="s">
        <v>352</v>
      </c>
      <c r="H858">
        <v>252.4</v>
      </c>
    </row>
    <row r="859" spans="1:8">
      <c r="A859" s="85" t="s">
        <v>1539</v>
      </c>
      <c r="B859" s="83" t="s">
        <v>322</v>
      </c>
      <c r="C859" t="s">
        <v>209</v>
      </c>
      <c r="D859" s="83">
        <v>97598</v>
      </c>
      <c r="E859" s="92">
        <v>3.9</v>
      </c>
      <c r="F859" s="83" t="s">
        <v>2922</v>
      </c>
      <c r="G859" s="83" t="s">
        <v>2923</v>
      </c>
      <c r="H859" s="83">
        <v>50.8</v>
      </c>
    </row>
    <row r="860" spans="1:8">
      <c r="A860" s="85" t="s">
        <v>1539</v>
      </c>
      <c r="B860" s="83" t="s">
        <v>369</v>
      </c>
      <c r="C860" t="s">
        <v>80</v>
      </c>
      <c r="D860" s="83"/>
      <c r="F860" s="83"/>
      <c r="G860" s="83"/>
    </row>
    <row r="861" spans="1:8">
      <c r="A861" s="85" t="s">
        <v>1539</v>
      </c>
      <c r="B861" s="83" t="s">
        <v>369</v>
      </c>
      <c r="C861" t="s">
        <v>86</v>
      </c>
      <c r="D861" s="83"/>
      <c r="F861" s="83"/>
    </row>
    <row r="862" spans="1:8">
      <c r="A862" s="85" t="s">
        <v>1539</v>
      </c>
      <c r="B862" s="83" t="s">
        <v>369</v>
      </c>
      <c r="C862" t="s">
        <v>91</v>
      </c>
      <c r="D862" s="83"/>
      <c r="F862" s="83"/>
      <c r="G862" s="83"/>
    </row>
    <row r="863" spans="1:8">
      <c r="A863" s="85" t="s">
        <v>1539</v>
      </c>
      <c r="B863" s="83" t="s">
        <v>369</v>
      </c>
      <c r="C863" t="s">
        <v>96</v>
      </c>
      <c r="D863" s="83"/>
      <c r="F863" s="83"/>
    </row>
    <row r="864" spans="1:8">
      <c r="A864" s="85" t="s">
        <v>1539</v>
      </c>
      <c r="B864" s="83" t="s">
        <v>369</v>
      </c>
      <c r="C864" t="s">
        <v>98</v>
      </c>
      <c r="D864" s="83"/>
      <c r="F864" s="83"/>
      <c r="G864" s="83"/>
    </row>
    <row r="865" spans="1:8">
      <c r="A865" s="85" t="s">
        <v>1539</v>
      </c>
      <c r="B865" s="83" t="s">
        <v>369</v>
      </c>
      <c r="C865" t="s">
        <v>102</v>
      </c>
      <c r="D865" s="83"/>
      <c r="F865" s="83"/>
      <c r="G865" s="83"/>
    </row>
    <row r="866" spans="1:8">
      <c r="A866" s="85" t="s">
        <v>1539</v>
      </c>
      <c r="B866" s="83" t="s">
        <v>369</v>
      </c>
      <c r="C866" t="s">
        <v>110</v>
      </c>
      <c r="D866" s="83"/>
      <c r="F866" s="83"/>
    </row>
    <row r="867" spans="1:8">
      <c r="A867" s="85" t="s">
        <v>1539</v>
      </c>
      <c r="B867" s="83" t="s">
        <v>369</v>
      </c>
      <c r="C867" t="s">
        <v>120</v>
      </c>
      <c r="D867" s="83"/>
      <c r="F867" s="83"/>
      <c r="G867" s="83"/>
    </row>
    <row r="868" spans="1:8">
      <c r="A868" s="85" t="s">
        <v>1539</v>
      </c>
      <c r="B868" s="83" t="s">
        <v>369</v>
      </c>
      <c r="C868" t="s">
        <v>121</v>
      </c>
      <c r="D868" s="83"/>
      <c r="F868" s="83"/>
      <c r="G868" s="83"/>
    </row>
    <row r="869" spans="1:8">
      <c r="A869" s="85" t="s">
        <v>1539</v>
      </c>
      <c r="B869" s="83" t="s">
        <v>369</v>
      </c>
      <c r="C869" t="s">
        <v>123</v>
      </c>
      <c r="D869" s="83"/>
      <c r="F869" s="83"/>
      <c r="G869" s="83"/>
    </row>
    <row r="870" spans="1:8">
      <c r="A870" s="85" t="s">
        <v>1539</v>
      </c>
      <c r="B870" s="83" t="s">
        <v>369</v>
      </c>
      <c r="C870" t="s">
        <v>127</v>
      </c>
      <c r="D870" s="83"/>
      <c r="F870" s="83"/>
      <c r="G870" s="83"/>
    </row>
    <row r="871" spans="1:8">
      <c r="A871" s="85" t="s">
        <v>1539</v>
      </c>
      <c r="B871" s="83" t="s">
        <v>369</v>
      </c>
      <c r="C871" t="s">
        <v>134</v>
      </c>
      <c r="D871" s="83">
        <v>3924670</v>
      </c>
      <c r="E871" s="92"/>
      <c r="F871" s="83">
        <v>4442000</v>
      </c>
      <c r="G871" s="83">
        <v>88.4</v>
      </c>
      <c r="H871">
        <v>116.6</v>
      </c>
    </row>
    <row r="872" spans="1:8">
      <c r="A872" s="85" t="s">
        <v>1539</v>
      </c>
      <c r="B872" s="83" t="s">
        <v>369</v>
      </c>
      <c r="C872" t="s">
        <v>137</v>
      </c>
      <c r="D872" s="83">
        <v>316780</v>
      </c>
      <c r="E872" s="92"/>
      <c r="F872" s="83">
        <v>130000</v>
      </c>
      <c r="G872" s="83">
        <v>243.7</v>
      </c>
      <c r="H872">
        <v>245.6</v>
      </c>
    </row>
    <row r="873" spans="1:8">
      <c r="A873" s="85" t="s">
        <v>1539</v>
      </c>
      <c r="B873" s="83" t="s">
        <v>369</v>
      </c>
      <c r="C873" t="s">
        <v>146</v>
      </c>
      <c r="D873" s="83"/>
      <c r="F873" s="83"/>
      <c r="G873" s="83"/>
    </row>
    <row r="874" spans="1:8">
      <c r="A874" s="85" t="s">
        <v>1539</v>
      </c>
      <c r="B874" s="83" t="s">
        <v>369</v>
      </c>
      <c r="C874" t="s">
        <v>153</v>
      </c>
      <c r="D874" s="83">
        <v>2244302</v>
      </c>
      <c r="E874" s="92"/>
      <c r="F874" s="83">
        <v>2151000</v>
      </c>
      <c r="G874" s="83">
        <v>104.3</v>
      </c>
      <c r="H874">
        <v>105.9</v>
      </c>
    </row>
    <row r="875" spans="1:8">
      <c r="A875" s="85" t="s">
        <v>1539</v>
      </c>
      <c r="B875" s="83" t="s">
        <v>369</v>
      </c>
      <c r="C875" t="s">
        <v>159</v>
      </c>
      <c r="D875" s="83">
        <v>93608</v>
      </c>
      <c r="F875" s="83">
        <v>87000</v>
      </c>
      <c r="G875" s="83">
        <v>107.6</v>
      </c>
      <c r="H875">
        <v>104.2</v>
      </c>
    </row>
    <row r="876" spans="1:8">
      <c r="A876" s="85" t="s">
        <v>1539</v>
      </c>
      <c r="B876" s="83" t="s">
        <v>369</v>
      </c>
      <c r="C876" t="s">
        <v>167</v>
      </c>
      <c r="D876" s="83" t="s">
        <v>2951</v>
      </c>
      <c r="E876" s="92"/>
      <c r="F876" s="83" t="s">
        <v>2951</v>
      </c>
      <c r="G876" s="83">
        <v>100</v>
      </c>
      <c r="H876" t="s">
        <v>352</v>
      </c>
    </row>
    <row r="877" spans="1:8">
      <c r="A877" s="85" t="s">
        <v>1539</v>
      </c>
      <c r="B877" s="83" t="s">
        <v>369</v>
      </c>
      <c r="C877" t="s">
        <v>173</v>
      </c>
      <c r="D877" s="83"/>
      <c r="F877" s="83"/>
      <c r="G877" s="83"/>
    </row>
    <row r="878" spans="1:8">
      <c r="A878" s="85" t="s">
        <v>1539</v>
      </c>
      <c r="B878" s="83" t="s">
        <v>369</v>
      </c>
      <c r="C878" t="s">
        <v>178</v>
      </c>
      <c r="D878" s="83">
        <v>1170580</v>
      </c>
      <c r="E878" s="92"/>
      <c r="F878" s="83">
        <v>1588000</v>
      </c>
      <c r="G878" s="83">
        <v>73.7</v>
      </c>
      <c r="H878">
        <v>20.6</v>
      </c>
    </row>
    <row r="879" spans="1:8">
      <c r="A879" s="85" t="s">
        <v>1539</v>
      </c>
      <c r="B879" s="83" t="s">
        <v>369</v>
      </c>
      <c r="C879" t="s">
        <v>182</v>
      </c>
      <c r="D879" s="83" t="s">
        <v>2956</v>
      </c>
      <c r="E879" s="92"/>
      <c r="F879" s="83" t="s">
        <v>2957</v>
      </c>
      <c r="G879" s="83">
        <v>73.7</v>
      </c>
      <c r="H879">
        <v>20.6</v>
      </c>
    </row>
    <row r="880" spans="1:8">
      <c r="A880" s="85" t="s">
        <v>1539</v>
      </c>
      <c r="B880" s="83" t="s">
        <v>369</v>
      </c>
      <c r="C880" t="s">
        <v>183</v>
      </c>
      <c r="D880" s="83">
        <v>3000</v>
      </c>
      <c r="F880" s="83"/>
      <c r="G880" s="83"/>
      <c r="H880">
        <v>100</v>
      </c>
    </row>
    <row r="881" spans="1:8">
      <c r="A881" s="85" t="s">
        <v>1539</v>
      </c>
      <c r="B881" s="83" t="s">
        <v>369</v>
      </c>
      <c r="C881" t="s">
        <v>185</v>
      </c>
      <c r="D881" s="83">
        <v>84710</v>
      </c>
      <c r="F881" s="83">
        <v>91000</v>
      </c>
      <c r="G881" s="83">
        <v>93.1</v>
      </c>
      <c r="H881">
        <v>102.5</v>
      </c>
    </row>
    <row r="882" spans="1:8">
      <c r="A882" s="85" t="s">
        <v>1539</v>
      </c>
      <c r="B882" s="83" t="s">
        <v>369</v>
      </c>
      <c r="C882" t="s">
        <v>192</v>
      </c>
      <c r="D882" s="83">
        <v>44966</v>
      </c>
      <c r="F882" s="83">
        <v>30000</v>
      </c>
      <c r="G882" s="83">
        <v>149.9</v>
      </c>
      <c r="H882">
        <v>129.4</v>
      </c>
    </row>
    <row r="883" spans="1:8">
      <c r="A883" s="85" t="s">
        <v>1539</v>
      </c>
      <c r="B883" s="83" t="s">
        <v>369</v>
      </c>
      <c r="C883" t="s">
        <v>197</v>
      </c>
      <c r="D883" s="83"/>
      <c r="F883" s="83"/>
    </row>
    <row r="884" spans="1:8">
      <c r="A884" s="85" t="s">
        <v>1539</v>
      </c>
      <c r="B884" s="83" t="s">
        <v>369</v>
      </c>
      <c r="C884" t="s">
        <v>206</v>
      </c>
      <c r="D884" s="83">
        <v>42744</v>
      </c>
      <c r="F884" s="83">
        <v>61000</v>
      </c>
      <c r="G884" s="83">
        <v>70.099999999999994</v>
      </c>
      <c r="H884">
        <v>84</v>
      </c>
    </row>
    <row r="885" spans="1:8">
      <c r="A885" s="85" t="s">
        <v>1539</v>
      </c>
      <c r="B885" s="83" t="s">
        <v>369</v>
      </c>
      <c r="C885" t="s">
        <v>209</v>
      </c>
      <c r="D885" s="83" t="s">
        <v>2973</v>
      </c>
      <c r="E885" s="92"/>
      <c r="F885" s="83" t="s">
        <v>2974</v>
      </c>
      <c r="G885" s="83">
        <v>73.900000000000006</v>
      </c>
      <c r="H885">
        <v>20.100000000000001</v>
      </c>
    </row>
    <row r="886" spans="1:8">
      <c r="A886" t="s">
        <v>1539</v>
      </c>
      <c r="B886" t="s">
        <v>71</v>
      </c>
      <c r="C886" t="s">
        <v>80</v>
      </c>
    </row>
    <row r="887" spans="1:8">
      <c r="A887" t="s">
        <v>1539</v>
      </c>
      <c r="B887" t="s">
        <v>71</v>
      </c>
      <c r="C887" t="s">
        <v>86</v>
      </c>
      <c r="D887" s="83"/>
      <c r="F887" s="83"/>
    </row>
    <row r="888" spans="1:8">
      <c r="A888" t="s">
        <v>1539</v>
      </c>
      <c r="B888" t="s">
        <v>71</v>
      </c>
      <c r="C888" t="s">
        <v>91</v>
      </c>
      <c r="D888" s="83">
        <v>1833412</v>
      </c>
      <c r="E888">
        <v>88.7</v>
      </c>
      <c r="F888" s="83">
        <v>2922000</v>
      </c>
      <c r="G888">
        <v>62.7</v>
      </c>
      <c r="H888">
        <v>70.099999999999994</v>
      </c>
    </row>
    <row r="889" spans="1:8">
      <c r="A889" t="s">
        <v>1539</v>
      </c>
      <c r="B889" t="s">
        <v>71</v>
      </c>
      <c r="C889" t="s">
        <v>96</v>
      </c>
      <c r="D889" s="83"/>
      <c r="F889" s="83"/>
    </row>
    <row r="890" spans="1:8">
      <c r="A890" t="s">
        <v>1539</v>
      </c>
      <c r="B890" t="s">
        <v>71</v>
      </c>
      <c r="C890" t="s">
        <v>98</v>
      </c>
      <c r="D890" s="83">
        <v>80044</v>
      </c>
      <c r="E890">
        <v>3.9</v>
      </c>
      <c r="F890" s="83">
        <v>195000</v>
      </c>
      <c r="G890">
        <v>41</v>
      </c>
      <c r="H890">
        <v>35.5</v>
      </c>
    </row>
    <row r="891" spans="1:8">
      <c r="A891" t="s">
        <v>1539</v>
      </c>
      <c r="B891" t="s">
        <v>71</v>
      </c>
      <c r="C891" t="s">
        <v>102</v>
      </c>
      <c r="D891" s="83">
        <v>134866</v>
      </c>
      <c r="E891">
        <v>6.5</v>
      </c>
      <c r="F891" s="83">
        <v>195000</v>
      </c>
      <c r="G891">
        <v>69.2</v>
      </c>
      <c r="H891">
        <v>75.400000000000006</v>
      </c>
    </row>
    <row r="892" spans="1:8">
      <c r="A892" t="s">
        <v>1539</v>
      </c>
      <c r="B892" t="s">
        <v>71</v>
      </c>
      <c r="C892" t="s">
        <v>110</v>
      </c>
      <c r="D892" s="83">
        <v>18240</v>
      </c>
      <c r="E892">
        <v>0.9</v>
      </c>
      <c r="F892" s="83">
        <v>5000</v>
      </c>
      <c r="G892">
        <v>364.8</v>
      </c>
      <c r="H892">
        <v>240.2</v>
      </c>
    </row>
    <row r="893" spans="1:8">
      <c r="A893" t="s">
        <v>1539</v>
      </c>
      <c r="B893" t="s">
        <v>71</v>
      </c>
      <c r="C893" t="s">
        <v>120</v>
      </c>
    </row>
    <row r="894" spans="1:8">
      <c r="A894" t="s">
        <v>1539</v>
      </c>
      <c r="B894" t="s">
        <v>71</v>
      </c>
      <c r="C894" t="s">
        <v>121</v>
      </c>
      <c r="D894" s="83"/>
      <c r="F894" s="83"/>
    </row>
    <row r="895" spans="1:8">
      <c r="A895" t="s">
        <v>1539</v>
      </c>
      <c r="B895" t="s">
        <v>71</v>
      </c>
      <c r="C895" t="s">
        <v>123</v>
      </c>
    </row>
    <row r="896" spans="1:8">
      <c r="A896" t="s">
        <v>1539</v>
      </c>
      <c r="B896" t="s">
        <v>71</v>
      </c>
      <c r="C896" t="s">
        <v>127</v>
      </c>
      <c r="D896" s="83">
        <v>2066562</v>
      </c>
      <c r="E896">
        <v>100</v>
      </c>
      <c r="F896" s="83">
        <v>3317000</v>
      </c>
      <c r="G896">
        <v>62.3</v>
      </c>
      <c r="H896">
        <v>68.2</v>
      </c>
    </row>
    <row r="897" spans="1:8">
      <c r="A897" t="s">
        <v>1539</v>
      </c>
      <c r="B897" t="s">
        <v>71</v>
      </c>
      <c r="C897" t="s">
        <v>134</v>
      </c>
      <c r="D897" s="83">
        <v>2216832</v>
      </c>
      <c r="E897">
        <v>107.3</v>
      </c>
      <c r="F897" s="83">
        <v>2240000</v>
      </c>
      <c r="G897">
        <v>99</v>
      </c>
      <c r="H897">
        <v>93.8</v>
      </c>
    </row>
    <row r="898" spans="1:8">
      <c r="A898" t="s">
        <v>1539</v>
      </c>
      <c r="B898" t="s">
        <v>71</v>
      </c>
      <c r="C898" t="s">
        <v>137</v>
      </c>
      <c r="D898" s="83">
        <v>24708</v>
      </c>
      <c r="E898">
        <v>1.2</v>
      </c>
      <c r="F898" s="83">
        <v>18000</v>
      </c>
      <c r="G898">
        <v>137.30000000000001</v>
      </c>
      <c r="H898">
        <v>138</v>
      </c>
    </row>
    <row r="899" spans="1:8">
      <c r="A899" t="s">
        <v>1539</v>
      </c>
      <c r="B899" t="s">
        <v>71</v>
      </c>
      <c r="C899" t="s">
        <v>146</v>
      </c>
      <c r="D899" s="83">
        <v>425052</v>
      </c>
      <c r="E899">
        <v>20.6</v>
      </c>
      <c r="F899" s="83">
        <v>553000</v>
      </c>
      <c r="G899">
        <v>76.900000000000006</v>
      </c>
      <c r="H899">
        <v>86.1</v>
      </c>
    </row>
    <row r="900" spans="1:8">
      <c r="A900" t="s">
        <v>1539</v>
      </c>
      <c r="B900" t="s">
        <v>71</v>
      </c>
      <c r="C900" t="s">
        <v>153</v>
      </c>
      <c r="D900" s="83">
        <v>172411</v>
      </c>
      <c r="E900">
        <v>8.3000000000000007</v>
      </c>
      <c r="F900" s="83">
        <v>181000</v>
      </c>
      <c r="G900">
        <v>95.3</v>
      </c>
      <c r="H900">
        <v>105.8</v>
      </c>
    </row>
    <row r="901" spans="1:8">
      <c r="A901" t="s">
        <v>1539</v>
      </c>
      <c r="B901" t="s">
        <v>71</v>
      </c>
      <c r="C901" t="s">
        <v>159</v>
      </c>
      <c r="D901" s="83">
        <v>167138</v>
      </c>
      <c r="E901">
        <v>8.1</v>
      </c>
      <c r="F901" s="83">
        <v>170000</v>
      </c>
      <c r="G901">
        <v>98.3</v>
      </c>
      <c r="H901">
        <v>110.5</v>
      </c>
    </row>
    <row r="902" spans="1:8">
      <c r="A902" t="s">
        <v>1539</v>
      </c>
      <c r="B902" t="s">
        <v>71</v>
      </c>
      <c r="C902" t="s">
        <v>167</v>
      </c>
      <c r="D902" s="83">
        <v>85000</v>
      </c>
      <c r="E902">
        <v>4.0999999999999996</v>
      </c>
      <c r="F902" s="83">
        <v>85000</v>
      </c>
      <c r="G902">
        <v>100</v>
      </c>
      <c r="H902">
        <v>100</v>
      </c>
    </row>
    <row r="903" spans="1:8">
      <c r="A903" t="s">
        <v>1539</v>
      </c>
      <c r="B903" t="s">
        <v>71</v>
      </c>
      <c r="C903" t="s">
        <v>173</v>
      </c>
    </row>
    <row r="904" spans="1:8">
      <c r="A904" t="s">
        <v>1539</v>
      </c>
      <c r="B904" t="s">
        <v>71</v>
      </c>
      <c r="C904" t="s">
        <v>178</v>
      </c>
      <c r="D904" s="83">
        <v>3066433</v>
      </c>
      <c r="E904">
        <v>148.4</v>
      </c>
      <c r="F904" s="83">
        <v>3229000</v>
      </c>
      <c r="G904">
        <v>95</v>
      </c>
      <c r="H904">
        <v>94.2</v>
      </c>
    </row>
    <row r="905" spans="1:8">
      <c r="A905" t="s">
        <v>1539</v>
      </c>
      <c r="B905" t="s">
        <v>71</v>
      </c>
      <c r="C905" t="s">
        <v>182</v>
      </c>
      <c r="D905" s="83" t="s">
        <v>2485</v>
      </c>
      <c r="E905" t="s">
        <v>546</v>
      </c>
      <c r="F905" s="83">
        <v>88000</v>
      </c>
      <c r="G905" t="s">
        <v>352</v>
      </c>
      <c r="H905">
        <v>442</v>
      </c>
    </row>
    <row r="906" spans="1:8">
      <c r="A906" t="s">
        <v>1539</v>
      </c>
      <c r="B906" t="s">
        <v>71</v>
      </c>
      <c r="C906" t="s">
        <v>183</v>
      </c>
      <c r="D906" s="83"/>
    </row>
    <row r="907" spans="1:8">
      <c r="A907" t="s">
        <v>1539</v>
      </c>
      <c r="B907" t="s">
        <v>71</v>
      </c>
      <c r="C907" t="s">
        <v>185</v>
      </c>
      <c r="D907" s="83">
        <v>219375</v>
      </c>
      <c r="E907">
        <v>10.6</v>
      </c>
      <c r="F907" s="83">
        <v>6000</v>
      </c>
      <c r="G907" t="s">
        <v>257</v>
      </c>
      <c r="H907">
        <v>229.7</v>
      </c>
    </row>
    <row r="908" spans="1:8">
      <c r="A908" t="s">
        <v>1539</v>
      </c>
      <c r="B908" t="s">
        <v>71</v>
      </c>
      <c r="C908" t="s">
        <v>192</v>
      </c>
      <c r="D908" s="83"/>
      <c r="F908" s="83">
        <v>1000</v>
      </c>
    </row>
    <row r="909" spans="1:8">
      <c r="A909" t="s">
        <v>1539</v>
      </c>
      <c r="B909" t="s">
        <v>71</v>
      </c>
      <c r="C909" t="s">
        <v>197</v>
      </c>
      <c r="D909" s="83">
        <v>2052</v>
      </c>
      <c r="E909">
        <v>0.1</v>
      </c>
      <c r="F909" s="83">
        <v>3000</v>
      </c>
      <c r="G909">
        <v>68.400000000000006</v>
      </c>
      <c r="H909">
        <v>100.1</v>
      </c>
    </row>
    <row r="910" spans="1:8">
      <c r="A910" t="s">
        <v>1539</v>
      </c>
      <c r="B910" t="s">
        <v>71</v>
      </c>
      <c r="C910" t="s">
        <v>206</v>
      </c>
      <c r="D910" s="83">
        <v>217323</v>
      </c>
      <c r="E910">
        <v>10.5</v>
      </c>
      <c r="F910" s="83">
        <v>2000</v>
      </c>
      <c r="G910" t="s">
        <v>257</v>
      </c>
      <c r="H910">
        <v>232.8</v>
      </c>
    </row>
    <row r="911" spans="1:8">
      <c r="A911" t="s">
        <v>1539</v>
      </c>
      <c r="B911" t="s">
        <v>71</v>
      </c>
      <c r="C911" t="s">
        <v>209</v>
      </c>
      <c r="D911" s="83" t="s">
        <v>2530</v>
      </c>
      <c r="E911" t="s">
        <v>2531</v>
      </c>
      <c r="F911" s="83">
        <v>90000</v>
      </c>
      <c r="G911" t="s">
        <v>3095</v>
      </c>
      <c r="H911">
        <v>588.9</v>
      </c>
    </row>
    <row r="912" spans="1:8">
      <c r="A912" t="s">
        <v>1539</v>
      </c>
      <c r="B912" t="s">
        <v>216</v>
      </c>
      <c r="C912" t="s">
        <v>80</v>
      </c>
    </row>
    <row r="913" spans="1:8">
      <c r="A913" t="s">
        <v>1539</v>
      </c>
      <c r="B913" t="s">
        <v>216</v>
      </c>
      <c r="C913" t="s">
        <v>86</v>
      </c>
      <c r="D913" s="83">
        <v>6567323</v>
      </c>
      <c r="E913">
        <v>83</v>
      </c>
      <c r="F913" s="83">
        <v>5900000</v>
      </c>
      <c r="G913">
        <v>111.3</v>
      </c>
      <c r="H913">
        <v>118.5</v>
      </c>
    </row>
    <row r="914" spans="1:8">
      <c r="A914" t="s">
        <v>1539</v>
      </c>
      <c r="B914" t="s">
        <v>216</v>
      </c>
      <c r="C914" t="s">
        <v>91</v>
      </c>
      <c r="D914" s="83"/>
      <c r="F914" s="83"/>
    </row>
    <row r="915" spans="1:8">
      <c r="A915" t="s">
        <v>1539</v>
      </c>
      <c r="B915" t="s">
        <v>216</v>
      </c>
      <c r="C915" t="s">
        <v>96</v>
      </c>
    </row>
    <row r="916" spans="1:8">
      <c r="A916" t="s">
        <v>1539</v>
      </c>
      <c r="B916" t="s">
        <v>216</v>
      </c>
      <c r="C916" t="s">
        <v>98</v>
      </c>
      <c r="D916" s="83">
        <v>382505</v>
      </c>
      <c r="E916">
        <v>4.8</v>
      </c>
      <c r="F916" s="83">
        <v>579000</v>
      </c>
      <c r="G916">
        <v>66.099999999999994</v>
      </c>
      <c r="H916">
        <v>76.5</v>
      </c>
    </row>
    <row r="917" spans="1:8">
      <c r="A917" t="s">
        <v>1539</v>
      </c>
      <c r="B917" t="s">
        <v>216</v>
      </c>
      <c r="C917" t="s">
        <v>102</v>
      </c>
      <c r="D917" s="83">
        <v>557890</v>
      </c>
      <c r="E917">
        <v>7.1</v>
      </c>
      <c r="F917" s="83">
        <v>570000</v>
      </c>
      <c r="G917">
        <v>97.9</v>
      </c>
      <c r="H917">
        <v>120.2</v>
      </c>
    </row>
    <row r="918" spans="1:8">
      <c r="A918" t="s">
        <v>1539</v>
      </c>
      <c r="B918" t="s">
        <v>216</v>
      </c>
      <c r="C918" t="s">
        <v>110</v>
      </c>
      <c r="D918" s="83">
        <v>400000</v>
      </c>
      <c r="E918">
        <v>5.0999999999999996</v>
      </c>
      <c r="F918" s="83"/>
    </row>
    <row r="919" spans="1:8">
      <c r="A919" t="s">
        <v>1539</v>
      </c>
      <c r="B919" t="s">
        <v>216</v>
      </c>
      <c r="C919" t="s">
        <v>120</v>
      </c>
    </row>
    <row r="920" spans="1:8">
      <c r="A920" t="s">
        <v>1539</v>
      </c>
      <c r="B920" t="s">
        <v>216</v>
      </c>
      <c r="C920" t="s">
        <v>121</v>
      </c>
    </row>
    <row r="921" spans="1:8">
      <c r="A921" t="s">
        <v>1539</v>
      </c>
      <c r="B921" t="s">
        <v>216</v>
      </c>
      <c r="C921" t="s">
        <v>123</v>
      </c>
      <c r="D921" s="83"/>
      <c r="F921" s="83"/>
    </row>
    <row r="922" spans="1:8">
      <c r="A922" t="s">
        <v>1539</v>
      </c>
      <c r="B922" t="s">
        <v>216</v>
      </c>
      <c r="C922" t="s">
        <v>127</v>
      </c>
      <c r="D922" s="83">
        <v>7907718</v>
      </c>
      <c r="E922">
        <v>100</v>
      </c>
      <c r="F922" s="83">
        <v>7049000</v>
      </c>
      <c r="G922">
        <v>112.2</v>
      </c>
      <c r="H922">
        <v>121.5</v>
      </c>
    </row>
    <row r="923" spans="1:8">
      <c r="A923" t="s">
        <v>1539</v>
      </c>
      <c r="B923" t="s">
        <v>216</v>
      </c>
      <c r="C923" t="s">
        <v>134</v>
      </c>
      <c r="D923" s="83">
        <v>5095150</v>
      </c>
      <c r="E923">
        <v>64.400000000000006</v>
      </c>
      <c r="F923" s="83">
        <v>5018000</v>
      </c>
      <c r="G923">
        <v>101.5</v>
      </c>
      <c r="H923">
        <v>95.2</v>
      </c>
    </row>
    <row r="924" spans="1:8">
      <c r="A924" t="s">
        <v>1539</v>
      </c>
      <c r="B924" t="s">
        <v>216</v>
      </c>
      <c r="C924" t="s">
        <v>137</v>
      </c>
      <c r="D924" s="83">
        <v>344280</v>
      </c>
      <c r="E924">
        <v>4.4000000000000004</v>
      </c>
      <c r="F924" s="83">
        <v>330000</v>
      </c>
      <c r="G924">
        <v>104.3</v>
      </c>
      <c r="H924">
        <v>102</v>
      </c>
    </row>
    <row r="925" spans="1:8">
      <c r="A925" t="s">
        <v>1539</v>
      </c>
      <c r="B925" t="s">
        <v>216</v>
      </c>
      <c r="C925" t="s">
        <v>146</v>
      </c>
      <c r="D925" s="83">
        <v>954083</v>
      </c>
      <c r="E925">
        <v>12.1</v>
      </c>
      <c r="F925" s="83">
        <v>944000</v>
      </c>
      <c r="G925">
        <v>101.1</v>
      </c>
      <c r="H925">
        <v>99</v>
      </c>
    </row>
    <row r="926" spans="1:8">
      <c r="A926" t="s">
        <v>1539</v>
      </c>
      <c r="B926" t="s">
        <v>216</v>
      </c>
      <c r="C926" t="s">
        <v>153</v>
      </c>
      <c r="D926" s="83">
        <v>865227</v>
      </c>
      <c r="E926">
        <v>10.9</v>
      </c>
      <c r="F926" s="83">
        <v>616000</v>
      </c>
      <c r="G926">
        <v>140.5</v>
      </c>
      <c r="H926">
        <v>130.80000000000001</v>
      </c>
    </row>
    <row r="927" spans="1:8">
      <c r="A927" t="s">
        <v>1539</v>
      </c>
      <c r="B927" t="s">
        <v>216</v>
      </c>
      <c r="C927" t="s">
        <v>159</v>
      </c>
      <c r="D927" s="83">
        <v>169075</v>
      </c>
      <c r="E927">
        <v>2.1</v>
      </c>
      <c r="F927" s="83">
        <v>166000</v>
      </c>
      <c r="G927">
        <v>101.9</v>
      </c>
      <c r="H927">
        <v>96.3</v>
      </c>
    </row>
    <row r="928" spans="1:8">
      <c r="A928" t="s">
        <v>1539</v>
      </c>
      <c r="B928" t="s">
        <v>216</v>
      </c>
      <c r="C928" t="s">
        <v>167</v>
      </c>
      <c r="D928" s="83">
        <v>192000</v>
      </c>
      <c r="E928">
        <v>2.4</v>
      </c>
      <c r="F928" s="83">
        <v>192000</v>
      </c>
      <c r="G928">
        <v>100</v>
      </c>
      <c r="H928">
        <v>100</v>
      </c>
    </row>
    <row r="929" spans="1:8">
      <c r="A929" t="s">
        <v>1539</v>
      </c>
      <c r="B929" t="s">
        <v>216</v>
      </c>
      <c r="C929" t="s">
        <v>173</v>
      </c>
      <c r="D929" s="83"/>
      <c r="F929" s="83"/>
    </row>
    <row r="930" spans="1:8">
      <c r="A930" t="s">
        <v>1539</v>
      </c>
      <c r="B930" t="s">
        <v>216</v>
      </c>
      <c r="C930" t="s">
        <v>178</v>
      </c>
      <c r="D930" s="83">
        <v>7275535</v>
      </c>
      <c r="E930">
        <v>92</v>
      </c>
      <c r="F930" s="83">
        <v>6936000</v>
      </c>
      <c r="G930">
        <v>104.9</v>
      </c>
      <c r="H930">
        <v>99.1</v>
      </c>
    </row>
    <row r="931" spans="1:8">
      <c r="A931" t="s">
        <v>1539</v>
      </c>
      <c r="B931" t="s">
        <v>216</v>
      </c>
      <c r="C931" t="s">
        <v>182</v>
      </c>
      <c r="D931" s="83">
        <v>632183</v>
      </c>
      <c r="E931">
        <v>8</v>
      </c>
      <c r="F931" s="83">
        <v>113000</v>
      </c>
      <c r="G931">
        <v>559.5</v>
      </c>
      <c r="H931" t="s">
        <v>2631</v>
      </c>
    </row>
    <row r="932" spans="1:8">
      <c r="A932" t="s">
        <v>1539</v>
      </c>
      <c r="B932" t="s">
        <v>216</v>
      </c>
      <c r="C932" t="s">
        <v>183</v>
      </c>
      <c r="D932" s="83"/>
    </row>
    <row r="933" spans="1:8">
      <c r="A933" t="s">
        <v>1539</v>
      </c>
      <c r="B933" t="s">
        <v>216</v>
      </c>
      <c r="C933" t="s">
        <v>185</v>
      </c>
      <c r="D933" s="83">
        <v>249100</v>
      </c>
      <c r="E933">
        <v>3.2</v>
      </c>
      <c r="F933" s="83">
        <v>22000</v>
      </c>
      <c r="G933" t="s">
        <v>257</v>
      </c>
      <c r="H933">
        <v>230.4</v>
      </c>
    </row>
    <row r="934" spans="1:8">
      <c r="A934" t="s">
        <v>1539</v>
      </c>
      <c r="B934" t="s">
        <v>216</v>
      </c>
      <c r="C934" t="s">
        <v>192</v>
      </c>
      <c r="D934" s="83"/>
      <c r="F934" s="83"/>
    </row>
    <row r="935" spans="1:8">
      <c r="A935" t="s">
        <v>1539</v>
      </c>
      <c r="B935" t="s">
        <v>216</v>
      </c>
      <c r="C935" t="s">
        <v>197</v>
      </c>
      <c r="D935" s="83">
        <v>31251</v>
      </c>
      <c r="E935">
        <v>0.4</v>
      </c>
      <c r="F935" s="83">
        <v>23000</v>
      </c>
      <c r="G935">
        <v>135.9</v>
      </c>
      <c r="H935">
        <v>139.19999999999999</v>
      </c>
    </row>
    <row r="936" spans="1:8">
      <c r="A936" t="s">
        <v>1539</v>
      </c>
      <c r="B936" t="s">
        <v>216</v>
      </c>
      <c r="C936" t="s">
        <v>206</v>
      </c>
      <c r="D936" s="83">
        <v>217849</v>
      </c>
      <c r="E936">
        <v>2.8</v>
      </c>
      <c r="F936" t="s">
        <v>271</v>
      </c>
      <c r="G936" t="s">
        <v>352</v>
      </c>
      <c r="H936">
        <v>254.3</v>
      </c>
    </row>
    <row r="937" spans="1:8">
      <c r="A937" t="s">
        <v>1539</v>
      </c>
      <c r="B937" t="s">
        <v>216</v>
      </c>
      <c r="C937" t="s">
        <v>209</v>
      </c>
      <c r="D937" s="83">
        <v>850032</v>
      </c>
      <c r="E937">
        <v>10.7</v>
      </c>
      <c r="F937" s="83">
        <v>112000</v>
      </c>
      <c r="G937">
        <v>759</v>
      </c>
      <c r="H937" t="s">
        <v>2668</v>
      </c>
    </row>
    <row r="938" spans="1:8">
      <c r="A938" t="s">
        <v>1539</v>
      </c>
      <c r="B938" s="83" t="s">
        <v>280</v>
      </c>
      <c r="C938" t="s">
        <v>80</v>
      </c>
      <c r="D938" s="83"/>
      <c r="F938" s="83"/>
    </row>
    <row r="939" spans="1:8">
      <c r="A939" t="s">
        <v>1539</v>
      </c>
      <c r="B939" s="83" t="s">
        <v>280</v>
      </c>
      <c r="C939" t="s">
        <v>86</v>
      </c>
      <c r="D939" s="83">
        <v>7480696</v>
      </c>
      <c r="E939">
        <v>33.1</v>
      </c>
      <c r="F939" s="83">
        <v>7317000</v>
      </c>
      <c r="G939">
        <v>102.2</v>
      </c>
      <c r="H939">
        <v>97.1</v>
      </c>
    </row>
    <row r="940" spans="1:8">
      <c r="A940" t="s">
        <v>1539</v>
      </c>
      <c r="B940" s="83" t="s">
        <v>280</v>
      </c>
      <c r="C940" t="s">
        <v>91</v>
      </c>
      <c r="D940" s="83"/>
      <c r="F940" s="83"/>
    </row>
    <row r="941" spans="1:8">
      <c r="A941" t="s">
        <v>1539</v>
      </c>
      <c r="B941" s="83" t="s">
        <v>280</v>
      </c>
      <c r="C941" t="s">
        <v>96</v>
      </c>
      <c r="D941" s="83"/>
      <c r="F941" s="83"/>
    </row>
    <row r="942" spans="1:8">
      <c r="A942" t="s">
        <v>1539</v>
      </c>
      <c r="B942" s="83" t="s">
        <v>280</v>
      </c>
      <c r="C942" t="s">
        <v>98</v>
      </c>
      <c r="D942" s="83"/>
      <c r="F942" s="83"/>
    </row>
    <row r="943" spans="1:8">
      <c r="A943" t="s">
        <v>1539</v>
      </c>
      <c r="B943" s="83" t="s">
        <v>280</v>
      </c>
      <c r="C943" t="s">
        <v>102</v>
      </c>
      <c r="D943" s="83"/>
      <c r="F943" s="83"/>
    </row>
    <row r="944" spans="1:8">
      <c r="A944" t="s">
        <v>1539</v>
      </c>
      <c r="B944" s="83" t="s">
        <v>280</v>
      </c>
      <c r="C944" t="s">
        <v>110</v>
      </c>
      <c r="D944" s="83"/>
      <c r="F944" s="83"/>
    </row>
    <row r="945" spans="1:8">
      <c r="A945" t="s">
        <v>1539</v>
      </c>
      <c r="B945" s="83" t="s">
        <v>280</v>
      </c>
      <c r="C945" t="s">
        <v>120</v>
      </c>
      <c r="D945" s="83"/>
      <c r="F945" s="83"/>
    </row>
    <row r="946" spans="1:8">
      <c r="A946" t="s">
        <v>1539</v>
      </c>
      <c r="B946" s="83" t="s">
        <v>280</v>
      </c>
      <c r="C946" t="s">
        <v>121</v>
      </c>
      <c r="D946" s="83">
        <v>15014231</v>
      </c>
      <c r="E946">
        <v>66.400000000000006</v>
      </c>
      <c r="F946" s="83">
        <v>12386000</v>
      </c>
      <c r="G946">
        <v>121.2</v>
      </c>
      <c r="H946">
        <v>120.9</v>
      </c>
    </row>
    <row r="947" spans="1:8">
      <c r="A947" t="s">
        <v>1539</v>
      </c>
      <c r="B947" s="83" t="s">
        <v>280</v>
      </c>
      <c r="C947" t="s">
        <v>123</v>
      </c>
      <c r="D947" s="83">
        <v>124376</v>
      </c>
      <c r="E947">
        <v>0.5</v>
      </c>
      <c r="F947" s="83"/>
    </row>
    <row r="948" spans="1:8">
      <c r="A948" t="s">
        <v>1539</v>
      </c>
      <c r="B948" s="83" t="s">
        <v>280</v>
      </c>
      <c r="C948" t="s">
        <v>127</v>
      </c>
      <c r="D948" s="83">
        <v>22619303</v>
      </c>
      <c r="E948">
        <v>100</v>
      </c>
      <c r="F948" s="83">
        <v>19703000</v>
      </c>
      <c r="G948">
        <v>114.8</v>
      </c>
      <c r="H948">
        <v>113.8</v>
      </c>
    </row>
    <row r="949" spans="1:8">
      <c r="A949" t="s">
        <v>1539</v>
      </c>
      <c r="B949" s="83" t="s">
        <v>280</v>
      </c>
      <c r="C949" t="s">
        <v>134</v>
      </c>
      <c r="D949" s="83">
        <v>13104658</v>
      </c>
      <c r="E949">
        <v>57.9</v>
      </c>
      <c r="F949" s="83">
        <v>13222000</v>
      </c>
      <c r="G949">
        <v>99.1</v>
      </c>
      <c r="H949">
        <v>101</v>
      </c>
    </row>
    <row r="950" spans="1:8">
      <c r="A950" t="s">
        <v>1539</v>
      </c>
      <c r="B950" s="83" t="s">
        <v>280</v>
      </c>
      <c r="C950" t="s">
        <v>137</v>
      </c>
      <c r="D950" s="83">
        <v>1117831</v>
      </c>
      <c r="E950">
        <v>4.9000000000000004</v>
      </c>
      <c r="F950" s="83">
        <v>700000</v>
      </c>
      <c r="G950">
        <v>159.69999999999999</v>
      </c>
      <c r="H950">
        <v>88.5</v>
      </c>
    </row>
    <row r="951" spans="1:8">
      <c r="A951" t="s">
        <v>1539</v>
      </c>
      <c r="B951" s="83" t="s">
        <v>280</v>
      </c>
      <c r="C951" t="s">
        <v>146</v>
      </c>
      <c r="D951" s="83">
        <v>4530594</v>
      </c>
      <c r="E951">
        <v>20</v>
      </c>
      <c r="F951" s="83">
        <v>4479000</v>
      </c>
      <c r="G951">
        <v>101.2</v>
      </c>
      <c r="H951">
        <v>95.8</v>
      </c>
    </row>
    <row r="952" spans="1:8">
      <c r="A952" t="s">
        <v>1539</v>
      </c>
      <c r="B952" s="83" t="s">
        <v>280</v>
      </c>
      <c r="C952" t="s">
        <v>153</v>
      </c>
      <c r="D952" s="83">
        <v>1507298</v>
      </c>
      <c r="E952">
        <v>6.7</v>
      </c>
      <c r="F952" s="83">
        <v>1352000</v>
      </c>
      <c r="G952">
        <v>111.5</v>
      </c>
      <c r="H952">
        <v>90.2</v>
      </c>
    </row>
    <row r="953" spans="1:8">
      <c r="A953" t="s">
        <v>1539</v>
      </c>
      <c r="B953" s="83" t="s">
        <v>280</v>
      </c>
      <c r="C953" t="s">
        <v>159</v>
      </c>
      <c r="D953" s="83">
        <v>143584</v>
      </c>
      <c r="E953">
        <v>0.6</v>
      </c>
      <c r="F953" s="83">
        <v>176000</v>
      </c>
      <c r="G953">
        <v>81.599999999999994</v>
      </c>
      <c r="H953">
        <v>314.39999999999998</v>
      </c>
    </row>
    <row r="954" spans="1:8">
      <c r="A954" t="s">
        <v>1539</v>
      </c>
      <c r="B954" s="83" t="s">
        <v>280</v>
      </c>
      <c r="C954" t="s">
        <v>167</v>
      </c>
      <c r="D954" s="83">
        <v>496000</v>
      </c>
      <c r="E954">
        <v>2.2000000000000002</v>
      </c>
      <c r="F954" s="83">
        <v>496000</v>
      </c>
      <c r="G954">
        <v>100</v>
      </c>
      <c r="H954" t="s">
        <v>2747</v>
      </c>
    </row>
    <row r="955" spans="1:8">
      <c r="A955" t="s">
        <v>1539</v>
      </c>
      <c r="B955" s="83" t="s">
        <v>280</v>
      </c>
      <c r="C955" t="s">
        <v>173</v>
      </c>
      <c r="D955" s="83"/>
      <c r="F955" s="83"/>
    </row>
    <row r="956" spans="1:8">
      <c r="A956" t="s">
        <v>1539</v>
      </c>
      <c r="B956" s="83" t="s">
        <v>280</v>
      </c>
      <c r="C956" t="s">
        <v>178</v>
      </c>
      <c r="D956" s="83">
        <v>19782134</v>
      </c>
      <c r="E956">
        <v>87.5</v>
      </c>
      <c r="F956" s="83">
        <v>19725000</v>
      </c>
      <c r="G956">
        <v>100.3</v>
      </c>
      <c r="H956">
        <v>113.6</v>
      </c>
    </row>
    <row r="957" spans="1:8">
      <c r="A957" t="s">
        <v>1539</v>
      </c>
      <c r="B957" s="83" t="s">
        <v>280</v>
      </c>
      <c r="C957" t="s">
        <v>182</v>
      </c>
      <c r="D957" s="83">
        <v>2837169</v>
      </c>
      <c r="E957">
        <v>12.5</v>
      </c>
      <c r="F957" s="83" t="s">
        <v>3149</v>
      </c>
      <c r="G957" t="s">
        <v>352</v>
      </c>
      <c r="H957">
        <v>115.7</v>
      </c>
    </row>
    <row r="958" spans="1:8">
      <c r="A958" t="s">
        <v>1539</v>
      </c>
      <c r="B958" s="83" t="s">
        <v>280</v>
      </c>
      <c r="C958" t="s">
        <v>183</v>
      </c>
      <c r="D958" s="83"/>
      <c r="F958" s="83"/>
    </row>
    <row r="959" spans="1:8">
      <c r="A959" t="s">
        <v>1539</v>
      </c>
      <c r="B959" s="83" t="s">
        <v>280</v>
      </c>
      <c r="C959" t="s">
        <v>185</v>
      </c>
      <c r="D959" s="83">
        <v>1535670</v>
      </c>
      <c r="E959">
        <v>6.8</v>
      </c>
      <c r="F959" s="83">
        <v>80000</v>
      </c>
      <c r="G959" t="s">
        <v>257</v>
      </c>
      <c r="H959">
        <v>68.099999999999994</v>
      </c>
    </row>
    <row r="960" spans="1:8">
      <c r="A960" t="s">
        <v>1539</v>
      </c>
      <c r="B960" s="83" t="s">
        <v>280</v>
      </c>
      <c r="C960" t="s">
        <v>192</v>
      </c>
      <c r="D960" s="83"/>
      <c r="F960" s="83"/>
    </row>
    <row r="961" spans="1:8">
      <c r="A961" t="s">
        <v>1539</v>
      </c>
      <c r="B961" s="83" t="s">
        <v>280</v>
      </c>
      <c r="C961" t="s">
        <v>197</v>
      </c>
      <c r="D961" s="83">
        <v>56100</v>
      </c>
      <c r="E961">
        <v>0.2</v>
      </c>
      <c r="F961" s="83">
        <v>64000</v>
      </c>
      <c r="G961">
        <v>87.7</v>
      </c>
      <c r="H961">
        <v>69.3</v>
      </c>
    </row>
    <row r="962" spans="1:8">
      <c r="A962" t="s">
        <v>1539</v>
      </c>
      <c r="B962" s="83" t="s">
        <v>280</v>
      </c>
      <c r="C962" t="s">
        <v>206</v>
      </c>
      <c r="D962" s="83">
        <v>1479570</v>
      </c>
      <c r="E962">
        <v>6.5</v>
      </c>
      <c r="F962" s="83">
        <v>16000</v>
      </c>
      <c r="G962" t="s">
        <v>257</v>
      </c>
      <c r="H962">
        <v>68</v>
      </c>
    </row>
    <row r="963" spans="1:8">
      <c r="A963" t="s">
        <v>1539</v>
      </c>
      <c r="B963" s="83" t="s">
        <v>280</v>
      </c>
      <c r="C963" t="s">
        <v>209</v>
      </c>
      <c r="D963" s="83">
        <v>4316739</v>
      </c>
      <c r="E963">
        <v>19.100000000000001</v>
      </c>
      <c r="F963" s="83" t="s">
        <v>1676</v>
      </c>
      <c r="G963" t="s">
        <v>352</v>
      </c>
      <c r="H963">
        <v>93.3</v>
      </c>
    </row>
    <row r="964" spans="1:8">
      <c r="A964" t="s">
        <v>1539</v>
      </c>
      <c r="B964" t="s">
        <v>323</v>
      </c>
      <c r="C964" t="s">
        <v>80</v>
      </c>
      <c r="D964" s="83"/>
      <c r="F964" s="83"/>
    </row>
    <row r="965" spans="1:8">
      <c r="A965" t="s">
        <v>1539</v>
      </c>
      <c r="B965" t="s">
        <v>323</v>
      </c>
      <c r="C965" t="s">
        <v>86</v>
      </c>
      <c r="D965" s="83">
        <v>36909</v>
      </c>
      <c r="E965">
        <v>0.9</v>
      </c>
      <c r="F965" s="83"/>
      <c r="H965">
        <v>58.5</v>
      </c>
    </row>
    <row r="966" spans="1:8">
      <c r="A966" t="s">
        <v>1539</v>
      </c>
      <c r="B966" t="s">
        <v>323</v>
      </c>
      <c r="C966" t="s">
        <v>91</v>
      </c>
      <c r="D966" s="83">
        <v>2862719</v>
      </c>
      <c r="E966">
        <v>68.5</v>
      </c>
      <c r="F966" s="83">
        <v>2511000</v>
      </c>
      <c r="G966">
        <v>114</v>
      </c>
      <c r="H966">
        <v>92.8</v>
      </c>
    </row>
    <row r="967" spans="1:8">
      <c r="A967" t="s">
        <v>1539</v>
      </c>
      <c r="B967" t="s">
        <v>323</v>
      </c>
      <c r="C967" t="s">
        <v>96</v>
      </c>
      <c r="D967" s="83"/>
      <c r="F967" s="83"/>
    </row>
    <row r="968" spans="1:8">
      <c r="A968" t="s">
        <v>1539</v>
      </c>
      <c r="B968" t="s">
        <v>323</v>
      </c>
      <c r="C968" t="s">
        <v>98</v>
      </c>
      <c r="D968" s="83"/>
      <c r="F968" s="83"/>
    </row>
    <row r="969" spans="1:8">
      <c r="A969" t="s">
        <v>1539</v>
      </c>
      <c r="B969" t="s">
        <v>323</v>
      </c>
      <c r="C969" t="s">
        <v>102</v>
      </c>
      <c r="D969" s="83">
        <v>966780</v>
      </c>
      <c r="E969">
        <v>23.1</v>
      </c>
      <c r="F969" s="83">
        <v>1116000</v>
      </c>
      <c r="G969">
        <v>86.6</v>
      </c>
      <c r="H969">
        <v>99.2</v>
      </c>
    </row>
    <row r="970" spans="1:8">
      <c r="A970" t="s">
        <v>1539</v>
      </c>
      <c r="B970" t="s">
        <v>323</v>
      </c>
      <c r="C970" t="s">
        <v>110</v>
      </c>
      <c r="D970" s="83">
        <v>310000</v>
      </c>
      <c r="E970">
        <v>7.4</v>
      </c>
      <c r="F970" s="83"/>
      <c r="H970">
        <v>93.9</v>
      </c>
    </row>
    <row r="971" spans="1:8">
      <c r="A971" t="s">
        <v>1539</v>
      </c>
      <c r="B971" t="s">
        <v>323</v>
      </c>
      <c r="C971" t="s">
        <v>120</v>
      </c>
    </row>
    <row r="972" spans="1:8">
      <c r="A972" t="s">
        <v>1539</v>
      </c>
      <c r="B972" t="s">
        <v>323</v>
      </c>
      <c r="C972" t="s">
        <v>121</v>
      </c>
      <c r="D972" s="83"/>
      <c r="F972" s="83"/>
    </row>
    <row r="973" spans="1:8">
      <c r="A973" t="s">
        <v>1539</v>
      </c>
      <c r="B973" t="s">
        <v>323</v>
      </c>
      <c r="C973" t="s">
        <v>123</v>
      </c>
      <c r="D973" s="83"/>
      <c r="F973" s="83"/>
    </row>
    <row r="974" spans="1:8">
      <c r="A974" t="s">
        <v>1539</v>
      </c>
      <c r="B974" t="s">
        <v>323</v>
      </c>
      <c r="C974" t="s">
        <v>127</v>
      </c>
      <c r="D974" s="83">
        <v>4176408</v>
      </c>
      <c r="E974">
        <v>100</v>
      </c>
      <c r="F974" s="83">
        <v>3627000</v>
      </c>
      <c r="G974">
        <v>115.1</v>
      </c>
      <c r="H974">
        <v>93.8</v>
      </c>
    </row>
    <row r="975" spans="1:8">
      <c r="A975" t="s">
        <v>1539</v>
      </c>
      <c r="B975" t="s">
        <v>323</v>
      </c>
      <c r="C975" t="s">
        <v>134</v>
      </c>
      <c r="D975" s="83">
        <v>2127421</v>
      </c>
      <c r="E975">
        <v>50.9</v>
      </c>
      <c r="F975" s="83">
        <v>2221700</v>
      </c>
      <c r="G975">
        <v>95.8</v>
      </c>
      <c r="H975">
        <v>98.7</v>
      </c>
    </row>
    <row r="976" spans="1:8">
      <c r="A976" t="s">
        <v>1539</v>
      </c>
      <c r="B976" t="s">
        <v>323</v>
      </c>
      <c r="C976" t="s">
        <v>137</v>
      </c>
      <c r="D976" s="83">
        <v>72520</v>
      </c>
      <c r="E976">
        <v>1.7</v>
      </c>
      <c r="F976" s="83">
        <v>48000</v>
      </c>
      <c r="G976">
        <v>151.1</v>
      </c>
      <c r="H976">
        <v>139.1</v>
      </c>
    </row>
    <row r="977" spans="1:8">
      <c r="A977" t="s">
        <v>1539</v>
      </c>
      <c r="B977" t="s">
        <v>323</v>
      </c>
      <c r="C977" t="s">
        <v>146</v>
      </c>
      <c r="D977" s="83">
        <v>403742</v>
      </c>
      <c r="E977">
        <v>9.6999999999999993</v>
      </c>
      <c r="F977" s="83">
        <v>416000</v>
      </c>
      <c r="G977">
        <v>97.1</v>
      </c>
      <c r="H977">
        <v>80.400000000000006</v>
      </c>
    </row>
    <row r="978" spans="1:8">
      <c r="A978" t="s">
        <v>1539</v>
      </c>
      <c r="B978" t="s">
        <v>323</v>
      </c>
      <c r="C978" t="s">
        <v>153</v>
      </c>
      <c r="D978" s="83">
        <v>223535</v>
      </c>
      <c r="E978">
        <v>5.4</v>
      </c>
      <c r="F978" s="83">
        <v>164000</v>
      </c>
      <c r="G978">
        <v>136.30000000000001</v>
      </c>
      <c r="H978">
        <v>125.4</v>
      </c>
    </row>
    <row r="979" spans="1:8">
      <c r="A979" t="s">
        <v>1539</v>
      </c>
      <c r="B979" t="s">
        <v>323</v>
      </c>
      <c r="C979" t="s">
        <v>159</v>
      </c>
      <c r="D979" s="83">
        <v>696115</v>
      </c>
      <c r="E979">
        <v>16.7</v>
      </c>
      <c r="F979" s="83">
        <v>658000</v>
      </c>
      <c r="G979">
        <v>105.8</v>
      </c>
      <c r="H979">
        <v>105.8</v>
      </c>
    </row>
    <row r="980" spans="1:8">
      <c r="A980" t="s">
        <v>1539</v>
      </c>
      <c r="B980" t="s">
        <v>323</v>
      </c>
      <c r="C980" t="s">
        <v>167</v>
      </c>
      <c r="D980" s="83">
        <v>63000</v>
      </c>
      <c r="E980">
        <v>1.5</v>
      </c>
      <c r="F980" s="83">
        <v>63000</v>
      </c>
      <c r="G980">
        <v>100</v>
      </c>
      <c r="H980">
        <v>100</v>
      </c>
    </row>
    <row r="981" spans="1:8">
      <c r="A981" t="s">
        <v>1539</v>
      </c>
      <c r="B981" t="s">
        <v>323</v>
      </c>
      <c r="C981" t="s">
        <v>173</v>
      </c>
      <c r="D981" s="83"/>
      <c r="F981" s="83"/>
    </row>
    <row r="982" spans="1:8">
      <c r="A982" t="s">
        <v>1539</v>
      </c>
      <c r="B982" t="s">
        <v>323</v>
      </c>
      <c r="C982" t="s">
        <v>178</v>
      </c>
      <c r="D982" s="83">
        <v>3513813</v>
      </c>
      <c r="E982">
        <v>84.1</v>
      </c>
      <c r="F982" s="83">
        <v>3522700</v>
      </c>
      <c r="G982">
        <v>99.7</v>
      </c>
      <c r="H982">
        <v>98.8</v>
      </c>
    </row>
    <row r="983" spans="1:8">
      <c r="A983" t="s">
        <v>1539</v>
      </c>
      <c r="B983" t="s">
        <v>323</v>
      </c>
      <c r="C983" t="s">
        <v>182</v>
      </c>
      <c r="D983" s="83">
        <v>662595</v>
      </c>
      <c r="E983">
        <v>15.9</v>
      </c>
      <c r="F983" s="83">
        <v>104300</v>
      </c>
      <c r="G983">
        <v>635.29999999999995</v>
      </c>
      <c r="H983">
        <v>74</v>
      </c>
    </row>
    <row r="984" spans="1:8">
      <c r="A984" t="s">
        <v>1539</v>
      </c>
      <c r="B984" t="s">
        <v>323</v>
      </c>
      <c r="C984" t="s">
        <v>183</v>
      </c>
      <c r="D984" s="83"/>
      <c r="F984" s="83"/>
    </row>
    <row r="985" spans="1:8">
      <c r="A985" t="s">
        <v>1539</v>
      </c>
      <c r="B985" t="s">
        <v>323</v>
      </c>
      <c r="C985" t="s">
        <v>185</v>
      </c>
      <c r="D985" s="83">
        <v>484050</v>
      </c>
      <c r="E985">
        <v>11.6</v>
      </c>
      <c r="F985" s="83">
        <v>5000</v>
      </c>
      <c r="G985" t="s">
        <v>257</v>
      </c>
      <c r="H985">
        <v>282.3</v>
      </c>
    </row>
    <row r="986" spans="1:8">
      <c r="A986" t="s">
        <v>1539</v>
      </c>
      <c r="B986" t="s">
        <v>323</v>
      </c>
      <c r="C986" t="s">
        <v>192</v>
      </c>
      <c r="D986" s="83">
        <v>87394</v>
      </c>
      <c r="E986">
        <v>2.1</v>
      </c>
      <c r="F986" s="83">
        <v>42000</v>
      </c>
      <c r="G986">
        <v>208.1</v>
      </c>
      <c r="H986">
        <v>226.9</v>
      </c>
    </row>
    <row r="987" spans="1:8">
      <c r="A987" t="s">
        <v>1539</v>
      </c>
      <c r="B987" t="s">
        <v>323</v>
      </c>
      <c r="C987" t="s">
        <v>197</v>
      </c>
      <c r="D987" s="83">
        <v>2050</v>
      </c>
      <c r="F987" s="83">
        <v>3000</v>
      </c>
      <c r="G987">
        <v>68.3</v>
      </c>
      <c r="H987">
        <v>100</v>
      </c>
    </row>
    <row r="988" spans="1:8">
      <c r="A988" t="s">
        <v>1539</v>
      </c>
      <c r="B988" t="s">
        <v>323</v>
      </c>
      <c r="C988" t="s">
        <v>206</v>
      </c>
      <c r="D988" s="83">
        <v>394606</v>
      </c>
      <c r="E988">
        <v>9.4</v>
      </c>
      <c r="F988" s="83" t="s">
        <v>355</v>
      </c>
      <c r="G988" t="s">
        <v>2910</v>
      </c>
      <c r="H988">
        <v>301.5</v>
      </c>
    </row>
    <row r="989" spans="1:8">
      <c r="A989" t="s">
        <v>1539</v>
      </c>
      <c r="B989" t="s">
        <v>323</v>
      </c>
      <c r="C989" t="s">
        <v>209</v>
      </c>
      <c r="D989" s="83">
        <v>1057201</v>
      </c>
      <c r="E989">
        <v>25.3</v>
      </c>
      <c r="F989" s="83">
        <v>64300</v>
      </c>
      <c r="G989" t="s">
        <v>257</v>
      </c>
      <c r="H989">
        <v>103</v>
      </c>
    </row>
    <row r="990" spans="1:8">
      <c r="A990" t="s">
        <v>1539</v>
      </c>
      <c r="B990" t="s">
        <v>370</v>
      </c>
      <c r="C990" t="s">
        <v>80</v>
      </c>
      <c r="D990" s="83"/>
      <c r="F990" s="83"/>
    </row>
    <row r="991" spans="1:8">
      <c r="A991" t="s">
        <v>1539</v>
      </c>
      <c r="B991" t="s">
        <v>370</v>
      </c>
      <c r="C991" t="s">
        <v>86</v>
      </c>
      <c r="D991" s="83"/>
      <c r="F991" s="83"/>
    </row>
    <row r="992" spans="1:8">
      <c r="A992" t="s">
        <v>1539</v>
      </c>
      <c r="B992" t="s">
        <v>370</v>
      </c>
      <c r="C992" t="s">
        <v>91</v>
      </c>
      <c r="D992" s="83"/>
      <c r="F992" s="83"/>
    </row>
    <row r="993" spans="1:8">
      <c r="A993" t="s">
        <v>1539</v>
      </c>
      <c r="B993" t="s">
        <v>370</v>
      </c>
      <c r="C993" t="s">
        <v>96</v>
      </c>
      <c r="D993" s="83"/>
      <c r="F993" s="83"/>
    </row>
    <row r="994" spans="1:8">
      <c r="A994" t="s">
        <v>1539</v>
      </c>
      <c r="B994" t="s">
        <v>370</v>
      </c>
      <c r="C994" t="s">
        <v>98</v>
      </c>
    </row>
    <row r="995" spans="1:8">
      <c r="A995" t="s">
        <v>1539</v>
      </c>
      <c r="B995" t="s">
        <v>370</v>
      </c>
      <c r="C995" t="s">
        <v>102</v>
      </c>
      <c r="D995" s="83"/>
      <c r="F995" s="83"/>
    </row>
    <row r="996" spans="1:8">
      <c r="A996" t="s">
        <v>1539</v>
      </c>
      <c r="B996" t="s">
        <v>370</v>
      </c>
      <c r="C996" t="s">
        <v>110</v>
      </c>
      <c r="D996" s="83"/>
      <c r="F996" s="83"/>
    </row>
    <row r="997" spans="1:8">
      <c r="A997" t="s">
        <v>1539</v>
      </c>
      <c r="B997" t="s">
        <v>370</v>
      </c>
      <c r="C997" t="s">
        <v>120</v>
      </c>
    </row>
    <row r="998" spans="1:8">
      <c r="A998" t="s">
        <v>1539</v>
      </c>
      <c r="B998" t="s">
        <v>370</v>
      </c>
      <c r="C998" t="s">
        <v>121</v>
      </c>
      <c r="D998" s="83"/>
      <c r="F998" s="83"/>
    </row>
    <row r="999" spans="1:8">
      <c r="A999" t="s">
        <v>1539</v>
      </c>
      <c r="B999" t="s">
        <v>370</v>
      </c>
      <c r="C999" t="s">
        <v>123</v>
      </c>
      <c r="D999" s="83">
        <v>29757</v>
      </c>
      <c r="E999">
        <v>100</v>
      </c>
      <c r="F999" s="83">
        <v>19000</v>
      </c>
      <c r="G999">
        <v>156.6</v>
      </c>
      <c r="H999">
        <v>101.4</v>
      </c>
    </row>
    <row r="1000" spans="1:8">
      <c r="A1000" t="s">
        <v>1539</v>
      </c>
      <c r="B1000" t="s">
        <v>370</v>
      </c>
      <c r="C1000" t="s">
        <v>127</v>
      </c>
      <c r="D1000" s="83">
        <v>29757</v>
      </c>
      <c r="E1000">
        <v>100</v>
      </c>
      <c r="F1000" s="83">
        <v>19000</v>
      </c>
      <c r="G1000">
        <v>156.6</v>
      </c>
      <c r="H1000">
        <v>101.4</v>
      </c>
    </row>
    <row r="1001" spans="1:8">
      <c r="A1001" t="s">
        <v>1539</v>
      </c>
      <c r="B1001" t="s">
        <v>370</v>
      </c>
      <c r="C1001" t="s">
        <v>134</v>
      </c>
      <c r="D1001" s="83"/>
      <c r="F1001" s="83"/>
    </row>
    <row r="1002" spans="1:8">
      <c r="A1002" t="s">
        <v>1539</v>
      </c>
      <c r="B1002" t="s">
        <v>370</v>
      </c>
      <c r="C1002" t="s">
        <v>137</v>
      </c>
      <c r="D1002" s="83"/>
      <c r="F1002" s="83"/>
    </row>
    <row r="1003" spans="1:8">
      <c r="A1003" t="s">
        <v>1539</v>
      </c>
      <c r="B1003" t="s">
        <v>370</v>
      </c>
      <c r="C1003" t="s">
        <v>146</v>
      </c>
      <c r="D1003" s="83">
        <v>387</v>
      </c>
      <c r="E1003">
        <v>1.3</v>
      </c>
      <c r="F1003" s="83">
        <v>1000</v>
      </c>
      <c r="G1003">
        <v>38.700000000000003</v>
      </c>
      <c r="H1003">
        <v>83.8</v>
      </c>
    </row>
    <row r="1004" spans="1:8">
      <c r="A1004" t="s">
        <v>1539</v>
      </c>
      <c r="B1004" t="s">
        <v>370</v>
      </c>
      <c r="C1004" t="s">
        <v>153</v>
      </c>
      <c r="D1004" s="83"/>
      <c r="F1004" s="83"/>
    </row>
    <row r="1005" spans="1:8">
      <c r="A1005" t="s">
        <v>1539</v>
      </c>
      <c r="B1005" t="s">
        <v>370</v>
      </c>
      <c r="C1005" t="s">
        <v>159</v>
      </c>
      <c r="D1005" s="83">
        <v>44560</v>
      </c>
      <c r="E1005">
        <v>149.69999999999999</v>
      </c>
      <c r="F1005" s="83">
        <v>45000</v>
      </c>
      <c r="G1005">
        <v>99</v>
      </c>
      <c r="H1005">
        <v>100</v>
      </c>
    </row>
    <row r="1006" spans="1:8">
      <c r="A1006" t="s">
        <v>1539</v>
      </c>
      <c r="B1006" t="s">
        <v>370</v>
      </c>
      <c r="C1006" t="s">
        <v>167</v>
      </c>
      <c r="D1006" s="83"/>
      <c r="F1006" s="83"/>
    </row>
    <row r="1007" spans="1:8">
      <c r="A1007" t="s">
        <v>1539</v>
      </c>
      <c r="B1007" t="s">
        <v>370</v>
      </c>
      <c r="C1007" t="s">
        <v>173</v>
      </c>
      <c r="D1007" s="83"/>
      <c r="F1007" s="83"/>
    </row>
    <row r="1008" spans="1:8">
      <c r="A1008" t="s">
        <v>1539</v>
      </c>
      <c r="B1008" t="s">
        <v>370</v>
      </c>
      <c r="C1008" t="s">
        <v>178</v>
      </c>
      <c r="D1008" s="83">
        <v>44947</v>
      </c>
      <c r="E1008">
        <v>151</v>
      </c>
      <c r="F1008" s="83">
        <v>46000</v>
      </c>
      <c r="G1008">
        <v>97.7</v>
      </c>
      <c r="H1008">
        <v>99.8</v>
      </c>
    </row>
    <row r="1009" spans="1:8">
      <c r="A1009" t="s">
        <v>1539</v>
      </c>
      <c r="B1009" t="s">
        <v>370</v>
      </c>
      <c r="C1009" t="s">
        <v>182</v>
      </c>
      <c r="D1009" s="83" t="s">
        <v>2958</v>
      </c>
      <c r="E1009" t="s">
        <v>2959</v>
      </c>
      <c r="F1009" s="83" t="s">
        <v>2757</v>
      </c>
      <c r="G1009">
        <v>56.3</v>
      </c>
      <c r="H1009">
        <v>96.8</v>
      </c>
    </row>
    <row r="1010" spans="1:8">
      <c r="A1010" t="s">
        <v>1539</v>
      </c>
      <c r="B1010" t="s">
        <v>370</v>
      </c>
      <c r="C1010" t="s">
        <v>183</v>
      </c>
      <c r="D1010" s="83"/>
    </row>
    <row r="1011" spans="1:8">
      <c r="A1011" t="s">
        <v>1539</v>
      </c>
      <c r="B1011" t="s">
        <v>370</v>
      </c>
      <c r="C1011" t="s">
        <v>185</v>
      </c>
      <c r="D1011" s="83"/>
      <c r="F1011" s="83"/>
    </row>
    <row r="1012" spans="1:8">
      <c r="A1012" t="s">
        <v>1539</v>
      </c>
      <c r="B1012" t="s">
        <v>370</v>
      </c>
      <c r="C1012" t="s">
        <v>192</v>
      </c>
      <c r="D1012" s="83"/>
      <c r="F1012" s="83"/>
    </row>
    <row r="1013" spans="1:8">
      <c r="A1013" t="s">
        <v>1539</v>
      </c>
      <c r="B1013" t="s">
        <v>370</v>
      </c>
      <c r="C1013" t="s">
        <v>197</v>
      </c>
      <c r="D1013" s="83"/>
      <c r="F1013" s="83"/>
    </row>
    <row r="1014" spans="1:8">
      <c r="A1014" t="s">
        <v>1539</v>
      </c>
      <c r="B1014" t="s">
        <v>370</v>
      </c>
      <c r="C1014" t="s">
        <v>206</v>
      </c>
      <c r="D1014" s="83"/>
      <c r="F1014" s="83"/>
    </row>
    <row r="1015" spans="1:8">
      <c r="A1015" t="s">
        <v>1539</v>
      </c>
      <c r="B1015" t="s">
        <v>370</v>
      </c>
      <c r="C1015" t="s">
        <v>209</v>
      </c>
      <c r="D1015" s="83" t="s">
        <v>2958</v>
      </c>
      <c r="E1015" t="s">
        <v>2959</v>
      </c>
      <c r="F1015" s="83" t="s">
        <v>2757</v>
      </c>
      <c r="G1015">
        <v>56.3</v>
      </c>
      <c r="H1015">
        <v>96.8</v>
      </c>
    </row>
    <row r="1016" spans="1:8">
      <c r="A1016" t="s">
        <v>1539</v>
      </c>
      <c r="B1016" t="s">
        <v>72</v>
      </c>
      <c r="C1016" t="s">
        <v>80</v>
      </c>
    </row>
    <row r="1017" spans="1:8">
      <c r="A1017" t="s">
        <v>1539</v>
      </c>
      <c r="B1017" t="s">
        <v>72</v>
      </c>
      <c r="C1017" t="s">
        <v>86</v>
      </c>
      <c r="D1017" s="83">
        <v>6928244</v>
      </c>
      <c r="E1017">
        <v>80.5</v>
      </c>
      <c r="F1017" s="83">
        <v>7020000</v>
      </c>
      <c r="G1017">
        <v>98.7</v>
      </c>
      <c r="H1017">
        <v>120.7</v>
      </c>
    </row>
    <row r="1018" spans="1:8">
      <c r="A1018" t="s">
        <v>1539</v>
      </c>
      <c r="B1018" t="s">
        <v>72</v>
      </c>
      <c r="C1018" t="s">
        <v>91</v>
      </c>
      <c r="D1018" s="83"/>
      <c r="F1018" s="83"/>
    </row>
    <row r="1019" spans="1:8">
      <c r="A1019" t="s">
        <v>1539</v>
      </c>
      <c r="B1019" t="s">
        <v>72</v>
      </c>
      <c r="C1019" t="s">
        <v>96</v>
      </c>
    </row>
    <row r="1020" spans="1:8">
      <c r="A1020" t="s">
        <v>1539</v>
      </c>
      <c r="B1020" t="s">
        <v>72</v>
      </c>
      <c r="C1020" t="s">
        <v>98</v>
      </c>
      <c r="D1020" s="83">
        <v>607813</v>
      </c>
      <c r="E1020">
        <v>7.1</v>
      </c>
      <c r="F1020" s="83">
        <v>910000</v>
      </c>
      <c r="G1020">
        <v>66.8</v>
      </c>
      <c r="H1020">
        <v>83.3</v>
      </c>
    </row>
    <row r="1021" spans="1:8">
      <c r="A1021" t="s">
        <v>1539</v>
      </c>
      <c r="B1021" t="s">
        <v>72</v>
      </c>
      <c r="C1021" t="s">
        <v>102</v>
      </c>
      <c r="D1021" s="83">
        <v>577217</v>
      </c>
      <c r="E1021">
        <v>6.7</v>
      </c>
      <c r="F1021" s="83">
        <v>500000</v>
      </c>
      <c r="G1021">
        <v>115.4</v>
      </c>
      <c r="H1021">
        <v>133.5</v>
      </c>
    </row>
    <row r="1022" spans="1:8">
      <c r="A1022" t="s">
        <v>1539</v>
      </c>
      <c r="B1022" t="s">
        <v>72</v>
      </c>
      <c r="C1022" t="s">
        <v>110</v>
      </c>
      <c r="D1022" s="83">
        <v>492300</v>
      </c>
      <c r="E1022">
        <v>5.7</v>
      </c>
      <c r="F1022" s="83">
        <v>90000</v>
      </c>
      <c r="G1022">
        <v>547</v>
      </c>
      <c r="H1022">
        <v>670.3</v>
      </c>
    </row>
    <row r="1023" spans="1:8">
      <c r="A1023" t="s">
        <v>1539</v>
      </c>
      <c r="B1023" t="s">
        <v>72</v>
      </c>
      <c r="C1023" t="s">
        <v>120</v>
      </c>
    </row>
    <row r="1024" spans="1:8">
      <c r="A1024" t="s">
        <v>1539</v>
      </c>
      <c r="B1024" t="s">
        <v>72</v>
      </c>
      <c r="C1024" t="s">
        <v>121</v>
      </c>
    </row>
    <row r="1025" spans="1:8">
      <c r="A1025" t="s">
        <v>1539</v>
      </c>
      <c r="B1025" t="s">
        <v>72</v>
      </c>
      <c r="C1025" t="s">
        <v>123</v>
      </c>
      <c r="D1025" s="83"/>
      <c r="F1025" s="83"/>
    </row>
    <row r="1026" spans="1:8">
      <c r="A1026" t="s">
        <v>1539</v>
      </c>
      <c r="B1026" t="s">
        <v>72</v>
      </c>
      <c r="C1026" t="s">
        <v>127</v>
      </c>
      <c r="D1026" s="83">
        <v>8605574</v>
      </c>
      <c r="E1026">
        <v>100</v>
      </c>
      <c r="F1026" s="83">
        <v>8520000</v>
      </c>
      <c r="G1026">
        <v>101</v>
      </c>
      <c r="H1026">
        <v>123.3</v>
      </c>
    </row>
    <row r="1027" spans="1:8">
      <c r="A1027" t="s">
        <v>1539</v>
      </c>
      <c r="B1027" t="s">
        <v>72</v>
      </c>
      <c r="C1027" t="s">
        <v>134</v>
      </c>
      <c r="D1027" s="83">
        <v>6228629</v>
      </c>
      <c r="E1027">
        <v>72.400000000000006</v>
      </c>
      <c r="F1027" s="83">
        <v>6390000</v>
      </c>
      <c r="G1027">
        <v>97.5</v>
      </c>
      <c r="H1027">
        <v>102.8</v>
      </c>
    </row>
    <row r="1028" spans="1:8">
      <c r="A1028" t="s">
        <v>1539</v>
      </c>
      <c r="B1028" t="s">
        <v>72</v>
      </c>
      <c r="C1028" t="s">
        <v>137</v>
      </c>
      <c r="D1028" s="83">
        <v>25050</v>
      </c>
      <c r="E1028">
        <v>0.3</v>
      </c>
      <c r="F1028" s="83">
        <v>77000</v>
      </c>
      <c r="G1028">
        <v>32.5</v>
      </c>
      <c r="H1028">
        <v>33.700000000000003</v>
      </c>
    </row>
    <row r="1029" spans="1:8">
      <c r="A1029" t="s">
        <v>1539</v>
      </c>
      <c r="B1029" t="s">
        <v>72</v>
      </c>
      <c r="C1029" t="s">
        <v>146</v>
      </c>
      <c r="D1029" s="83">
        <v>1181093</v>
      </c>
      <c r="E1029">
        <v>13.7</v>
      </c>
      <c r="F1029" s="83">
        <v>1109000</v>
      </c>
      <c r="G1029">
        <v>106.5</v>
      </c>
      <c r="H1029">
        <v>104.4</v>
      </c>
    </row>
    <row r="1030" spans="1:8">
      <c r="A1030" t="s">
        <v>1539</v>
      </c>
      <c r="B1030" t="s">
        <v>72</v>
      </c>
      <c r="C1030" t="s">
        <v>153</v>
      </c>
      <c r="D1030" s="83">
        <v>601909</v>
      </c>
      <c r="E1030">
        <v>7</v>
      </c>
      <c r="F1030" s="83">
        <v>509000</v>
      </c>
      <c r="G1030">
        <v>118.3</v>
      </c>
      <c r="H1030">
        <v>96.2</v>
      </c>
    </row>
    <row r="1031" spans="1:8">
      <c r="A1031" t="s">
        <v>1539</v>
      </c>
      <c r="B1031" t="s">
        <v>72</v>
      </c>
      <c r="C1031" t="s">
        <v>159</v>
      </c>
      <c r="D1031" s="83">
        <v>304874</v>
      </c>
      <c r="E1031">
        <v>3.5</v>
      </c>
      <c r="F1031" s="83">
        <v>298000</v>
      </c>
      <c r="G1031">
        <v>102.3</v>
      </c>
      <c r="H1031">
        <v>95.7</v>
      </c>
    </row>
    <row r="1032" spans="1:8">
      <c r="A1032" t="s">
        <v>1539</v>
      </c>
      <c r="B1032" t="s">
        <v>72</v>
      </c>
      <c r="C1032" t="s">
        <v>167</v>
      </c>
      <c r="D1032" s="83">
        <v>226000</v>
      </c>
      <c r="E1032">
        <v>2.6</v>
      </c>
      <c r="F1032" s="83">
        <v>226000</v>
      </c>
      <c r="G1032">
        <v>100</v>
      </c>
      <c r="H1032">
        <v>100</v>
      </c>
    </row>
    <row r="1033" spans="1:8">
      <c r="A1033" t="s">
        <v>1539</v>
      </c>
      <c r="B1033" t="s">
        <v>72</v>
      </c>
      <c r="C1033" t="s">
        <v>173</v>
      </c>
      <c r="F1033" s="83"/>
    </row>
    <row r="1034" spans="1:8">
      <c r="A1034" t="s">
        <v>1539</v>
      </c>
      <c r="B1034" t="s">
        <v>72</v>
      </c>
      <c r="C1034" t="s">
        <v>178</v>
      </c>
      <c r="D1034" s="83">
        <v>8542505</v>
      </c>
      <c r="E1034">
        <v>99.3</v>
      </c>
      <c r="F1034" s="83">
        <v>8532000</v>
      </c>
      <c r="G1034">
        <v>100.1</v>
      </c>
      <c r="H1034">
        <v>102.2</v>
      </c>
    </row>
    <row r="1035" spans="1:8">
      <c r="A1035" t="s">
        <v>1539</v>
      </c>
      <c r="B1035" t="s">
        <v>72</v>
      </c>
      <c r="C1035" t="s">
        <v>182</v>
      </c>
      <c r="D1035" s="83">
        <v>63069</v>
      </c>
      <c r="E1035">
        <v>0.7</v>
      </c>
      <c r="F1035" s="83" t="s">
        <v>1932</v>
      </c>
      <c r="G1035" t="s">
        <v>2488</v>
      </c>
      <c r="H1035" t="s">
        <v>2489</v>
      </c>
    </row>
    <row r="1036" spans="1:8">
      <c r="A1036" t="s">
        <v>1539</v>
      </c>
      <c r="B1036" t="s">
        <v>72</v>
      </c>
      <c r="C1036" t="s">
        <v>183</v>
      </c>
      <c r="D1036" s="83"/>
    </row>
    <row r="1037" spans="1:8">
      <c r="A1037" t="s">
        <v>1539</v>
      </c>
      <c r="B1037" t="s">
        <v>72</v>
      </c>
      <c r="C1037" t="s">
        <v>185</v>
      </c>
      <c r="D1037" s="83">
        <v>241875</v>
      </c>
      <c r="E1037">
        <v>2.8</v>
      </c>
      <c r="F1037" s="83">
        <v>35000</v>
      </c>
      <c r="G1037">
        <v>691.1</v>
      </c>
      <c r="H1037">
        <v>91.6</v>
      </c>
    </row>
    <row r="1038" spans="1:8">
      <c r="A1038" t="s">
        <v>1539</v>
      </c>
      <c r="B1038" t="s">
        <v>72</v>
      </c>
      <c r="C1038" t="s">
        <v>192</v>
      </c>
      <c r="D1038" s="83"/>
      <c r="F1038" s="83"/>
    </row>
    <row r="1039" spans="1:8">
      <c r="A1039" t="s">
        <v>1539</v>
      </c>
      <c r="B1039" t="s">
        <v>72</v>
      </c>
      <c r="C1039" t="s">
        <v>197</v>
      </c>
      <c r="D1039" s="83">
        <v>2050</v>
      </c>
      <c r="F1039" s="83">
        <v>19000</v>
      </c>
      <c r="G1039">
        <v>10.8</v>
      </c>
      <c r="H1039">
        <v>13.1</v>
      </c>
    </row>
    <row r="1040" spans="1:8">
      <c r="A1040" t="s">
        <v>1539</v>
      </c>
      <c r="B1040" t="s">
        <v>72</v>
      </c>
      <c r="C1040" t="s">
        <v>206</v>
      </c>
      <c r="D1040" s="83">
        <v>239825</v>
      </c>
      <c r="E1040">
        <v>2.8</v>
      </c>
      <c r="F1040" s="83">
        <v>16000</v>
      </c>
      <c r="G1040" t="s">
        <v>257</v>
      </c>
      <c r="H1040">
        <v>96.5</v>
      </c>
    </row>
    <row r="1041" spans="1:8">
      <c r="A1041" t="s">
        <v>1539</v>
      </c>
      <c r="B1041" t="s">
        <v>72</v>
      </c>
      <c r="C1041" t="s">
        <v>209</v>
      </c>
      <c r="D1041" s="83">
        <v>302894</v>
      </c>
      <c r="E1041">
        <v>3.5</v>
      </c>
      <c r="F1041" s="83">
        <v>4000</v>
      </c>
      <c r="G1041" t="s">
        <v>257</v>
      </c>
      <c r="H1041" t="s">
        <v>2534</v>
      </c>
    </row>
    <row r="1042" spans="1:8">
      <c r="A1042" t="s">
        <v>1539</v>
      </c>
      <c r="B1042" t="s">
        <v>217</v>
      </c>
      <c r="C1042" t="s">
        <v>80</v>
      </c>
    </row>
    <row r="1043" spans="1:8">
      <c r="A1043" t="s">
        <v>1539</v>
      </c>
      <c r="B1043" t="s">
        <v>217</v>
      </c>
      <c r="C1043" t="s">
        <v>86</v>
      </c>
      <c r="D1043" s="83"/>
      <c r="F1043" s="83"/>
    </row>
    <row r="1044" spans="1:8">
      <c r="A1044" t="s">
        <v>1539</v>
      </c>
      <c r="B1044" t="s">
        <v>217</v>
      </c>
      <c r="C1044" t="s">
        <v>91</v>
      </c>
      <c r="D1044" s="83"/>
      <c r="F1044" s="83"/>
    </row>
    <row r="1045" spans="1:8">
      <c r="A1045" t="s">
        <v>1539</v>
      </c>
      <c r="B1045" t="s">
        <v>217</v>
      </c>
      <c r="C1045" t="s">
        <v>96</v>
      </c>
      <c r="D1045" s="83">
        <v>4041769</v>
      </c>
      <c r="E1045">
        <v>94.2</v>
      </c>
      <c r="F1045" s="83">
        <v>3860200</v>
      </c>
      <c r="G1045">
        <v>104.7</v>
      </c>
      <c r="H1045">
        <v>112.8</v>
      </c>
    </row>
    <row r="1046" spans="1:8">
      <c r="A1046" t="s">
        <v>1539</v>
      </c>
      <c r="B1046" t="s">
        <v>217</v>
      </c>
      <c r="C1046" t="s">
        <v>98</v>
      </c>
      <c r="D1046" s="83"/>
      <c r="F1046" s="83"/>
    </row>
    <row r="1047" spans="1:8">
      <c r="A1047" t="s">
        <v>1539</v>
      </c>
      <c r="B1047" t="s">
        <v>217</v>
      </c>
      <c r="C1047" t="s">
        <v>102</v>
      </c>
      <c r="D1047" s="83"/>
      <c r="F1047" s="83"/>
    </row>
    <row r="1048" spans="1:8">
      <c r="A1048" t="s">
        <v>1539</v>
      </c>
      <c r="B1048" t="s">
        <v>217</v>
      </c>
      <c r="C1048" t="s">
        <v>110</v>
      </c>
      <c r="D1048" s="83">
        <v>247300</v>
      </c>
      <c r="E1048">
        <v>5.8</v>
      </c>
      <c r="F1048" s="83">
        <v>33000</v>
      </c>
      <c r="G1048">
        <v>749.4</v>
      </c>
      <c r="H1048">
        <v>832.7</v>
      </c>
    </row>
    <row r="1049" spans="1:8">
      <c r="A1049" t="s">
        <v>1539</v>
      </c>
      <c r="B1049" t="s">
        <v>217</v>
      </c>
      <c r="C1049" t="s">
        <v>120</v>
      </c>
    </row>
    <row r="1050" spans="1:8">
      <c r="A1050" t="s">
        <v>1539</v>
      </c>
      <c r="B1050" t="s">
        <v>217</v>
      </c>
      <c r="C1050" t="s">
        <v>121</v>
      </c>
    </row>
    <row r="1051" spans="1:8">
      <c r="A1051" t="s">
        <v>1539</v>
      </c>
      <c r="B1051" t="s">
        <v>217</v>
      </c>
      <c r="C1051" t="s">
        <v>123</v>
      </c>
    </row>
    <row r="1052" spans="1:8">
      <c r="A1052" t="s">
        <v>1539</v>
      </c>
      <c r="B1052" t="s">
        <v>217</v>
      </c>
      <c r="C1052" t="s">
        <v>127</v>
      </c>
      <c r="D1052" s="83">
        <v>4289069</v>
      </c>
      <c r="E1052">
        <v>100</v>
      </c>
      <c r="F1052" s="83">
        <v>3893200</v>
      </c>
      <c r="G1052">
        <v>110.2</v>
      </c>
      <c r="H1052">
        <v>118.8</v>
      </c>
    </row>
    <row r="1053" spans="1:8">
      <c r="A1053" t="s">
        <v>1539</v>
      </c>
      <c r="B1053" t="s">
        <v>217</v>
      </c>
      <c r="C1053" t="s">
        <v>134</v>
      </c>
      <c r="D1053" s="83">
        <v>3334190</v>
      </c>
      <c r="E1053">
        <v>77.7</v>
      </c>
      <c r="F1053" s="83">
        <v>3363000</v>
      </c>
      <c r="G1053">
        <v>99.1</v>
      </c>
      <c r="H1053">
        <v>102.9</v>
      </c>
    </row>
    <row r="1054" spans="1:8">
      <c r="A1054" t="s">
        <v>1539</v>
      </c>
      <c r="B1054" t="s">
        <v>217</v>
      </c>
      <c r="C1054" t="s">
        <v>137</v>
      </c>
      <c r="D1054" s="83">
        <v>6800</v>
      </c>
      <c r="E1054">
        <v>0.2</v>
      </c>
      <c r="F1054" s="83"/>
    </row>
    <row r="1055" spans="1:8">
      <c r="A1055" t="s">
        <v>1539</v>
      </c>
      <c r="B1055" t="s">
        <v>217</v>
      </c>
      <c r="C1055" t="s">
        <v>146</v>
      </c>
      <c r="D1055" s="83"/>
      <c r="F1055" s="83"/>
    </row>
    <row r="1056" spans="1:8">
      <c r="A1056" t="s">
        <v>1539</v>
      </c>
      <c r="B1056" t="s">
        <v>217</v>
      </c>
      <c r="C1056" t="s">
        <v>153</v>
      </c>
      <c r="D1056" s="83">
        <v>327745</v>
      </c>
      <c r="E1056">
        <v>7.6</v>
      </c>
      <c r="F1056" s="83">
        <v>215000</v>
      </c>
      <c r="G1056">
        <v>152.4</v>
      </c>
      <c r="H1056">
        <v>119</v>
      </c>
    </row>
    <row r="1057" spans="1:8">
      <c r="A1057" t="s">
        <v>1539</v>
      </c>
      <c r="B1057" t="s">
        <v>217</v>
      </c>
      <c r="C1057" t="s">
        <v>159</v>
      </c>
      <c r="D1057" s="83">
        <v>81486</v>
      </c>
      <c r="E1057">
        <v>1.9</v>
      </c>
      <c r="F1057" s="83">
        <v>43000</v>
      </c>
      <c r="G1057">
        <v>189.5</v>
      </c>
      <c r="H1057">
        <v>184.2</v>
      </c>
    </row>
    <row r="1058" spans="1:8">
      <c r="A1058" t="s">
        <v>1539</v>
      </c>
      <c r="B1058" t="s">
        <v>217</v>
      </c>
      <c r="C1058" t="s">
        <v>167</v>
      </c>
      <c r="D1058" s="83">
        <v>63000</v>
      </c>
      <c r="E1058">
        <v>1.5</v>
      </c>
      <c r="F1058" s="83">
        <v>63000</v>
      </c>
      <c r="G1058">
        <v>100</v>
      </c>
      <c r="H1058">
        <v>100</v>
      </c>
    </row>
    <row r="1059" spans="1:8">
      <c r="A1059" t="s">
        <v>1539</v>
      </c>
      <c r="B1059" t="s">
        <v>217</v>
      </c>
      <c r="C1059" t="s">
        <v>173</v>
      </c>
    </row>
    <row r="1060" spans="1:8">
      <c r="A1060" t="s">
        <v>1539</v>
      </c>
      <c r="B1060" t="s">
        <v>217</v>
      </c>
      <c r="C1060" t="s">
        <v>178</v>
      </c>
      <c r="D1060" s="83">
        <v>3806421</v>
      </c>
      <c r="E1060">
        <v>88.7</v>
      </c>
      <c r="F1060" s="83">
        <v>3684000</v>
      </c>
      <c r="G1060">
        <v>103.3</v>
      </c>
      <c r="H1060">
        <v>105</v>
      </c>
    </row>
    <row r="1061" spans="1:8">
      <c r="A1061" t="s">
        <v>1539</v>
      </c>
      <c r="B1061" t="s">
        <v>217</v>
      </c>
      <c r="C1061" t="s">
        <v>182</v>
      </c>
      <c r="D1061" s="83">
        <v>482648</v>
      </c>
      <c r="E1061">
        <v>11.3</v>
      </c>
      <c r="F1061" s="83">
        <v>209200</v>
      </c>
      <c r="G1061">
        <v>230.7</v>
      </c>
      <c r="H1061" t="s">
        <v>352</v>
      </c>
    </row>
    <row r="1062" spans="1:8">
      <c r="A1062" t="s">
        <v>1539</v>
      </c>
      <c r="B1062" t="s">
        <v>217</v>
      </c>
      <c r="C1062" t="s">
        <v>183</v>
      </c>
    </row>
    <row r="1063" spans="1:8">
      <c r="A1063" t="s">
        <v>1539</v>
      </c>
      <c r="B1063" t="s">
        <v>217</v>
      </c>
      <c r="C1063" t="s">
        <v>185</v>
      </c>
      <c r="D1063" s="83">
        <v>64000</v>
      </c>
      <c r="E1063">
        <v>1.5</v>
      </c>
      <c r="F1063" s="83"/>
      <c r="H1063">
        <v>224.6</v>
      </c>
    </row>
    <row r="1064" spans="1:8">
      <c r="A1064" t="s">
        <v>1539</v>
      </c>
      <c r="B1064" t="s">
        <v>217</v>
      </c>
      <c r="C1064" t="s">
        <v>192</v>
      </c>
      <c r="D1064" s="83"/>
      <c r="F1064" s="83"/>
    </row>
    <row r="1065" spans="1:8">
      <c r="A1065" t="s">
        <v>1539</v>
      </c>
      <c r="B1065" t="s">
        <v>217</v>
      </c>
      <c r="C1065" t="s">
        <v>197</v>
      </c>
      <c r="D1065" s="83">
        <v>2050</v>
      </c>
      <c r="F1065" s="83">
        <v>2000</v>
      </c>
      <c r="G1065">
        <v>102.5</v>
      </c>
      <c r="H1065">
        <v>100</v>
      </c>
    </row>
    <row r="1066" spans="1:8">
      <c r="A1066" t="s">
        <v>1539</v>
      </c>
      <c r="B1066" t="s">
        <v>217</v>
      </c>
      <c r="C1066" t="s">
        <v>206</v>
      </c>
      <c r="D1066" s="83">
        <v>61950</v>
      </c>
      <c r="E1066">
        <v>1.4</v>
      </c>
      <c r="F1066" s="83" t="s">
        <v>272</v>
      </c>
      <c r="G1066" t="s">
        <v>352</v>
      </c>
      <c r="H1066">
        <v>234.2</v>
      </c>
    </row>
    <row r="1067" spans="1:8">
      <c r="A1067" t="s">
        <v>1539</v>
      </c>
      <c r="B1067" t="s">
        <v>217</v>
      </c>
      <c r="C1067" t="s">
        <v>209</v>
      </c>
      <c r="D1067" s="83">
        <v>544598</v>
      </c>
      <c r="E1067">
        <v>12.7</v>
      </c>
      <c r="F1067" s="83">
        <v>207200</v>
      </c>
      <c r="G1067">
        <v>262.8</v>
      </c>
      <c r="H1067" t="s">
        <v>257</v>
      </c>
    </row>
    <row r="1068" spans="1:8">
      <c r="A1068" t="s">
        <v>1539</v>
      </c>
      <c r="B1068" t="s">
        <v>281</v>
      </c>
      <c r="C1068" t="s">
        <v>80</v>
      </c>
    </row>
    <row r="1069" spans="1:8">
      <c r="A1069" t="s">
        <v>1539</v>
      </c>
      <c r="B1069" t="s">
        <v>281</v>
      </c>
      <c r="C1069" t="s">
        <v>86</v>
      </c>
    </row>
    <row r="1070" spans="1:8">
      <c r="A1070" t="s">
        <v>1539</v>
      </c>
      <c r="B1070" t="s">
        <v>281</v>
      </c>
      <c r="C1070" t="s">
        <v>91</v>
      </c>
      <c r="D1070" s="83">
        <v>2350352</v>
      </c>
      <c r="E1070">
        <v>81.599999999999994</v>
      </c>
      <c r="F1070" s="83">
        <v>2600000</v>
      </c>
      <c r="G1070">
        <v>90.4</v>
      </c>
      <c r="H1070">
        <v>108.8</v>
      </c>
    </row>
    <row r="1071" spans="1:8">
      <c r="A1071" t="s">
        <v>1539</v>
      </c>
      <c r="B1071" t="s">
        <v>281</v>
      </c>
      <c r="C1071" t="s">
        <v>96</v>
      </c>
      <c r="D1071" s="83"/>
      <c r="F1071" s="83"/>
    </row>
    <row r="1072" spans="1:8">
      <c r="A1072" t="s">
        <v>1539</v>
      </c>
      <c r="B1072" t="s">
        <v>281</v>
      </c>
      <c r="C1072" t="s">
        <v>98</v>
      </c>
      <c r="D1072" s="83">
        <v>168160</v>
      </c>
      <c r="E1072">
        <v>5.8</v>
      </c>
      <c r="F1072" s="83">
        <v>200000</v>
      </c>
      <c r="G1072">
        <v>84.1</v>
      </c>
      <c r="H1072">
        <v>134.4</v>
      </c>
    </row>
    <row r="1073" spans="1:8">
      <c r="A1073" t="s">
        <v>1539</v>
      </c>
      <c r="B1073" t="s">
        <v>281</v>
      </c>
      <c r="C1073" t="s">
        <v>102</v>
      </c>
      <c r="D1073" s="83">
        <v>157300</v>
      </c>
      <c r="E1073">
        <v>5.5</v>
      </c>
      <c r="F1073" s="83">
        <v>200000</v>
      </c>
      <c r="G1073">
        <v>78.7</v>
      </c>
      <c r="H1073">
        <v>100.8</v>
      </c>
    </row>
    <row r="1074" spans="1:8">
      <c r="A1074" t="s">
        <v>1539</v>
      </c>
      <c r="B1074" t="s">
        <v>281</v>
      </c>
      <c r="C1074" t="s">
        <v>110</v>
      </c>
      <c r="D1074" s="83">
        <v>203200</v>
      </c>
      <c r="E1074">
        <v>7.1</v>
      </c>
      <c r="F1074" s="83">
        <v>3000</v>
      </c>
      <c r="G1074" t="s">
        <v>257</v>
      </c>
      <c r="H1074" t="s">
        <v>257</v>
      </c>
    </row>
    <row r="1075" spans="1:8">
      <c r="A1075" t="s">
        <v>1539</v>
      </c>
      <c r="B1075" t="s">
        <v>281</v>
      </c>
      <c r="C1075" t="s">
        <v>120</v>
      </c>
    </row>
    <row r="1076" spans="1:8">
      <c r="A1076" t="s">
        <v>1539</v>
      </c>
      <c r="B1076" t="s">
        <v>281</v>
      </c>
      <c r="C1076" t="s">
        <v>121</v>
      </c>
    </row>
    <row r="1077" spans="1:8">
      <c r="A1077" t="s">
        <v>1539</v>
      </c>
      <c r="B1077" t="s">
        <v>281</v>
      </c>
      <c r="C1077" t="s">
        <v>123</v>
      </c>
    </row>
    <row r="1078" spans="1:8">
      <c r="A1078" t="s">
        <v>1539</v>
      </c>
      <c r="B1078" t="s">
        <v>281</v>
      </c>
      <c r="C1078" t="s">
        <v>127</v>
      </c>
      <c r="D1078" s="83">
        <v>2879012</v>
      </c>
      <c r="E1078">
        <v>100</v>
      </c>
      <c r="F1078" s="83">
        <v>3003000</v>
      </c>
      <c r="G1078">
        <v>95.9</v>
      </c>
      <c r="H1078">
        <v>117.8</v>
      </c>
    </row>
    <row r="1079" spans="1:8">
      <c r="A1079" t="s">
        <v>1539</v>
      </c>
      <c r="B1079" t="s">
        <v>281</v>
      </c>
      <c r="C1079" t="s">
        <v>134</v>
      </c>
      <c r="D1079" s="83">
        <v>2322640</v>
      </c>
      <c r="E1079">
        <v>80.7</v>
      </c>
      <c r="F1079" s="83">
        <v>2403000</v>
      </c>
      <c r="G1079">
        <v>96.7</v>
      </c>
      <c r="H1079">
        <v>100.4</v>
      </c>
    </row>
    <row r="1080" spans="1:8">
      <c r="A1080" t="s">
        <v>1539</v>
      </c>
      <c r="B1080" t="s">
        <v>281</v>
      </c>
      <c r="C1080" t="s">
        <v>137</v>
      </c>
      <c r="D1080" s="83">
        <v>7460</v>
      </c>
      <c r="E1080">
        <v>0.3</v>
      </c>
      <c r="F1080" s="83">
        <v>1000</v>
      </c>
      <c r="G1080">
        <v>746</v>
      </c>
      <c r="H1080" t="s">
        <v>257</v>
      </c>
    </row>
    <row r="1081" spans="1:8">
      <c r="A1081" t="s">
        <v>1539</v>
      </c>
      <c r="B1081" t="s">
        <v>281</v>
      </c>
      <c r="C1081" t="s">
        <v>146</v>
      </c>
      <c r="D1081" s="83">
        <v>299185</v>
      </c>
      <c r="E1081">
        <v>10.4</v>
      </c>
      <c r="F1081" s="83">
        <v>314000</v>
      </c>
      <c r="G1081">
        <v>95.3</v>
      </c>
      <c r="H1081">
        <v>100.1</v>
      </c>
    </row>
    <row r="1082" spans="1:8">
      <c r="A1082" t="s">
        <v>1539</v>
      </c>
      <c r="B1082" t="s">
        <v>281</v>
      </c>
      <c r="C1082" t="s">
        <v>153</v>
      </c>
      <c r="D1082" s="83">
        <v>60259</v>
      </c>
      <c r="E1082">
        <v>2.1</v>
      </c>
      <c r="F1082" s="83">
        <v>53000</v>
      </c>
      <c r="G1082">
        <v>113.7</v>
      </c>
      <c r="H1082">
        <v>102.7</v>
      </c>
    </row>
    <row r="1083" spans="1:8">
      <c r="A1083" t="s">
        <v>1539</v>
      </c>
      <c r="B1083" t="s">
        <v>281</v>
      </c>
      <c r="C1083" t="s">
        <v>159</v>
      </c>
      <c r="D1083" s="83">
        <v>11030</v>
      </c>
      <c r="E1083">
        <v>0.4</v>
      </c>
      <c r="F1083" s="83">
        <v>12000</v>
      </c>
      <c r="G1083">
        <v>91.9</v>
      </c>
      <c r="H1083">
        <v>93.7</v>
      </c>
    </row>
    <row r="1084" spans="1:8">
      <c r="A1084" t="s">
        <v>1539</v>
      </c>
      <c r="B1084" t="s">
        <v>281</v>
      </c>
      <c r="C1084" t="s">
        <v>167</v>
      </c>
      <c r="D1084" s="83">
        <v>57000</v>
      </c>
      <c r="E1084">
        <v>2</v>
      </c>
      <c r="F1084" s="83">
        <v>57000</v>
      </c>
      <c r="G1084">
        <v>100</v>
      </c>
      <c r="H1084">
        <v>100</v>
      </c>
    </row>
    <row r="1085" spans="1:8">
      <c r="A1085" t="s">
        <v>1539</v>
      </c>
      <c r="B1085" t="s">
        <v>281</v>
      </c>
      <c r="C1085" t="s">
        <v>173</v>
      </c>
    </row>
    <row r="1086" spans="1:8">
      <c r="A1086" t="s">
        <v>1539</v>
      </c>
      <c r="B1086" t="s">
        <v>281</v>
      </c>
      <c r="C1086" t="s">
        <v>178</v>
      </c>
      <c r="D1086" s="83">
        <v>2750114</v>
      </c>
      <c r="E1086">
        <v>95.5</v>
      </c>
      <c r="F1086" s="83">
        <v>2839000</v>
      </c>
      <c r="G1086">
        <v>96.9</v>
      </c>
      <c r="H1086">
        <v>100.3</v>
      </c>
    </row>
    <row r="1087" spans="1:8">
      <c r="A1087" t="s">
        <v>1539</v>
      </c>
      <c r="B1087" t="s">
        <v>281</v>
      </c>
      <c r="C1087" t="s">
        <v>182</v>
      </c>
      <c r="D1087" s="83">
        <v>128898</v>
      </c>
      <c r="E1087">
        <v>4.5</v>
      </c>
      <c r="F1087" s="83">
        <v>164000</v>
      </c>
      <c r="G1087">
        <v>78.599999999999994</v>
      </c>
      <c r="H1087" t="s">
        <v>2761</v>
      </c>
    </row>
    <row r="1088" spans="1:8">
      <c r="A1088" t="s">
        <v>1539</v>
      </c>
      <c r="B1088" t="s">
        <v>281</v>
      </c>
      <c r="C1088" t="s">
        <v>183</v>
      </c>
    </row>
    <row r="1089" spans="1:8">
      <c r="A1089" t="s">
        <v>1539</v>
      </c>
      <c r="B1089" t="s">
        <v>281</v>
      </c>
      <c r="C1089" t="s">
        <v>185</v>
      </c>
      <c r="D1089" s="83">
        <v>211500</v>
      </c>
      <c r="E1089">
        <v>7.3</v>
      </c>
      <c r="H1089">
        <v>235</v>
      </c>
    </row>
    <row r="1090" spans="1:8">
      <c r="A1090" t="s">
        <v>1539</v>
      </c>
      <c r="B1090" t="s">
        <v>281</v>
      </c>
      <c r="C1090" t="s">
        <v>192</v>
      </c>
    </row>
    <row r="1091" spans="1:8">
      <c r="A1091" t="s">
        <v>1539</v>
      </c>
      <c r="B1091" t="s">
        <v>281</v>
      </c>
      <c r="C1091" t="s">
        <v>197</v>
      </c>
      <c r="D1091" s="83">
        <v>2050</v>
      </c>
      <c r="E1091">
        <v>0.1</v>
      </c>
      <c r="F1091" s="83">
        <v>2000</v>
      </c>
      <c r="G1091">
        <v>102.5</v>
      </c>
      <c r="H1091">
        <v>100</v>
      </c>
    </row>
    <row r="1092" spans="1:8">
      <c r="A1092" t="s">
        <v>1539</v>
      </c>
      <c r="B1092" t="s">
        <v>281</v>
      </c>
      <c r="C1092" t="s">
        <v>206</v>
      </c>
      <c r="D1092" s="83">
        <v>209450</v>
      </c>
      <c r="E1092">
        <v>7.3</v>
      </c>
      <c r="F1092" t="s">
        <v>272</v>
      </c>
      <c r="G1092" t="s">
        <v>352</v>
      </c>
      <c r="H1092">
        <v>238.1</v>
      </c>
    </row>
    <row r="1093" spans="1:8">
      <c r="A1093" t="s">
        <v>1539</v>
      </c>
      <c r="B1093" t="s">
        <v>281</v>
      </c>
      <c r="C1093" t="s">
        <v>209</v>
      </c>
      <c r="D1093" s="83">
        <v>338348</v>
      </c>
      <c r="E1093">
        <v>11.8</v>
      </c>
      <c r="F1093" s="83">
        <v>162000</v>
      </c>
      <c r="G1093">
        <v>208.9</v>
      </c>
      <c r="H1093" t="s">
        <v>2786</v>
      </c>
    </row>
    <row r="1094" spans="1:8">
      <c r="A1094" t="s">
        <v>1539</v>
      </c>
      <c r="B1094" t="s">
        <v>324</v>
      </c>
      <c r="C1094" t="s">
        <v>80</v>
      </c>
    </row>
    <row r="1095" spans="1:8">
      <c r="A1095" t="s">
        <v>1539</v>
      </c>
      <c r="B1095" t="s">
        <v>324</v>
      </c>
      <c r="C1095" t="s">
        <v>86</v>
      </c>
    </row>
    <row r="1096" spans="1:8">
      <c r="A1096" t="s">
        <v>1539</v>
      </c>
      <c r="B1096" t="s">
        <v>324</v>
      </c>
      <c r="C1096" t="s">
        <v>91</v>
      </c>
      <c r="D1096" s="83">
        <v>2030194</v>
      </c>
      <c r="E1096">
        <v>83.1</v>
      </c>
      <c r="F1096" s="83">
        <v>2673000</v>
      </c>
      <c r="G1096">
        <v>76</v>
      </c>
      <c r="H1096">
        <v>84.1</v>
      </c>
    </row>
    <row r="1097" spans="1:8">
      <c r="A1097" t="s">
        <v>1539</v>
      </c>
      <c r="B1097" t="s">
        <v>324</v>
      </c>
      <c r="C1097" t="s">
        <v>96</v>
      </c>
      <c r="D1097" s="83"/>
      <c r="F1097" s="83"/>
    </row>
    <row r="1098" spans="1:8">
      <c r="A1098" t="s">
        <v>1539</v>
      </c>
      <c r="B1098" t="s">
        <v>324</v>
      </c>
      <c r="C1098" t="s">
        <v>98</v>
      </c>
      <c r="D1098" s="83">
        <v>40022</v>
      </c>
      <c r="E1098">
        <v>1.6</v>
      </c>
      <c r="F1098" s="83"/>
      <c r="H1098">
        <v>66.8</v>
      </c>
    </row>
    <row r="1099" spans="1:8">
      <c r="A1099" t="s">
        <v>1539</v>
      </c>
      <c r="B1099" t="s">
        <v>324</v>
      </c>
      <c r="C1099" t="s">
        <v>102</v>
      </c>
      <c r="D1099" s="83">
        <v>172832</v>
      </c>
      <c r="E1099">
        <v>7.1</v>
      </c>
      <c r="F1099" s="83">
        <v>28000</v>
      </c>
      <c r="G1099">
        <v>617.29999999999995</v>
      </c>
      <c r="H1099">
        <v>93.4</v>
      </c>
    </row>
    <row r="1100" spans="1:8">
      <c r="A1100" t="s">
        <v>1539</v>
      </c>
      <c r="B1100" t="s">
        <v>324</v>
      </c>
      <c r="C1100" t="s">
        <v>110</v>
      </c>
      <c r="D1100" s="83">
        <v>200000</v>
      </c>
      <c r="E1100">
        <v>8.1999999999999993</v>
      </c>
      <c r="F1100" s="83">
        <v>286000</v>
      </c>
      <c r="G1100">
        <v>69.900000000000006</v>
      </c>
    </row>
    <row r="1101" spans="1:8">
      <c r="A1101" t="s">
        <v>1539</v>
      </c>
      <c r="B1101" t="s">
        <v>324</v>
      </c>
      <c r="C1101" t="s">
        <v>120</v>
      </c>
    </row>
    <row r="1102" spans="1:8">
      <c r="A1102" t="s">
        <v>1539</v>
      </c>
      <c r="B1102" t="s">
        <v>324</v>
      </c>
      <c r="C1102" t="s">
        <v>121</v>
      </c>
    </row>
    <row r="1103" spans="1:8">
      <c r="A1103" t="s">
        <v>1539</v>
      </c>
      <c r="B1103" t="s">
        <v>324</v>
      </c>
      <c r="C1103" t="s">
        <v>123</v>
      </c>
    </row>
    <row r="1104" spans="1:8">
      <c r="A1104" t="s">
        <v>1539</v>
      </c>
      <c r="B1104" t="s">
        <v>324</v>
      </c>
      <c r="C1104" t="s">
        <v>127</v>
      </c>
      <c r="D1104" s="83">
        <v>2443048</v>
      </c>
      <c r="E1104">
        <v>100</v>
      </c>
      <c r="F1104" s="83">
        <v>2987000</v>
      </c>
      <c r="G1104">
        <v>81.8</v>
      </c>
      <c r="H1104">
        <v>91.9</v>
      </c>
    </row>
    <row r="1105" spans="1:8">
      <c r="A1105" t="s">
        <v>1539</v>
      </c>
      <c r="B1105" t="s">
        <v>324</v>
      </c>
      <c r="C1105" t="s">
        <v>134</v>
      </c>
      <c r="D1105" s="83">
        <v>1395642</v>
      </c>
      <c r="E1105">
        <v>57.1</v>
      </c>
      <c r="F1105" s="83">
        <v>1726000</v>
      </c>
      <c r="G1105">
        <v>80.900000000000006</v>
      </c>
      <c r="H1105">
        <v>94.1</v>
      </c>
    </row>
    <row r="1106" spans="1:8">
      <c r="A1106" t="s">
        <v>1539</v>
      </c>
      <c r="B1106" t="s">
        <v>324</v>
      </c>
      <c r="C1106" t="s">
        <v>137</v>
      </c>
      <c r="D1106" s="83">
        <v>36220</v>
      </c>
      <c r="E1106">
        <v>1.5</v>
      </c>
      <c r="F1106" s="83">
        <v>12000</v>
      </c>
      <c r="G1106">
        <v>301.8</v>
      </c>
      <c r="H1106">
        <v>228.9</v>
      </c>
    </row>
    <row r="1107" spans="1:8">
      <c r="A1107" t="s">
        <v>1539</v>
      </c>
      <c r="B1107" t="s">
        <v>324</v>
      </c>
      <c r="C1107" t="s">
        <v>146</v>
      </c>
      <c r="D1107" s="83">
        <v>385764</v>
      </c>
      <c r="E1107">
        <v>15.8</v>
      </c>
      <c r="F1107" s="83">
        <v>345000</v>
      </c>
      <c r="G1107">
        <v>111.8</v>
      </c>
      <c r="H1107">
        <v>111.9</v>
      </c>
    </row>
    <row r="1108" spans="1:8">
      <c r="A1108" t="s">
        <v>1539</v>
      </c>
      <c r="B1108" t="s">
        <v>324</v>
      </c>
      <c r="C1108" t="s">
        <v>153</v>
      </c>
      <c r="D1108" s="83">
        <v>122504</v>
      </c>
      <c r="E1108">
        <v>5</v>
      </c>
      <c r="F1108" s="83">
        <v>110000</v>
      </c>
      <c r="G1108">
        <v>111.4</v>
      </c>
      <c r="H1108">
        <v>100.3</v>
      </c>
    </row>
    <row r="1109" spans="1:8">
      <c r="A1109" t="s">
        <v>1539</v>
      </c>
      <c r="B1109" t="s">
        <v>324</v>
      </c>
      <c r="C1109" t="s">
        <v>159</v>
      </c>
      <c r="D1109" s="83">
        <v>117205</v>
      </c>
      <c r="E1109">
        <v>4.8</v>
      </c>
      <c r="F1109" s="83">
        <v>103000</v>
      </c>
      <c r="G1109">
        <v>113.8</v>
      </c>
      <c r="H1109">
        <v>114</v>
      </c>
    </row>
    <row r="1110" spans="1:8">
      <c r="A1110" t="s">
        <v>1539</v>
      </c>
      <c r="B1110" t="s">
        <v>324</v>
      </c>
      <c r="C1110" t="s">
        <v>167</v>
      </c>
      <c r="D1110" s="83">
        <v>55000</v>
      </c>
      <c r="E1110">
        <v>2.2999999999999998</v>
      </c>
      <c r="F1110" s="83">
        <v>55000</v>
      </c>
      <c r="G1110">
        <v>100</v>
      </c>
      <c r="H1110">
        <v>100</v>
      </c>
    </row>
    <row r="1111" spans="1:8">
      <c r="A1111" t="s">
        <v>1539</v>
      </c>
      <c r="B1111" t="s">
        <v>324</v>
      </c>
      <c r="C1111" t="s">
        <v>173</v>
      </c>
    </row>
    <row r="1112" spans="1:8">
      <c r="A1112" t="s">
        <v>1539</v>
      </c>
      <c r="B1112" t="s">
        <v>324</v>
      </c>
      <c r="C1112" t="s">
        <v>178</v>
      </c>
      <c r="D1112" s="83">
        <v>2076115</v>
      </c>
      <c r="E1112">
        <v>85</v>
      </c>
      <c r="F1112" s="83">
        <v>2339000</v>
      </c>
      <c r="G1112">
        <v>88.8</v>
      </c>
      <c r="H1112">
        <v>83.3</v>
      </c>
    </row>
    <row r="1113" spans="1:8">
      <c r="A1113" t="s">
        <v>1539</v>
      </c>
      <c r="B1113" t="s">
        <v>324</v>
      </c>
      <c r="C1113" t="s">
        <v>182</v>
      </c>
      <c r="D1113" s="83">
        <v>366933</v>
      </c>
      <c r="E1113">
        <v>15</v>
      </c>
      <c r="F1113" s="83">
        <v>648000</v>
      </c>
      <c r="G1113">
        <v>56.6</v>
      </c>
      <c r="H1113">
        <v>220</v>
      </c>
    </row>
    <row r="1114" spans="1:8">
      <c r="A1114" t="s">
        <v>1539</v>
      </c>
      <c r="B1114" t="s">
        <v>324</v>
      </c>
      <c r="C1114" t="s">
        <v>183</v>
      </c>
    </row>
    <row r="1115" spans="1:8">
      <c r="A1115" t="s">
        <v>1539</v>
      </c>
      <c r="B1115" t="s">
        <v>324</v>
      </c>
      <c r="C1115" t="s">
        <v>185</v>
      </c>
      <c r="D1115" s="83">
        <v>241000</v>
      </c>
      <c r="E1115">
        <v>9.9</v>
      </c>
      <c r="F1115" s="83">
        <v>6000</v>
      </c>
      <c r="G1115" t="s">
        <v>257</v>
      </c>
      <c r="H1115">
        <v>215.5</v>
      </c>
    </row>
    <row r="1116" spans="1:8">
      <c r="A1116" t="s">
        <v>1539</v>
      </c>
      <c r="B1116" t="s">
        <v>324</v>
      </c>
      <c r="C1116" t="s">
        <v>192</v>
      </c>
      <c r="D1116" s="83">
        <v>5323</v>
      </c>
      <c r="E1116">
        <v>0.2</v>
      </c>
      <c r="F1116" s="83">
        <v>4000</v>
      </c>
      <c r="G1116">
        <v>133.1</v>
      </c>
      <c r="H1116">
        <v>108.4</v>
      </c>
    </row>
    <row r="1117" spans="1:8">
      <c r="A1117" t="s">
        <v>1539</v>
      </c>
      <c r="B1117" t="s">
        <v>324</v>
      </c>
      <c r="C1117" t="s">
        <v>197</v>
      </c>
      <c r="D1117" s="83">
        <v>2450</v>
      </c>
      <c r="E1117">
        <v>0.1</v>
      </c>
      <c r="F1117" s="83">
        <v>3000</v>
      </c>
      <c r="G1117">
        <v>81.7</v>
      </c>
      <c r="H1117">
        <v>92.5</v>
      </c>
    </row>
    <row r="1118" spans="1:8">
      <c r="A1118" t="s">
        <v>1539</v>
      </c>
      <c r="B1118" t="s">
        <v>324</v>
      </c>
      <c r="C1118" t="s">
        <v>206</v>
      </c>
      <c r="D1118" s="83">
        <v>233227</v>
      </c>
      <c r="E1118">
        <v>9.5</v>
      </c>
      <c r="F1118" t="s">
        <v>271</v>
      </c>
      <c r="G1118" t="s">
        <v>352</v>
      </c>
      <c r="H1118">
        <v>223.6</v>
      </c>
    </row>
    <row r="1119" spans="1:8">
      <c r="A1119" t="s">
        <v>1539</v>
      </c>
      <c r="B1119" t="s">
        <v>324</v>
      </c>
      <c r="C1119" t="s">
        <v>209</v>
      </c>
      <c r="D1119" s="83">
        <v>600160</v>
      </c>
      <c r="E1119">
        <v>24.6</v>
      </c>
      <c r="F1119" s="83">
        <v>647000</v>
      </c>
      <c r="G1119">
        <v>92.8</v>
      </c>
      <c r="H1119">
        <v>221.4</v>
      </c>
    </row>
    <row r="1120" spans="1:8">
      <c r="A1120" t="s">
        <v>1539</v>
      </c>
      <c r="B1120" t="s">
        <v>371</v>
      </c>
      <c r="C1120" t="s">
        <v>80</v>
      </c>
    </row>
    <row r="1121" spans="1:8">
      <c r="A1121" t="s">
        <v>1539</v>
      </c>
      <c r="B1121" t="s">
        <v>371</v>
      </c>
      <c r="C1121" t="s">
        <v>86</v>
      </c>
      <c r="D1121" s="83"/>
      <c r="F1121" s="83"/>
    </row>
    <row r="1122" spans="1:8">
      <c r="A1122" t="s">
        <v>1539</v>
      </c>
      <c r="B1122" t="s">
        <v>371</v>
      </c>
      <c r="C1122" t="s">
        <v>91</v>
      </c>
    </row>
    <row r="1123" spans="1:8">
      <c r="A1123" t="s">
        <v>1539</v>
      </c>
      <c r="B1123" t="s">
        <v>371</v>
      </c>
      <c r="C1123" t="s">
        <v>96</v>
      </c>
      <c r="D1123" s="83"/>
      <c r="F1123" s="83"/>
    </row>
    <row r="1124" spans="1:8">
      <c r="A1124" t="s">
        <v>1539</v>
      </c>
      <c r="B1124" t="s">
        <v>371</v>
      </c>
      <c r="C1124" t="s">
        <v>98</v>
      </c>
      <c r="D1124" s="83"/>
      <c r="F1124" s="83"/>
    </row>
    <row r="1125" spans="1:8">
      <c r="A1125" t="s">
        <v>1539</v>
      </c>
      <c r="B1125" t="s">
        <v>371</v>
      </c>
      <c r="C1125" t="s">
        <v>102</v>
      </c>
    </row>
    <row r="1126" spans="1:8">
      <c r="A1126" t="s">
        <v>1539</v>
      </c>
      <c r="B1126" t="s">
        <v>371</v>
      </c>
      <c r="C1126" t="s">
        <v>110</v>
      </c>
      <c r="D1126" s="83"/>
      <c r="F1126" s="83"/>
    </row>
    <row r="1127" spans="1:8">
      <c r="A1127" t="s">
        <v>1539</v>
      </c>
      <c r="B1127" t="s">
        <v>371</v>
      </c>
      <c r="C1127" t="s">
        <v>120</v>
      </c>
    </row>
    <row r="1128" spans="1:8">
      <c r="A1128" t="s">
        <v>1539</v>
      </c>
      <c r="B1128" t="s">
        <v>371</v>
      </c>
      <c r="C1128" t="s">
        <v>121</v>
      </c>
      <c r="D1128" s="83"/>
      <c r="F1128" s="83"/>
    </row>
    <row r="1129" spans="1:8">
      <c r="A1129" t="s">
        <v>1539</v>
      </c>
      <c r="B1129" t="s">
        <v>371</v>
      </c>
      <c r="C1129" t="s">
        <v>123</v>
      </c>
    </row>
    <row r="1130" spans="1:8">
      <c r="A1130" t="s">
        <v>1539</v>
      </c>
      <c r="B1130" t="s">
        <v>371</v>
      </c>
      <c r="C1130" t="s">
        <v>127</v>
      </c>
      <c r="D1130" s="83"/>
      <c r="F1130" s="83"/>
    </row>
    <row r="1131" spans="1:8">
      <c r="A1131" t="s">
        <v>1539</v>
      </c>
      <c r="B1131" t="s">
        <v>371</v>
      </c>
      <c r="C1131" t="s">
        <v>134</v>
      </c>
      <c r="D1131" s="83"/>
      <c r="F1131" s="83"/>
    </row>
    <row r="1132" spans="1:8">
      <c r="A1132" t="s">
        <v>1539</v>
      </c>
      <c r="B1132" t="s">
        <v>371</v>
      </c>
      <c r="C1132" t="s">
        <v>137</v>
      </c>
      <c r="D1132" s="83"/>
      <c r="F1132" s="83"/>
    </row>
    <row r="1133" spans="1:8">
      <c r="A1133" t="s">
        <v>1539</v>
      </c>
      <c r="B1133" t="s">
        <v>371</v>
      </c>
      <c r="C1133" t="s">
        <v>146</v>
      </c>
      <c r="D1133" s="83"/>
      <c r="F1133" s="83"/>
    </row>
    <row r="1134" spans="1:8">
      <c r="A1134" t="s">
        <v>1539</v>
      </c>
      <c r="B1134" t="s">
        <v>371</v>
      </c>
      <c r="C1134" t="s">
        <v>153</v>
      </c>
      <c r="D1134" s="83"/>
      <c r="F1134" s="83"/>
    </row>
    <row r="1135" spans="1:8">
      <c r="A1135" t="s">
        <v>1539</v>
      </c>
      <c r="B1135" t="s">
        <v>371</v>
      </c>
      <c r="C1135" t="s">
        <v>159</v>
      </c>
      <c r="D1135" s="83">
        <v>380963</v>
      </c>
      <c r="F1135" s="83">
        <v>381000</v>
      </c>
      <c r="G1135">
        <v>100</v>
      </c>
      <c r="H1135">
        <v>94.3</v>
      </c>
    </row>
    <row r="1136" spans="1:8">
      <c r="A1136" t="s">
        <v>1539</v>
      </c>
      <c r="B1136" t="s">
        <v>371</v>
      </c>
      <c r="C1136" t="s">
        <v>167</v>
      </c>
      <c r="D1136" s="83"/>
      <c r="F1136" s="83"/>
    </row>
    <row r="1137" spans="1:8">
      <c r="A1137" t="s">
        <v>1539</v>
      </c>
      <c r="B1137" t="s">
        <v>371</v>
      </c>
      <c r="C1137" t="s">
        <v>173</v>
      </c>
    </row>
    <row r="1138" spans="1:8">
      <c r="A1138" t="s">
        <v>1539</v>
      </c>
      <c r="B1138" t="s">
        <v>371</v>
      </c>
      <c r="C1138" t="s">
        <v>178</v>
      </c>
      <c r="D1138" s="83">
        <v>380963</v>
      </c>
      <c r="F1138" s="83">
        <v>381000</v>
      </c>
      <c r="G1138">
        <v>100</v>
      </c>
      <c r="H1138">
        <v>94.3</v>
      </c>
    </row>
    <row r="1139" spans="1:8">
      <c r="A1139" t="s">
        <v>1539</v>
      </c>
      <c r="B1139" t="s">
        <v>371</v>
      </c>
      <c r="C1139" t="s">
        <v>182</v>
      </c>
      <c r="D1139" s="83" t="s">
        <v>2960</v>
      </c>
      <c r="F1139" t="s">
        <v>382</v>
      </c>
      <c r="G1139">
        <v>100</v>
      </c>
      <c r="H1139">
        <v>94.3</v>
      </c>
    </row>
    <row r="1140" spans="1:8">
      <c r="A1140" t="s">
        <v>1539</v>
      </c>
      <c r="B1140" t="s">
        <v>371</v>
      </c>
      <c r="C1140" t="s">
        <v>183</v>
      </c>
      <c r="D1140" s="83"/>
      <c r="F1140" s="83"/>
    </row>
    <row r="1141" spans="1:8">
      <c r="A1141" t="s">
        <v>1539</v>
      </c>
      <c r="B1141" t="s">
        <v>371</v>
      </c>
      <c r="C1141" t="s">
        <v>185</v>
      </c>
      <c r="D1141" s="83"/>
      <c r="F1141" s="83"/>
    </row>
    <row r="1142" spans="1:8">
      <c r="A1142" t="s">
        <v>1539</v>
      </c>
      <c r="B1142" t="s">
        <v>371</v>
      </c>
      <c r="C1142" t="s">
        <v>192</v>
      </c>
      <c r="D1142" s="83"/>
      <c r="F1142" s="83"/>
    </row>
    <row r="1143" spans="1:8">
      <c r="A1143" t="s">
        <v>1539</v>
      </c>
      <c r="B1143" t="s">
        <v>371</v>
      </c>
      <c r="C1143" t="s">
        <v>197</v>
      </c>
      <c r="D1143" s="83"/>
      <c r="F1143" s="83"/>
    </row>
    <row r="1144" spans="1:8">
      <c r="A1144" t="s">
        <v>1539</v>
      </c>
      <c r="B1144" t="s">
        <v>371</v>
      </c>
      <c r="C1144" t="s">
        <v>206</v>
      </c>
      <c r="D1144" s="83"/>
      <c r="F1144" s="83"/>
    </row>
    <row r="1145" spans="1:8">
      <c r="A1145" t="s">
        <v>1539</v>
      </c>
      <c r="B1145" t="s">
        <v>371</v>
      </c>
      <c r="C1145" t="s">
        <v>209</v>
      </c>
      <c r="D1145" s="83" t="s">
        <v>2960</v>
      </c>
      <c r="F1145" t="s">
        <v>382</v>
      </c>
      <c r="G1145">
        <v>100</v>
      </c>
      <c r="H1145">
        <v>94.3</v>
      </c>
    </row>
    <row r="1146" spans="1:8">
      <c r="A1146" t="s">
        <v>1539</v>
      </c>
      <c r="B1146" t="s">
        <v>73</v>
      </c>
      <c r="C1146" t="s">
        <v>80</v>
      </c>
    </row>
    <row r="1147" spans="1:8">
      <c r="A1147" t="s">
        <v>1539</v>
      </c>
      <c r="B1147" t="s">
        <v>73</v>
      </c>
      <c r="C1147" t="s">
        <v>86</v>
      </c>
      <c r="D1147" s="83"/>
      <c r="F1147" s="83"/>
    </row>
    <row r="1148" spans="1:8">
      <c r="A1148" t="s">
        <v>1539</v>
      </c>
      <c r="B1148" t="s">
        <v>73</v>
      </c>
      <c r="C1148" t="s">
        <v>91</v>
      </c>
    </row>
    <row r="1149" spans="1:8">
      <c r="A1149" t="s">
        <v>1539</v>
      </c>
      <c r="B1149" t="s">
        <v>73</v>
      </c>
      <c r="C1149" t="s">
        <v>96</v>
      </c>
      <c r="D1149" s="83">
        <v>4166090</v>
      </c>
      <c r="E1149">
        <v>87.4</v>
      </c>
      <c r="F1149" s="83">
        <v>4015000</v>
      </c>
      <c r="G1149">
        <v>103.8</v>
      </c>
      <c r="H1149">
        <v>103.8</v>
      </c>
    </row>
    <row r="1150" spans="1:8">
      <c r="A1150" t="s">
        <v>1539</v>
      </c>
      <c r="B1150" t="s">
        <v>73</v>
      </c>
      <c r="C1150" t="s">
        <v>98</v>
      </c>
      <c r="D1150" s="83">
        <v>356506</v>
      </c>
      <c r="E1150">
        <v>7.5</v>
      </c>
      <c r="F1150" s="83">
        <v>312000</v>
      </c>
      <c r="G1150">
        <v>114.3</v>
      </c>
      <c r="H1150">
        <v>94.7</v>
      </c>
    </row>
    <row r="1151" spans="1:8">
      <c r="A1151" t="s">
        <v>1539</v>
      </c>
      <c r="B1151" t="s">
        <v>73</v>
      </c>
      <c r="C1151" t="s">
        <v>102</v>
      </c>
    </row>
    <row r="1152" spans="1:8">
      <c r="A1152" t="s">
        <v>1539</v>
      </c>
      <c r="B1152" t="s">
        <v>73</v>
      </c>
      <c r="C1152" t="s">
        <v>110</v>
      </c>
      <c r="D1152" s="83">
        <v>246200</v>
      </c>
      <c r="E1152">
        <v>5.2</v>
      </c>
      <c r="F1152" s="83">
        <v>50000</v>
      </c>
      <c r="G1152">
        <v>492.4</v>
      </c>
      <c r="H1152" t="s">
        <v>257</v>
      </c>
    </row>
    <row r="1153" spans="1:8">
      <c r="A1153" t="s">
        <v>1539</v>
      </c>
      <c r="B1153" t="s">
        <v>73</v>
      </c>
      <c r="C1153" t="s">
        <v>120</v>
      </c>
    </row>
    <row r="1154" spans="1:8">
      <c r="A1154" t="s">
        <v>1539</v>
      </c>
      <c r="B1154" t="s">
        <v>73</v>
      </c>
      <c r="C1154" t="s">
        <v>121</v>
      </c>
      <c r="D1154" s="83"/>
      <c r="F1154" s="83"/>
    </row>
    <row r="1155" spans="1:8">
      <c r="A1155" t="s">
        <v>1539</v>
      </c>
      <c r="B1155" t="s">
        <v>73</v>
      </c>
      <c r="C1155" t="s">
        <v>123</v>
      </c>
    </row>
    <row r="1156" spans="1:8">
      <c r="A1156" t="s">
        <v>1539</v>
      </c>
      <c r="B1156" t="s">
        <v>73</v>
      </c>
      <c r="C1156" t="s">
        <v>127</v>
      </c>
      <c r="D1156" s="83">
        <v>4768796</v>
      </c>
      <c r="E1156">
        <v>100</v>
      </c>
      <c r="F1156" s="83">
        <v>4377000</v>
      </c>
      <c r="G1156">
        <v>109</v>
      </c>
      <c r="H1156">
        <v>108.2</v>
      </c>
    </row>
    <row r="1157" spans="1:8">
      <c r="A1157" t="s">
        <v>1539</v>
      </c>
      <c r="B1157" t="s">
        <v>73</v>
      </c>
      <c r="C1157" t="s">
        <v>134</v>
      </c>
      <c r="D1157" s="83">
        <v>3670529</v>
      </c>
      <c r="E1157" s="92">
        <v>77</v>
      </c>
      <c r="F1157" s="83">
        <v>3837000</v>
      </c>
      <c r="G1157">
        <v>95.7</v>
      </c>
      <c r="H1157">
        <v>90.1</v>
      </c>
    </row>
    <row r="1158" spans="1:8">
      <c r="A1158" t="s">
        <v>1539</v>
      </c>
      <c r="B1158" t="s">
        <v>73</v>
      </c>
      <c r="C1158" t="s">
        <v>137</v>
      </c>
      <c r="D1158" s="83">
        <v>25300</v>
      </c>
      <c r="E1158">
        <v>0.5</v>
      </c>
      <c r="F1158" s="83">
        <v>10000</v>
      </c>
      <c r="G1158">
        <v>253</v>
      </c>
      <c r="H1158">
        <v>253</v>
      </c>
    </row>
    <row r="1159" spans="1:8">
      <c r="A1159" t="s">
        <v>1539</v>
      </c>
      <c r="B1159" t="s">
        <v>73</v>
      </c>
      <c r="C1159" t="s">
        <v>146</v>
      </c>
      <c r="D1159" s="83">
        <v>437</v>
      </c>
      <c r="F1159" s="83"/>
    </row>
    <row r="1160" spans="1:8">
      <c r="A1160" t="s">
        <v>1539</v>
      </c>
      <c r="B1160" t="s">
        <v>73</v>
      </c>
      <c r="C1160" t="s">
        <v>153</v>
      </c>
      <c r="D1160" s="83">
        <v>572387</v>
      </c>
      <c r="E1160" s="92">
        <v>12</v>
      </c>
      <c r="F1160" s="83">
        <v>404000</v>
      </c>
      <c r="G1160">
        <v>141.69999999999999</v>
      </c>
      <c r="H1160">
        <v>138.5</v>
      </c>
    </row>
    <row r="1161" spans="1:8">
      <c r="A1161" t="s">
        <v>1539</v>
      </c>
      <c r="B1161" t="s">
        <v>73</v>
      </c>
      <c r="C1161" t="s">
        <v>159</v>
      </c>
      <c r="D1161" s="83">
        <v>10338</v>
      </c>
      <c r="E1161">
        <v>0.2</v>
      </c>
      <c r="F1161" s="83">
        <v>9000</v>
      </c>
      <c r="G1161">
        <v>114.9</v>
      </c>
      <c r="H1161">
        <v>116.5</v>
      </c>
    </row>
    <row r="1162" spans="1:8">
      <c r="A1162" t="s">
        <v>1539</v>
      </c>
      <c r="B1162" t="s">
        <v>73</v>
      </c>
      <c r="C1162" t="s">
        <v>167</v>
      </c>
      <c r="D1162" s="83">
        <v>66000</v>
      </c>
      <c r="E1162" s="92">
        <v>1.4</v>
      </c>
      <c r="F1162" s="83">
        <v>66000</v>
      </c>
      <c r="G1162">
        <v>100</v>
      </c>
      <c r="H1162" t="s">
        <v>1272</v>
      </c>
    </row>
    <row r="1163" spans="1:8">
      <c r="A1163" t="s">
        <v>1539</v>
      </c>
      <c r="B1163" t="s">
        <v>73</v>
      </c>
      <c r="C1163" t="s">
        <v>173</v>
      </c>
    </row>
    <row r="1164" spans="1:8">
      <c r="A1164" t="s">
        <v>1539</v>
      </c>
      <c r="B1164" t="s">
        <v>73</v>
      </c>
      <c r="C1164" t="s">
        <v>178</v>
      </c>
      <c r="D1164" s="83">
        <v>4319691</v>
      </c>
      <c r="E1164">
        <v>90.6</v>
      </c>
      <c r="F1164" s="83">
        <v>4316000</v>
      </c>
      <c r="G1164">
        <v>100.1</v>
      </c>
      <c r="H1164">
        <v>111</v>
      </c>
    </row>
    <row r="1165" spans="1:8">
      <c r="A1165" t="s">
        <v>1539</v>
      </c>
      <c r="B1165" t="s">
        <v>73</v>
      </c>
      <c r="C1165" t="s">
        <v>182</v>
      </c>
      <c r="D1165" s="83">
        <v>449105</v>
      </c>
      <c r="E1165">
        <v>9.4</v>
      </c>
      <c r="F1165" s="83">
        <v>61000</v>
      </c>
      <c r="G1165">
        <v>736.2</v>
      </c>
      <c r="H1165">
        <v>86.9</v>
      </c>
    </row>
    <row r="1166" spans="1:8">
      <c r="A1166" t="s">
        <v>1539</v>
      </c>
      <c r="B1166" t="s">
        <v>73</v>
      </c>
      <c r="C1166" t="s">
        <v>183</v>
      </c>
      <c r="D1166" s="83"/>
    </row>
    <row r="1167" spans="1:8">
      <c r="A1167" t="s">
        <v>1539</v>
      </c>
      <c r="B1167" t="s">
        <v>73</v>
      </c>
      <c r="C1167" t="s">
        <v>185</v>
      </c>
      <c r="D1167" s="83">
        <v>316011</v>
      </c>
      <c r="E1167">
        <v>6.6</v>
      </c>
      <c r="F1167" s="83">
        <v>8000</v>
      </c>
      <c r="G1167" t="s">
        <v>257</v>
      </c>
      <c r="H1167">
        <v>916</v>
      </c>
    </row>
    <row r="1168" spans="1:8">
      <c r="A1168" t="s">
        <v>1539</v>
      </c>
      <c r="B1168" t="s">
        <v>73</v>
      </c>
      <c r="C1168" t="s">
        <v>192</v>
      </c>
      <c r="D1168" s="83"/>
      <c r="F1168" s="83"/>
    </row>
    <row r="1169" spans="1:8">
      <c r="A1169" t="s">
        <v>1539</v>
      </c>
      <c r="B1169" t="s">
        <v>73</v>
      </c>
      <c r="C1169" t="s">
        <v>197</v>
      </c>
      <c r="D1169" s="83">
        <v>2050</v>
      </c>
      <c r="F1169" s="83">
        <v>13000</v>
      </c>
      <c r="G1169">
        <v>15.8</v>
      </c>
      <c r="H1169">
        <v>100</v>
      </c>
    </row>
    <row r="1170" spans="1:8">
      <c r="A1170" t="s">
        <v>1539</v>
      </c>
      <c r="B1170" t="s">
        <v>73</v>
      </c>
      <c r="C1170" t="s">
        <v>206</v>
      </c>
      <c r="D1170" s="83">
        <v>313961</v>
      </c>
      <c r="E1170">
        <v>6.6</v>
      </c>
      <c r="F1170" s="83" t="s">
        <v>356</v>
      </c>
      <c r="G1170" t="s">
        <v>352</v>
      </c>
      <c r="H1170">
        <v>972.9</v>
      </c>
    </row>
    <row r="1171" spans="1:8">
      <c r="A1171" t="s">
        <v>1539</v>
      </c>
      <c r="B1171" t="s">
        <v>73</v>
      </c>
      <c r="C1171" t="s">
        <v>209</v>
      </c>
      <c r="D1171" s="83">
        <v>763066</v>
      </c>
      <c r="E1171">
        <v>16</v>
      </c>
      <c r="F1171" s="83">
        <v>56000</v>
      </c>
      <c r="G1171" t="s">
        <v>257</v>
      </c>
      <c r="H1171">
        <v>139</v>
      </c>
    </row>
    <row r="1172" spans="1:8">
      <c r="A1172" t="s">
        <v>1539</v>
      </c>
      <c r="B1172" t="s">
        <v>218</v>
      </c>
      <c r="C1172" t="s">
        <v>80</v>
      </c>
    </row>
    <row r="1173" spans="1:8">
      <c r="A1173" t="s">
        <v>1539</v>
      </c>
      <c r="B1173" t="s">
        <v>218</v>
      </c>
      <c r="C1173" t="s">
        <v>86</v>
      </c>
      <c r="D1173" s="83">
        <v>8397767</v>
      </c>
      <c r="E1173">
        <v>54</v>
      </c>
      <c r="F1173" s="83">
        <v>8052000</v>
      </c>
      <c r="G1173">
        <v>104.3</v>
      </c>
      <c r="H1173">
        <v>97.9</v>
      </c>
    </row>
    <row r="1174" spans="1:8">
      <c r="A1174" t="s">
        <v>1539</v>
      </c>
      <c r="B1174" t="s">
        <v>218</v>
      </c>
      <c r="C1174" t="s">
        <v>91</v>
      </c>
      <c r="D1174" s="83"/>
      <c r="F1174" s="83"/>
    </row>
    <row r="1175" spans="1:8">
      <c r="A1175" t="s">
        <v>1539</v>
      </c>
      <c r="B1175" t="s">
        <v>218</v>
      </c>
      <c r="C1175" t="s">
        <v>96</v>
      </c>
    </row>
    <row r="1176" spans="1:8">
      <c r="A1176" t="s">
        <v>1539</v>
      </c>
      <c r="B1176" t="s">
        <v>218</v>
      </c>
      <c r="C1176" t="s">
        <v>98</v>
      </c>
      <c r="D1176" s="83"/>
      <c r="F1176" s="83"/>
    </row>
    <row r="1177" spans="1:8">
      <c r="A1177" t="s">
        <v>1539</v>
      </c>
      <c r="B1177" t="s">
        <v>218</v>
      </c>
      <c r="C1177" t="s">
        <v>102</v>
      </c>
      <c r="D1177" s="83"/>
      <c r="F1177" s="83"/>
    </row>
    <row r="1178" spans="1:8">
      <c r="A1178" t="s">
        <v>1539</v>
      </c>
      <c r="B1178" t="s">
        <v>218</v>
      </c>
      <c r="C1178" t="s">
        <v>110</v>
      </c>
      <c r="D1178" s="83">
        <v>900000</v>
      </c>
      <c r="E1178">
        <v>5.8</v>
      </c>
      <c r="F1178" s="83"/>
      <c r="H1178">
        <v>243.9</v>
      </c>
    </row>
    <row r="1179" spans="1:8">
      <c r="A1179" t="s">
        <v>1539</v>
      </c>
      <c r="B1179" t="s">
        <v>218</v>
      </c>
      <c r="C1179" t="s">
        <v>120</v>
      </c>
    </row>
    <row r="1180" spans="1:8">
      <c r="A1180" t="s">
        <v>1539</v>
      </c>
      <c r="B1180" t="s">
        <v>218</v>
      </c>
      <c r="C1180" t="s">
        <v>121</v>
      </c>
      <c r="D1180" s="83">
        <v>6248894</v>
      </c>
      <c r="E1180">
        <v>40.200000000000003</v>
      </c>
      <c r="F1180" s="83">
        <v>10288000</v>
      </c>
      <c r="G1180">
        <v>60.7</v>
      </c>
      <c r="H1180">
        <v>86.3</v>
      </c>
    </row>
    <row r="1181" spans="1:8">
      <c r="A1181" t="s">
        <v>1539</v>
      </c>
      <c r="B1181" t="s">
        <v>218</v>
      </c>
      <c r="C1181" t="s">
        <v>123</v>
      </c>
    </row>
    <row r="1182" spans="1:8">
      <c r="A1182" t="s">
        <v>1539</v>
      </c>
      <c r="B1182" t="s">
        <v>218</v>
      </c>
      <c r="C1182" t="s">
        <v>127</v>
      </c>
      <c r="D1182" s="83">
        <v>15546661</v>
      </c>
      <c r="E1182">
        <v>100</v>
      </c>
      <c r="F1182" s="83">
        <v>18340000</v>
      </c>
      <c r="G1182">
        <v>84.8</v>
      </c>
      <c r="H1182">
        <v>96</v>
      </c>
    </row>
    <row r="1183" spans="1:8">
      <c r="A1183" t="s">
        <v>1539</v>
      </c>
      <c r="B1183" t="s">
        <v>218</v>
      </c>
      <c r="C1183" t="s">
        <v>134</v>
      </c>
      <c r="D1183" s="83">
        <v>11353888</v>
      </c>
      <c r="E1183">
        <v>73</v>
      </c>
      <c r="F1183" s="83">
        <v>9820000</v>
      </c>
      <c r="G1183">
        <v>115.6</v>
      </c>
      <c r="H1183">
        <v>128.1</v>
      </c>
    </row>
    <row r="1184" spans="1:8">
      <c r="A1184" t="s">
        <v>1539</v>
      </c>
      <c r="B1184" t="s">
        <v>218</v>
      </c>
      <c r="C1184" t="s">
        <v>137</v>
      </c>
      <c r="D1184" s="83">
        <v>290090</v>
      </c>
      <c r="E1184">
        <v>1.9</v>
      </c>
      <c r="F1184" s="83">
        <v>200000</v>
      </c>
      <c r="G1184">
        <v>145</v>
      </c>
      <c r="H1184">
        <v>171.9</v>
      </c>
    </row>
    <row r="1185" spans="1:8">
      <c r="A1185" t="s">
        <v>1539</v>
      </c>
      <c r="B1185" t="s">
        <v>218</v>
      </c>
      <c r="C1185" t="s">
        <v>146</v>
      </c>
      <c r="D1185" s="83">
        <v>2185162</v>
      </c>
      <c r="E1185">
        <v>14.1</v>
      </c>
      <c r="F1185" s="83">
        <v>2097000</v>
      </c>
      <c r="G1185">
        <v>104.2</v>
      </c>
      <c r="H1185">
        <v>95.7</v>
      </c>
    </row>
    <row r="1186" spans="1:8">
      <c r="A1186" t="s">
        <v>1539</v>
      </c>
      <c r="B1186" t="s">
        <v>218</v>
      </c>
      <c r="C1186" t="s">
        <v>153</v>
      </c>
      <c r="D1186" s="83">
        <v>1340102</v>
      </c>
      <c r="E1186">
        <v>8.6</v>
      </c>
      <c r="F1186" s="83">
        <v>868000</v>
      </c>
      <c r="G1186">
        <v>154.4</v>
      </c>
      <c r="H1186">
        <v>56.9</v>
      </c>
    </row>
    <row r="1187" spans="1:8">
      <c r="A1187" t="s">
        <v>1539</v>
      </c>
      <c r="B1187" t="s">
        <v>218</v>
      </c>
      <c r="C1187" t="s">
        <v>159</v>
      </c>
      <c r="D1187" s="83">
        <v>1337965</v>
      </c>
      <c r="E1187">
        <v>8.6</v>
      </c>
      <c r="F1187" s="83">
        <v>1538000</v>
      </c>
      <c r="G1187">
        <v>87</v>
      </c>
      <c r="H1187">
        <v>99</v>
      </c>
    </row>
    <row r="1188" spans="1:8">
      <c r="A1188" t="s">
        <v>1539</v>
      </c>
      <c r="B1188" t="s">
        <v>218</v>
      </c>
      <c r="C1188" t="s">
        <v>167</v>
      </c>
      <c r="D1188" s="83">
        <v>371000</v>
      </c>
      <c r="E1188">
        <v>2.4</v>
      </c>
      <c r="F1188" s="83">
        <v>371000</v>
      </c>
      <c r="G1188">
        <v>100</v>
      </c>
      <c r="H1188">
        <v>100</v>
      </c>
    </row>
    <row r="1189" spans="1:8">
      <c r="A1189" t="s">
        <v>1539</v>
      </c>
      <c r="B1189" t="s">
        <v>218</v>
      </c>
      <c r="C1189" t="s">
        <v>173</v>
      </c>
      <c r="D1189" s="83"/>
      <c r="F1189" s="83"/>
    </row>
    <row r="1190" spans="1:8">
      <c r="A1190" t="s">
        <v>1539</v>
      </c>
      <c r="B1190" t="s">
        <v>218</v>
      </c>
      <c r="C1190" t="s">
        <v>178</v>
      </c>
      <c r="D1190" s="83">
        <v>16588117</v>
      </c>
      <c r="E1190">
        <v>106.7</v>
      </c>
      <c r="F1190" s="83">
        <v>14694000</v>
      </c>
      <c r="G1190">
        <v>112.9</v>
      </c>
      <c r="H1190">
        <v>109</v>
      </c>
    </row>
    <row r="1191" spans="1:8">
      <c r="A1191" t="s">
        <v>1539</v>
      </c>
      <c r="B1191" t="s">
        <v>218</v>
      </c>
      <c r="C1191" t="s">
        <v>182</v>
      </c>
      <c r="D1191" s="83" t="s">
        <v>2632</v>
      </c>
      <c r="E1191" t="s">
        <v>2633</v>
      </c>
      <c r="F1191" s="83">
        <v>3646000</v>
      </c>
      <c r="G1191" t="s">
        <v>2635</v>
      </c>
      <c r="H1191" t="s">
        <v>690</v>
      </c>
    </row>
    <row r="1192" spans="1:8">
      <c r="A1192" t="s">
        <v>1539</v>
      </c>
      <c r="B1192" t="s">
        <v>218</v>
      </c>
      <c r="C1192" t="s">
        <v>183</v>
      </c>
      <c r="D1192" s="83"/>
    </row>
    <row r="1193" spans="1:8">
      <c r="A1193" t="s">
        <v>1539</v>
      </c>
      <c r="B1193" t="s">
        <v>218</v>
      </c>
      <c r="C1193" t="s">
        <v>185</v>
      </c>
      <c r="D1193" s="83">
        <v>3845412</v>
      </c>
      <c r="E1193">
        <v>24.7</v>
      </c>
      <c r="F1193" s="83">
        <v>140000</v>
      </c>
      <c r="G1193" t="s">
        <v>257</v>
      </c>
      <c r="H1193">
        <v>281.10000000000002</v>
      </c>
    </row>
    <row r="1194" spans="1:8">
      <c r="A1194" t="s">
        <v>1539</v>
      </c>
      <c r="B1194" t="s">
        <v>218</v>
      </c>
      <c r="C1194" t="s">
        <v>192</v>
      </c>
      <c r="D1194" s="83"/>
      <c r="F1194" s="83"/>
    </row>
    <row r="1195" spans="1:8">
      <c r="A1195" t="s">
        <v>1539</v>
      </c>
      <c r="B1195" t="s">
        <v>218</v>
      </c>
      <c r="C1195" t="s">
        <v>197</v>
      </c>
      <c r="D1195" s="83">
        <v>154002</v>
      </c>
      <c r="E1195">
        <v>1</v>
      </c>
      <c r="F1195" s="83">
        <v>101000</v>
      </c>
      <c r="G1195">
        <v>152.5</v>
      </c>
      <c r="H1195">
        <v>161.69999999999999</v>
      </c>
    </row>
    <row r="1196" spans="1:8">
      <c r="A1196" t="s">
        <v>1539</v>
      </c>
      <c r="B1196" t="s">
        <v>218</v>
      </c>
      <c r="C1196" t="s">
        <v>206</v>
      </c>
      <c r="D1196" s="83">
        <v>3691410</v>
      </c>
      <c r="E1196">
        <v>23.7</v>
      </c>
      <c r="F1196" s="83">
        <v>39000</v>
      </c>
      <c r="G1196" t="s">
        <v>257</v>
      </c>
      <c r="H1196">
        <v>290</v>
      </c>
    </row>
    <row r="1197" spans="1:8">
      <c r="A1197" t="s">
        <v>1539</v>
      </c>
      <c r="B1197" t="s">
        <v>218</v>
      </c>
      <c r="C1197" t="s">
        <v>209</v>
      </c>
      <c r="D1197" s="83">
        <v>2649954</v>
      </c>
      <c r="E1197">
        <v>17</v>
      </c>
      <c r="F1197" s="83">
        <v>3685000</v>
      </c>
      <c r="G1197">
        <v>71.900000000000006</v>
      </c>
      <c r="H1197">
        <v>118.3</v>
      </c>
    </row>
    <row r="1198" spans="1:8">
      <c r="A1198" t="s">
        <v>1539</v>
      </c>
      <c r="B1198" t="s">
        <v>282</v>
      </c>
      <c r="C1198" t="s">
        <v>80</v>
      </c>
    </row>
    <row r="1199" spans="1:8">
      <c r="A1199" t="s">
        <v>1539</v>
      </c>
      <c r="B1199" t="s">
        <v>282</v>
      </c>
      <c r="C1199" t="s">
        <v>86</v>
      </c>
      <c r="D1199" s="83">
        <v>2638789</v>
      </c>
      <c r="E1199">
        <v>14.8</v>
      </c>
      <c r="F1199" s="83">
        <v>3035000</v>
      </c>
      <c r="G1199">
        <v>86.9</v>
      </c>
      <c r="H1199">
        <v>80</v>
      </c>
    </row>
    <row r="1200" spans="1:8">
      <c r="A1200" t="s">
        <v>1539</v>
      </c>
      <c r="B1200" t="s">
        <v>282</v>
      </c>
      <c r="C1200" t="s">
        <v>91</v>
      </c>
      <c r="D1200" s="83">
        <v>10109079</v>
      </c>
      <c r="E1200">
        <v>56.6</v>
      </c>
      <c r="F1200" s="83">
        <v>10403000</v>
      </c>
      <c r="G1200">
        <v>97.2</v>
      </c>
      <c r="H1200">
        <v>104.2</v>
      </c>
    </row>
    <row r="1201" spans="1:8">
      <c r="A1201" t="s">
        <v>1539</v>
      </c>
      <c r="B1201" t="s">
        <v>282</v>
      </c>
      <c r="C1201" t="s">
        <v>96</v>
      </c>
      <c r="D1201" s="83"/>
      <c r="F1201" s="83"/>
    </row>
    <row r="1202" spans="1:8">
      <c r="A1202" t="s">
        <v>1539</v>
      </c>
      <c r="B1202" t="s">
        <v>282</v>
      </c>
      <c r="C1202" t="s">
        <v>98</v>
      </c>
      <c r="D1202" s="83"/>
      <c r="F1202" s="83"/>
    </row>
    <row r="1203" spans="1:8">
      <c r="A1203" t="s">
        <v>1539</v>
      </c>
      <c r="B1203" t="s">
        <v>282</v>
      </c>
      <c r="C1203" t="s">
        <v>102</v>
      </c>
      <c r="D1203" s="83">
        <v>4015662</v>
      </c>
      <c r="E1203">
        <v>22.5</v>
      </c>
      <c r="F1203" s="83">
        <v>4061000</v>
      </c>
      <c r="G1203">
        <v>98.9</v>
      </c>
      <c r="H1203">
        <v>100.1</v>
      </c>
    </row>
    <row r="1204" spans="1:8">
      <c r="A1204" t="s">
        <v>1539</v>
      </c>
      <c r="B1204" t="s">
        <v>282</v>
      </c>
      <c r="C1204" t="s">
        <v>110</v>
      </c>
      <c r="D1204" s="83">
        <v>1086000</v>
      </c>
      <c r="E1204">
        <v>6.1</v>
      </c>
      <c r="F1204" s="83"/>
      <c r="H1204">
        <v>211.4</v>
      </c>
    </row>
    <row r="1205" spans="1:8">
      <c r="A1205" t="s">
        <v>1539</v>
      </c>
      <c r="B1205" t="s">
        <v>282</v>
      </c>
      <c r="C1205" t="s">
        <v>120</v>
      </c>
    </row>
    <row r="1206" spans="1:8">
      <c r="A1206" t="s">
        <v>1539</v>
      </c>
      <c r="B1206" t="s">
        <v>282</v>
      </c>
      <c r="C1206" t="s">
        <v>121</v>
      </c>
    </row>
    <row r="1207" spans="1:8">
      <c r="A1207" t="s">
        <v>1539</v>
      </c>
      <c r="B1207" t="s">
        <v>282</v>
      </c>
      <c r="C1207" t="s">
        <v>123</v>
      </c>
      <c r="D1207" s="83"/>
      <c r="F1207" s="83"/>
    </row>
    <row r="1208" spans="1:8">
      <c r="A1208" t="s">
        <v>1539</v>
      </c>
      <c r="B1208" t="s">
        <v>282</v>
      </c>
      <c r="C1208" t="s">
        <v>127</v>
      </c>
      <c r="D1208" s="83">
        <v>17849530</v>
      </c>
      <c r="E1208">
        <v>100</v>
      </c>
      <c r="F1208" s="83">
        <v>17499000</v>
      </c>
      <c r="G1208">
        <v>102</v>
      </c>
      <c r="H1208">
        <v>101.9</v>
      </c>
    </row>
    <row r="1209" spans="1:8">
      <c r="A1209" t="s">
        <v>1539</v>
      </c>
      <c r="B1209" t="s">
        <v>282</v>
      </c>
      <c r="C1209" t="s">
        <v>134</v>
      </c>
      <c r="D1209" s="83">
        <v>10796793</v>
      </c>
      <c r="E1209">
        <v>60.5</v>
      </c>
      <c r="F1209" s="83">
        <v>11552000</v>
      </c>
      <c r="G1209">
        <v>93.5</v>
      </c>
      <c r="H1209">
        <v>94.3</v>
      </c>
    </row>
    <row r="1210" spans="1:8">
      <c r="A1210" t="s">
        <v>1539</v>
      </c>
      <c r="B1210" t="s">
        <v>282</v>
      </c>
      <c r="C1210" t="s">
        <v>137</v>
      </c>
      <c r="D1210" s="83">
        <v>1237458</v>
      </c>
      <c r="E1210">
        <v>6.9</v>
      </c>
      <c r="F1210" s="83">
        <v>1194000</v>
      </c>
      <c r="G1210">
        <v>103.6</v>
      </c>
      <c r="H1210">
        <v>104.4</v>
      </c>
    </row>
    <row r="1211" spans="1:8">
      <c r="A1211" t="s">
        <v>1539</v>
      </c>
      <c r="B1211" t="s">
        <v>282</v>
      </c>
      <c r="C1211" t="s">
        <v>146</v>
      </c>
      <c r="D1211" s="83">
        <v>2062702</v>
      </c>
      <c r="E1211">
        <v>11.6</v>
      </c>
      <c r="F1211" s="83">
        <v>2225000</v>
      </c>
      <c r="G1211">
        <v>92.7</v>
      </c>
      <c r="H1211">
        <v>96.7</v>
      </c>
    </row>
    <row r="1212" spans="1:8">
      <c r="A1212" t="s">
        <v>1539</v>
      </c>
      <c r="B1212" t="s">
        <v>282</v>
      </c>
      <c r="C1212" t="s">
        <v>153</v>
      </c>
      <c r="D1212" s="83">
        <v>1842480</v>
      </c>
      <c r="E1212">
        <v>10.3</v>
      </c>
      <c r="F1212" s="83">
        <v>1567000</v>
      </c>
      <c r="G1212">
        <v>117.6</v>
      </c>
      <c r="H1212">
        <v>114.4</v>
      </c>
    </row>
    <row r="1213" spans="1:8">
      <c r="A1213" t="s">
        <v>1539</v>
      </c>
      <c r="B1213" t="s">
        <v>282</v>
      </c>
      <c r="C1213" t="s">
        <v>159</v>
      </c>
      <c r="D1213" s="83">
        <v>921348</v>
      </c>
      <c r="E1213">
        <v>5.2</v>
      </c>
      <c r="F1213" s="83">
        <v>891000</v>
      </c>
      <c r="G1213">
        <v>103.4</v>
      </c>
      <c r="H1213">
        <v>98.2</v>
      </c>
    </row>
    <row r="1214" spans="1:8">
      <c r="A1214" t="s">
        <v>1539</v>
      </c>
      <c r="B1214" t="s">
        <v>282</v>
      </c>
      <c r="C1214" t="s">
        <v>167</v>
      </c>
      <c r="D1214" s="83">
        <v>424000</v>
      </c>
      <c r="E1214">
        <v>2.4</v>
      </c>
      <c r="F1214" s="83">
        <v>424000</v>
      </c>
      <c r="G1214">
        <v>100</v>
      </c>
      <c r="H1214">
        <v>100</v>
      </c>
    </row>
    <row r="1215" spans="1:8">
      <c r="A1215" t="s">
        <v>1539</v>
      </c>
      <c r="B1215" t="s">
        <v>282</v>
      </c>
      <c r="C1215" t="s">
        <v>173</v>
      </c>
      <c r="D1215" s="83"/>
      <c r="F1215" s="83">
        <v>28000</v>
      </c>
    </row>
    <row r="1216" spans="1:8">
      <c r="A1216" t="s">
        <v>1539</v>
      </c>
      <c r="B1216" t="s">
        <v>282</v>
      </c>
      <c r="C1216" t="s">
        <v>178</v>
      </c>
      <c r="D1216" s="83">
        <v>16047323</v>
      </c>
      <c r="E1216">
        <v>89.9</v>
      </c>
      <c r="F1216" s="83">
        <v>16687000</v>
      </c>
      <c r="G1216">
        <v>96.2</v>
      </c>
      <c r="H1216">
        <v>96.7</v>
      </c>
    </row>
    <row r="1217" spans="1:8">
      <c r="A1217" t="s">
        <v>1539</v>
      </c>
      <c r="B1217" t="s">
        <v>282</v>
      </c>
      <c r="C1217" t="s">
        <v>182</v>
      </c>
      <c r="D1217" s="83">
        <v>1802207</v>
      </c>
      <c r="E1217">
        <v>10.1</v>
      </c>
      <c r="F1217" s="83">
        <v>812000</v>
      </c>
      <c r="G1217">
        <v>221.9</v>
      </c>
      <c r="H1217">
        <v>193.9</v>
      </c>
    </row>
    <row r="1218" spans="1:8">
      <c r="A1218" t="s">
        <v>1539</v>
      </c>
      <c r="B1218" t="s">
        <v>282</v>
      </c>
      <c r="C1218" t="s">
        <v>183</v>
      </c>
      <c r="D1218" s="83"/>
    </row>
    <row r="1219" spans="1:8">
      <c r="A1219" t="s">
        <v>1539</v>
      </c>
      <c r="B1219" t="s">
        <v>282</v>
      </c>
      <c r="C1219" t="s">
        <v>185</v>
      </c>
      <c r="D1219" s="83">
        <v>1561134</v>
      </c>
      <c r="E1219">
        <v>8.6999999999999993</v>
      </c>
      <c r="F1219" s="83">
        <v>135000</v>
      </c>
      <c r="G1219" t="s">
        <v>257</v>
      </c>
      <c r="H1219">
        <v>139.80000000000001</v>
      </c>
    </row>
    <row r="1220" spans="1:8">
      <c r="A1220" t="s">
        <v>1539</v>
      </c>
      <c r="B1220" t="s">
        <v>282</v>
      </c>
      <c r="C1220" t="s">
        <v>192</v>
      </c>
      <c r="D1220" s="83">
        <v>130208</v>
      </c>
      <c r="E1220">
        <v>0.7</v>
      </c>
      <c r="F1220" s="83">
        <v>93000</v>
      </c>
      <c r="G1220">
        <v>140</v>
      </c>
      <c r="H1220">
        <v>100.9</v>
      </c>
    </row>
    <row r="1221" spans="1:8">
      <c r="A1221" t="s">
        <v>1539</v>
      </c>
      <c r="B1221" t="s">
        <v>282</v>
      </c>
      <c r="C1221" t="s">
        <v>197</v>
      </c>
      <c r="D1221" s="83">
        <v>55650</v>
      </c>
      <c r="E1221">
        <v>0.3</v>
      </c>
      <c r="F1221" s="83">
        <v>72000</v>
      </c>
      <c r="G1221">
        <v>77.3</v>
      </c>
      <c r="H1221">
        <v>71.3</v>
      </c>
    </row>
    <row r="1222" spans="1:8">
      <c r="A1222" t="s">
        <v>1539</v>
      </c>
      <c r="B1222" t="s">
        <v>282</v>
      </c>
      <c r="C1222" t="s">
        <v>206</v>
      </c>
      <c r="D1222" s="83">
        <v>1375276</v>
      </c>
      <c r="E1222">
        <v>7.7</v>
      </c>
      <c r="F1222" t="s">
        <v>2780</v>
      </c>
      <c r="G1222" t="s">
        <v>352</v>
      </c>
      <c r="H1222">
        <v>151.19999999999999</v>
      </c>
    </row>
    <row r="1223" spans="1:8">
      <c r="A1223" t="s">
        <v>1539</v>
      </c>
      <c r="B1223" t="s">
        <v>282</v>
      </c>
      <c r="C1223" t="s">
        <v>209</v>
      </c>
      <c r="D1223" s="83">
        <v>3177483</v>
      </c>
      <c r="E1223">
        <v>17.8</v>
      </c>
      <c r="F1223" s="83">
        <v>782000</v>
      </c>
      <c r="G1223">
        <v>406.3</v>
      </c>
      <c r="H1223">
        <v>172.8</v>
      </c>
    </row>
    <row r="1224" spans="1:8">
      <c r="A1224" s="85" t="s">
        <v>1539</v>
      </c>
      <c r="B1224" t="s">
        <v>325</v>
      </c>
      <c r="C1224" t="s">
        <v>80</v>
      </c>
      <c r="D1224" s="83"/>
      <c r="E1224" s="83"/>
      <c r="F1224" s="83"/>
      <c r="G1224" s="83"/>
      <c r="H1224" s="83"/>
    </row>
    <row r="1225" spans="1:8">
      <c r="A1225" s="85" t="s">
        <v>1539</v>
      </c>
      <c r="B1225" t="s">
        <v>325</v>
      </c>
      <c r="C1225" t="s">
        <v>86</v>
      </c>
      <c r="D1225" s="83"/>
      <c r="E1225" s="83"/>
      <c r="F1225" s="83"/>
      <c r="G1225" s="83"/>
      <c r="H1225" s="83"/>
    </row>
    <row r="1226" spans="1:8">
      <c r="A1226" s="85" t="s">
        <v>1539</v>
      </c>
      <c r="B1226" t="s">
        <v>325</v>
      </c>
      <c r="C1226" t="s">
        <v>91</v>
      </c>
      <c r="D1226" s="83">
        <v>3339073</v>
      </c>
      <c r="E1226" s="83">
        <v>87</v>
      </c>
      <c r="F1226" s="83">
        <v>3349000</v>
      </c>
      <c r="G1226" s="83">
        <v>99.7</v>
      </c>
      <c r="H1226" s="83">
        <v>123.2</v>
      </c>
    </row>
    <row r="1227" spans="1:8">
      <c r="A1227" s="85" t="s">
        <v>1539</v>
      </c>
      <c r="B1227" t="s">
        <v>325</v>
      </c>
      <c r="C1227" t="s">
        <v>96</v>
      </c>
      <c r="D1227" s="83"/>
      <c r="E1227" s="83"/>
      <c r="F1227" s="83"/>
      <c r="G1227" s="83"/>
      <c r="H1227" s="83"/>
    </row>
    <row r="1228" spans="1:8">
      <c r="A1228" s="85" t="s">
        <v>1539</v>
      </c>
      <c r="B1228" t="s">
        <v>325</v>
      </c>
      <c r="C1228" t="s">
        <v>98</v>
      </c>
      <c r="D1228" s="83">
        <v>197443</v>
      </c>
      <c r="E1228" s="83">
        <v>5.0999999999999996</v>
      </c>
      <c r="F1228" s="83">
        <v>146000</v>
      </c>
      <c r="G1228" s="83">
        <v>135.19999999999999</v>
      </c>
      <c r="H1228">
        <v>174.3</v>
      </c>
    </row>
    <row r="1229" spans="1:8">
      <c r="A1229" s="85" t="s">
        <v>1539</v>
      </c>
      <c r="B1229" t="s">
        <v>325</v>
      </c>
      <c r="C1229" t="s">
        <v>102</v>
      </c>
      <c r="D1229" s="83">
        <v>299620</v>
      </c>
      <c r="E1229" s="83">
        <v>7.8</v>
      </c>
      <c r="F1229" s="83">
        <v>234000</v>
      </c>
      <c r="G1229" s="83">
        <v>128</v>
      </c>
      <c r="H1229" s="83">
        <v>134.5</v>
      </c>
    </row>
    <row r="1230" spans="1:8">
      <c r="A1230" s="85" t="s">
        <v>1539</v>
      </c>
      <c r="B1230" t="s">
        <v>325</v>
      </c>
      <c r="C1230" t="s">
        <v>110</v>
      </c>
      <c r="D1230" s="83"/>
      <c r="F1230" s="83"/>
      <c r="G1230" s="83"/>
    </row>
    <row r="1231" spans="1:8">
      <c r="A1231" s="85" t="s">
        <v>1539</v>
      </c>
      <c r="B1231" t="s">
        <v>325</v>
      </c>
      <c r="C1231" t="s">
        <v>120</v>
      </c>
      <c r="D1231" s="83"/>
      <c r="E1231" s="83"/>
      <c r="G1231" s="83"/>
      <c r="H1231" s="83"/>
    </row>
    <row r="1232" spans="1:8">
      <c r="A1232" s="85" t="s">
        <v>1539</v>
      </c>
      <c r="B1232" t="s">
        <v>325</v>
      </c>
      <c r="C1232" t="s">
        <v>121</v>
      </c>
      <c r="D1232" s="83"/>
      <c r="E1232" s="83"/>
      <c r="F1232" s="83"/>
      <c r="G1232" s="83"/>
      <c r="H1232" s="83"/>
    </row>
    <row r="1233" spans="1:8">
      <c r="A1233" s="85" t="s">
        <v>1539</v>
      </c>
      <c r="B1233" t="s">
        <v>325</v>
      </c>
      <c r="C1233" t="s">
        <v>123</v>
      </c>
      <c r="D1233" s="83"/>
      <c r="E1233" s="83"/>
      <c r="F1233" s="83"/>
      <c r="G1233" s="83"/>
      <c r="H1233" s="83"/>
    </row>
    <row r="1234" spans="1:8">
      <c r="A1234" s="85" t="s">
        <v>1539</v>
      </c>
      <c r="B1234" t="s">
        <v>325</v>
      </c>
      <c r="C1234" t="s">
        <v>127</v>
      </c>
      <c r="D1234" s="83">
        <v>3836136</v>
      </c>
      <c r="E1234" s="83">
        <v>100</v>
      </c>
      <c r="F1234" s="83">
        <v>3729000</v>
      </c>
      <c r="G1234" s="83">
        <v>102.9</v>
      </c>
      <c r="H1234" s="83">
        <v>125.9</v>
      </c>
    </row>
    <row r="1235" spans="1:8">
      <c r="A1235" s="85" t="s">
        <v>1539</v>
      </c>
      <c r="B1235" t="s">
        <v>325</v>
      </c>
      <c r="C1235" t="s">
        <v>134</v>
      </c>
      <c r="D1235" s="83">
        <v>1999256</v>
      </c>
      <c r="E1235" s="83">
        <v>52.1</v>
      </c>
      <c r="F1235" s="83">
        <v>2618000</v>
      </c>
      <c r="G1235" s="83">
        <v>76.400000000000006</v>
      </c>
      <c r="H1235">
        <v>65.900000000000006</v>
      </c>
    </row>
    <row r="1236" spans="1:8">
      <c r="A1236" s="85" t="s">
        <v>1539</v>
      </c>
      <c r="B1236" t="s">
        <v>325</v>
      </c>
      <c r="C1236" t="s">
        <v>137</v>
      </c>
      <c r="D1236" s="83"/>
      <c r="F1236" s="83"/>
      <c r="G1236" s="83"/>
    </row>
    <row r="1237" spans="1:8">
      <c r="A1237" s="85" t="s">
        <v>1539</v>
      </c>
      <c r="B1237" t="s">
        <v>325</v>
      </c>
      <c r="C1237" t="s">
        <v>146</v>
      </c>
      <c r="D1237" s="83">
        <v>608083</v>
      </c>
      <c r="E1237" s="83">
        <v>15.9</v>
      </c>
      <c r="F1237" s="83">
        <v>591000</v>
      </c>
      <c r="G1237" s="83">
        <v>102.9</v>
      </c>
      <c r="H1237" s="83">
        <v>110.2</v>
      </c>
    </row>
    <row r="1238" spans="1:8">
      <c r="A1238" s="85" t="s">
        <v>1539</v>
      </c>
      <c r="B1238" t="s">
        <v>325</v>
      </c>
      <c r="C1238" t="s">
        <v>153</v>
      </c>
      <c r="D1238" s="83">
        <v>369761</v>
      </c>
      <c r="E1238" s="83">
        <v>9.6</v>
      </c>
      <c r="F1238" s="83">
        <v>389000</v>
      </c>
      <c r="G1238" s="83">
        <v>95.1</v>
      </c>
      <c r="H1238" s="83">
        <v>93.8</v>
      </c>
    </row>
    <row r="1239" spans="1:8">
      <c r="A1239" s="85" t="s">
        <v>1539</v>
      </c>
      <c r="B1239" t="s">
        <v>325</v>
      </c>
      <c r="C1239" t="s">
        <v>159</v>
      </c>
      <c r="D1239" s="83">
        <v>8110</v>
      </c>
      <c r="E1239" s="83">
        <v>0.2</v>
      </c>
      <c r="F1239" s="83">
        <v>2000</v>
      </c>
      <c r="G1239" s="83">
        <v>405.5</v>
      </c>
      <c r="H1239" s="83">
        <v>13.5</v>
      </c>
    </row>
    <row r="1240" spans="1:8">
      <c r="A1240" s="85" t="s">
        <v>1539</v>
      </c>
      <c r="B1240" t="s">
        <v>325</v>
      </c>
      <c r="C1240" t="s">
        <v>167</v>
      </c>
      <c r="D1240" s="83">
        <v>68000</v>
      </c>
      <c r="E1240" s="83">
        <v>1.8</v>
      </c>
      <c r="F1240" s="83">
        <v>68000</v>
      </c>
      <c r="G1240" s="83">
        <v>100</v>
      </c>
      <c r="H1240" s="83">
        <v>100</v>
      </c>
    </row>
    <row r="1241" spans="1:8">
      <c r="A1241" s="85" t="s">
        <v>1539</v>
      </c>
      <c r="B1241" t="s">
        <v>325</v>
      </c>
      <c r="C1241" t="s">
        <v>173</v>
      </c>
      <c r="D1241" s="83"/>
      <c r="E1241" s="83"/>
      <c r="F1241" s="83">
        <v>4000</v>
      </c>
      <c r="G1241" s="83"/>
    </row>
    <row r="1242" spans="1:8">
      <c r="A1242" s="85" t="s">
        <v>1539</v>
      </c>
      <c r="B1242" t="s">
        <v>325</v>
      </c>
      <c r="C1242" t="s">
        <v>178</v>
      </c>
      <c r="D1242" s="83">
        <v>3053210</v>
      </c>
      <c r="E1242" s="83">
        <v>79.599999999999994</v>
      </c>
      <c r="F1242" s="83">
        <v>3672000</v>
      </c>
      <c r="G1242" s="83">
        <v>83.1</v>
      </c>
      <c r="H1242" s="83">
        <v>74.3</v>
      </c>
    </row>
    <row r="1243" spans="1:8">
      <c r="A1243" s="85" t="s">
        <v>1539</v>
      </c>
      <c r="B1243" t="s">
        <v>325</v>
      </c>
      <c r="C1243" t="s">
        <v>182</v>
      </c>
      <c r="D1243" s="83">
        <v>782926</v>
      </c>
      <c r="E1243" s="83">
        <v>20.399999999999999</v>
      </c>
      <c r="F1243" s="83">
        <v>57000</v>
      </c>
      <c r="G1243" s="83" t="s">
        <v>257</v>
      </c>
      <c r="H1243" s="83" t="s">
        <v>3164</v>
      </c>
    </row>
    <row r="1244" spans="1:8">
      <c r="A1244" s="85" t="s">
        <v>1539</v>
      </c>
      <c r="B1244" t="s">
        <v>325</v>
      </c>
      <c r="C1244" t="s">
        <v>183</v>
      </c>
      <c r="D1244" s="83"/>
      <c r="E1244" s="83"/>
      <c r="F1244" s="83"/>
      <c r="G1244" s="83"/>
      <c r="H1244" s="83"/>
    </row>
    <row r="1245" spans="1:8">
      <c r="A1245" s="85" t="s">
        <v>1539</v>
      </c>
      <c r="B1245" t="s">
        <v>325</v>
      </c>
      <c r="C1245" t="s">
        <v>185</v>
      </c>
      <c r="D1245" s="83">
        <v>16436</v>
      </c>
      <c r="E1245" s="83">
        <v>0.4</v>
      </c>
      <c r="F1245" s="83"/>
      <c r="G1245" s="83"/>
      <c r="H1245" s="83">
        <v>5.3</v>
      </c>
    </row>
    <row r="1246" spans="1:8">
      <c r="A1246" s="85" t="s">
        <v>1539</v>
      </c>
      <c r="B1246" t="s">
        <v>325</v>
      </c>
      <c r="C1246" t="s">
        <v>192</v>
      </c>
      <c r="D1246" s="83">
        <v>3315</v>
      </c>
      <c r="E1246" s="83">
        <v>0.1</v>
      </c>
      <c r="F1246" s="83">
        <v>2000</v>
      </c>
      <c r="G1246" s="83">
        <v>165.8</v>
      </c>
      <c r="H1246" s="83">
        <v>182.5</v>
      </c>
    </row>
    <row r="1247" spans="1:8">
      <c r="A1247" s="85" t="s">
        <v>1539</v>
      </c>
      <c r="B1247" t="s">
        <v>325</v>
      </c>
      <c r="C1247" t="s">
        <v>197</v>
      </c>
      <c r="D1247" s="83">
        <v>2050</v>
      </c>
      <c r="E1247" s="83">
        <v>0.1</v>
      </c>
      <c r="F1247" s="83">
        <v>3000</v>
      </c>
      <c r="G1247" s="83">
        <v>68.3</v>
      </c>
      <c r="H1247" s="83">
        <v>100</v>
      </c>
    </row>
    <row r="1248" spans="1:8">
      <c r="A1248" s="85" t="s">
        <v>1539</v>
      </c>
      <c r="B1248" t="s">
        <v>325</v>
      </c>
      <c r="C1248" t="s">
        <v>206</v>
      </c>
      <c r="D1248" s="83">
        <v>11071</v>
      </c>
      <c r="E1248" s="83">
        <v>0.3</v>
      </c>
      <c r="F1248" s="83" t="s">
        <v>356</v>
      </c>
      <c r="G1248" s="83" t="s">
        <v>2915</v>
      </c>
      <c r="H1248" s="83">
        <v>3.6</v>
      </c>
    </row>
    <row r="1249" spans="1:8">
      <c r="A1249" s="85" t="s">
        <v>1539</v>
      </c>
      <c r="B1249" t="s">
        <v>325</v>
      </c>
      <c r="C1249" t="s">
        <v>209</v>
      </c>
      <c r="D1249" s="83">
        <v>793997</v>
      </c>
      <c r="E1249">
        <v>20.7</v>
      </c>
      <c r="F1249" s="83">
        <v>52000</v>
      </c>
      <c r="G1249" s="83" t="s">
        <v>257</v>
      </c>
      <c r="H1249" t="s">
        <v>3168</v>
      </c>
    </row>
    <row r="1250" spans="1:8">
      <c r="D1250" s="83"/>
      <c r="F1250" s="83"/>
    </row>
    <row r="1251" spans="1:8">
      <c r="D1251" s="83"/>
      <c r="F1251" s="83"/>
    </row>
    <row r="1252" spans="1:8">
      <c r="D1252" s="83"/>
      <c r="F1252" s="83"/>
    </row>
    <row r="1253" spans="1:8">
      <c r="D1253" s="83"/>
      <c r="F1253" s="83"/>
    </row>
    <row r="1254" spans="1:8">
      <c r="D1254" s="83"/>
      <c r="F1254" s="83"/>
    </row>
    <row r="1255" spans="1:8">
      <c r="D1255" s="83"/>
      <c r="F1255" s="83"/>
    </row>
    <row r="1256" spans="1:8">
      <c r="D1256" s="83"/>
      <c r="F1256" s="83"/>
    </row>
    <row r="1258" spans="1:8">
      <c r="D1258" s="83"/>
      <c r="F1258" s="83"/>
    </row>
    <row r="1259" spans="1:8">
      <c r="D1259" s="83"/>
      <c r="F1259" s="83"/>
    </row>
    <row r="1260" spans="1:8">
      <c r="D1260" s="83"/>
      <c r="F1260" s="83"/>
    </row>
    <row r="1261" spans="1:8">
      <c r="D1261" s="83"/>
      <c r="F1261" s="83"/>
    </row>
    <row r="1262" spans="1:8">
      <c r="D1262" s="83"/>
      <c r="F1262" s="83"/>
    </row>
    <row r="1263" spans="1:8">
      <c r="D1263" s="83"/>
      <c r="F1263" s="83"/>
    </row>
    <row r="1264" spans="1:8">
      <c r="D1264" s="83"/>
      <c r="F1264" s="83"/>
    </row>
    <row r="1265" spans="2:7">
      <c r="D1265" s="83"/>
      <c r="F1265" s="83"/>
    </row>
    <row r="1266" spans="2:7">
      <c r="D1266" s="83"/>
      <c r="F1266" s="83"/>
    </row>
    <row r="1267" spans="2:7">
      <c r="D1267" s="83"/>
      <c r="F1267" s="83"/>
    </row>
    <row r="1268" spans="2:7">
      <c r="D1268" s="83"/>
      <c r="F1268" s="83"/>
    </row>
    <row r="1269" spans="2:7">
      <c r="D1269" s="83"/>
      <c r="F1269" s="83"/>
    </row>
    <row r="1270" spans="2:7">
      <c r="D1270" s="83"/>
      <c r="F1270" s="83"/>
    </row>
    <row r="1271" spans="2:7">
      <c r="D1271" s="83"/>
      <c r="F1271" s="83"/>
    </row>
    <row r="1272" spans="2:7">
      <c r="D1272" s="83"/>
      <c r="F1272" s="83"/>
    </row>
    <row r="1273" spans="2:7">
      <c r="D1273" s="83"/>
      <c r="F1273" s="83"/>
    </row>
    <row r="1274" spans="2:7">
      <c r="D1274" s="83"/>
      <c r="F1274" s="83"/>
    </row>
    <row r="1275" spans="2:7">
      <c r="D1275" s="83"/>
      <c r="F1275" s="83"/>
    </row>
    <row r="1276" spans="2:7">
      <c r="B1276" s="83"/>
      <c r="D1276" s="83"/>
      <c r="F1276" s="83"/>
      <c r="G1276" s="83"/>
    </row>
    <row r="1277" spans="2:7">
      <c r="B1277" s="83"/>
      <c r="D1277" s="83"/>
      <c r="F1277" s="83"/>
    </row>
    <row r="1278" spans="2:7">
      <c r="B1278" s="83"/>
      <c r="D1278" s="83"/>
      <c r="F1278" s="83"/>
    </row>
    <row r="1279" spans="2:7">
      <c r="B1279" s="83"/>
      <c r="D1279" s="83"/>
      <c r="F1279" s="83"/>
    </row>
    <row r="1280" spans="2:7">
      <c r="B1280" s="83"/>
      <c r="D1280" s="83"/>
      <c r="F1280" s="83"/>
      <c r="G1280" s="83"/>
    </row>
    <row r="1281" spans="2:7">
      <c r="B1281" s="83"/>
      <c r="D1281" s="83"/>
      <c r="F1281" s="83"/>
    </row>
    <row r="1282" spans="2:7">
      <c r="B1282" s="83"/>
      <c r="D1282" s="83"/>
      <c r="F1282" s="83"/>
    </row>
    <row r="1283" spans="2:7">
      <c r="B1283" s="83"/>
      <c r="D1283" s="83"/>
      <c r="F1283" s="83"/>
    </row>
    <row r="1284" spans="2:7">
      <c r="B1284" s="83"/>
      <c r="D1284" s="83"/>
      <c r="F1284" s="83"/>
    </row>
    <row r="1285" spans="2:7">
      <c r="B1285" s="83"/>
      <c r="D1285" s="83"/>
      <c r="F1285" s="83"/>
      <c r="G1285" s="83"/>
    </row>
    <row r="1286" spans="2:7">
      <c r="B1286" s="83"/>
      <c r="D1286" s="83"/>
      <c r="F1286" s="83"/>
      <c r="G1286" s="83"/>
    </row>
    <row r="1287" spans="2:7">
      <c r="B1287" s="83"/>
      <c r="D1287" s="83"/>
      <c r="E1287" s="92"/>
      <c r="F1287" s="83"/>
      <c r="G1287" s="83"/>
    </row>
    <row r="1288" spans="2:7">
      <c r="B1288" s="83"/>
      <c r="D1288" s="83"/>
      <c r="F1288" s="83"/>
      <c r="G1288" s="83"/>
    </row>
    <row r="1289" spans="2:7">
      <c r="B1289" s="83"/>
      <c r="D1289" s="83"/>
      <c r="F1289" s="83"/>
      <c r="G1289" s="83"/>
    </row>
    <row r="1290" spans="2:7">
      <c r="B1290" s="83"/>
      <c r="D1290" s="83"/>
      <c r="E1290" s="92"/>
      <c r="F1290" s="83"/>
      <c r="G1290" s="83"/>
    </row>
    <row r="1291" spans="2:7">
      <c r="B1291" s="83"/>
      <c r="D1291" s="83"/>
      <c r="F1291" s="83"/>
      <c r="G1291" s="83"/>
    </row>
    <row r="1292" spans="2:7">
      <c r="B1292" s="83"/>
      <c r="D1292" s="83"/>
      <c r="E1292" s="92"/>
      <c r="F1292" s="83"/>
    </row>
    <row r="1293" spans="2:7">
      <c r="B1293" s="83"/>
      <c r="D1293" s="83"/>
      <c r="F1293" s="83"/>
      <c r="G1293" s="83"/>
    </row>
    <row r="1294" spans="2:7">
      <c r="B1294" s="83"/>
      <c r="D1294" s="83"/>
      <c r="F1294" s="83"/>
      <c r="G1294" s="83"/>
    </row>
    <row r="1295" spans="2:7">
      <c r="B1295" s="83"/>
      <c r="D1295" s="83"/>
      <c r="F1295" s="83"/>
    </row>
    <row r="1296" spans="2:7">
      <c r="B1296" s="83"/>
      <c r="D1296" s="83"/>
      <c r="F1296" s="83"/>
      <c r="G1296" s="83"/>
    </row>
    <row r="1297" spans="2:7">
      <c r="B1297" s="83"/>
      <c r="D1297" s="83"/>
      <c r="F1297" s="83"/>
      <c r="G1297" s="83"/>
    </row>
    <row r="1298" spans="2:7">
      <c r="B1298" s="83"/>
      <c r="D1298" s="83"/>
      <c r="F1298" s="83"/>
      <c r="G1298" s="83"/>
    </row>
    <row r="1299" spans="2:7">
      <c r="B1299" s="83"/>
      <c r="D1299" s="83"/>
      <c r="F1299" s="83"/>
    </row>
    <row r="1300" spans="2:7">
      <c r="B1300" s="83"/>
      <c r="D1300" s="83"/>
      <c r="F1300" s="83"/>
      <c r="G1300" s="83"/>
    </row>
    <row r="1301" spans="2:7">
      <c r="B1301" s="83"/>
      <c r="D1301" s="83"/>
      <c r="F1301" s="83"/>
      <c r="G1301" s="83"/>
    </row>
    <row r="1302" spans="2:7">
      <c r="D1302" s="83"/>
      <c r="F1302" s="83"/>
      <c r="G1302" s="83"/>
    </row>
    <row r="1303" spans="2:7">
      <c r="D1303" s="83"/>
      <c r="F1303" s="83"/>
    </row>
    <row r="1304" spans="2:7">
      <c r="D1304" s="83"/>
      <c r="F1304" s="83"/>
    </row>
    <row r="1305" spans="2:7">
      <c r="D1305" s="83"/>
      <c r="F1305" s="83"/>
    </row>
    <row r="1306" spans="2:7">
      <c r="D1306" s="83"/>
      <c r="F1306" s="83"/>
      <c r="G1306" s="83"/>
    </row>
    <row r="1307" spans="2:7">
      <c r="D1307" s="83"/>
      <c r="F1307" s="83"/>
      <c r="G1307" s="83"/>
    </row>
    <row r="1308" spans="2:7">
      <c r="D1308" s="83"/>
      <c r="F1308" s="83"/>
    </row>
    <row r="1309" spans="2:7">
      <c r="D1309" s="83"/>
      <c r="F1309" s="83"/>
    </row>
    <row r="1310" spans="2:7">
      <c r="D1310" s="83"/>
      <c r="F1310" s="83"/>
      <c r="G1310" s="83"/>
    </row>
    <row r="1311" spans="2:7">
      <c r="D1311" s="83"/>
      <c r="F1311" s="83"/>
      <c r="G1311" s="83"/>
    </row>
    <row r="1312" spans="2:7">
      <c r="D1312" s="83"/>
      <c r="F1312" s="83"/>
      <c r="G1312" s="83"/>
    </row>
    <row r="1313" spans="1:8">
      <c r="D1313" s="83"/>
      <c r="F1313" s="83"/>
      <c r="G1313" s="83"/>
    </row>
    <row r="1314" spans="1:8">
      <c r="D1314" s="83"/>
      <c r="F1314" s="83"/>
      <c r="G1314" s="83"/>
    </row>
    <row r="1315" spans="1:8">
      <c r="D1315" s="83"/>
      <c r="F1315" s="83"/>
      <c r="G1315" s="83"/>
    </row>
    <row r="1316" spans="1:8">
      <c r="D1316" s="83"/>
      <c r="F1316" s="83"/>
      <c r="G1316" s="83"/>
    </row>
    <row r="1317" spans="1:8">
      <c r="D1317" s="83"/>
      <c r="F1317" s="83"/>
      <c r="G1317" s="83"/>
    </row>
    <row r="1318" spans="1:8">
      <c r="D1318" s="83"/>
      <c r="F1318" s="83"/>
    </row>
    <row r="1319" spans="1:8">
      <c r="D1319" s="83"/>
      <c r="F1319" s="83"/>
      <c r="G1319" s="83"/>
    </row>
    <row r="1320" spans="1:8">
      <c r="D1320" s="83"/>
      <c r="F1320" s="83"/>
      <c r="G1320" s="83"/>
    </row>
    <row r="1321" spans="1:8">
      <c r="D1321" s="83"/>
      <c r="F1321" s="83"/>
    </row>
    <row r="1322" spans="1:8">
      <c r="D1322" s="83"/>
      <c r="F1322" s="83"/>
      <c r="G1322" s="83"/>
    </row>
    <row r="1323" spans="1:8">
      <c r="D1323" s="83"/>
      <c r="F1323" s="83"/>
    </row>
    <row r="1324" spans="1:8">
      <c r="D1324" s="83"/>
      <c r="F1324" s="83"/>
      <c r="G1324" s="83"/>
    </row>
    <row r="1325" spans="1:8">
      <c r="D1325" s="83"/>
      <c r="F1325" s="83"/>
      <c r="G1325" s="83"/>
    </row>
    <row r="1326" spans="1:8">
      <c r="D1326" s="83"/>
      <c r="F1326" s="83"/>
      <c r="G1326" s="83"/>
    </row>
    <row r="1327" spans="1:8">
      <c r="A1327" s="85"/>
      <c r="D1327" s="83"/>
      <c r="F1327" s="83"/>
      <c r="G1327" s="83"/>
    </row>
    <row r="1328" spans="1:8">
      <c r="B1328" s="83"/>
      <c r="D1328" s="83"/>
      <c r="E1328" s="83"/>
      <c r="F1328" s="83"/>
      <c r="G1328" s="83"/>
      <c r="H1328" s="83"/>
    </row>
    <row r="1329" spans="2:8">
      <c r="B1329" s="83"/>
      <c r="D1329" s="83"/>
      <c r="F1329" s="83"/>
      <c r="G1329" s="83"/>
    </row>
    <row r="1330" spans="2:8">
      <c r="B1330" s="83"/>
      <c r="D1330" s="83"/>
      <c r="F1330" s="83"/>
    </row>
    <row r="1331" spans="2:8">
      <c r="B1331" s="83"/>
      <c r="D1331" s="83"/>
      <c r="E1331" s="83"/>
      <c r="F1331" s="83"/>
      <c r="G1331" s="83"/>
    </row>
    <row r="1332" spans="2:8">
      <c r="B1332" s="83"/>
      <c r="D1332" s="83"/>
      <c r="F1332" s="83"/>
    </row>
    <row r="1333" spans="2:8">
      <c r="B1333" s="83"/>
      <c r="D1333" s="83"/>
      <c r="E1333" s="83"/>
      <c r="F1333" s="83"/>
      <c r="G1333" s="83"/>
    </row>
    <row r="1334" spans="2:8">
      <c r="B1334" s="83"/>
      <c r="D1334" s="83"/>
      <c r="F1334" s="83"/>
      <c r="G1334" s="83"/>
    </row>
    <row r="1335" spans="2:8">
      <c r="B1335" s="83"/>
      <c r="D1335" s="83"/>
      <c r="F1335" s="83"/>
      <c r="G1335" s="83"/>
    </row>
    <row r="1336" spans="2:8">
      <c r="B1336" s="83"/>
      <c r="D1336" s="83"/>
      <c r="F1336" s="83"/>
    </row>
    <row r="1337" spans="2:8">
      <c r="B1337" s="83"/>
      <c r="D1337" s="83"/>
      <c r="E1337" s="83"/>
      <c r="F1337" s="83"/>
      <c r="G1337" s="83"/>
    </row>
    <row r="1338" spans="2:8">
      <c r="B1338" s="83"/>
      <c r="D1338" s="83"/>
      <c r="E1338" s="83"/>
      <c r="F1338" s="83"/>
      <c r="G1338" s="83"/>
    </row>
    <row r="1339" spans="2:8">
      <c r="B1339" s="83"/>
      <c r="D1339" s="83"/>
      <c r="F1339" s="83"/>
    </row>
    <row r="1340" spans="2:8">
      <c r="B1340" s="83"/>
      <c r="D1340" s="83"/>
      <c r="E1340" s="92"/>
      <c r="F1340" s="83"/>
      <c r="G1340" s="83"/>
      <c r="H1340" s="83"/>
    </row>
    <row r="1341" spans="2:8">
      <c r="B1341" s="83"/>
      <c r="D1341" s="83"/>
      <c r="E1341" s="83"/>
      <c r="F1341" s="83"/>
      <c r="G1341" s="83"/>
      <c r="H1341" s="83"/>
    </row>
    <row r="1342" spans="2:8">
      <c r="B1342" s="83"/>
      <c r="D1342" s="83"/>
      <c r="E1342" s="83"/>
      <c r="F1342" s="83"/>
      <c r="G1342" s="83"/>
      <c r="H1342" s="83"/>
    </row>
    <row r="1343" spans="2:8">
      <c r="B1343" s="83"/>
      <c r="D1343" s="83"/>
      <c r="F1343" s="83"/>
      <c r="G1343" s="83"/>
      <c r="H1343" s="83"/>
    </row>
    <row r="1344" spans="2:8">
      <c r="B1344" s="83"/>
      <c r="D1344" s="83"/>
      <c r="F1344" s="83"/>
    </row>
    <row r="1345" spans="2:8">
      <c r="B1345" s="83"/>
      <c r="D1345" s="83"/>
      <c r="E1345" s="83"/>
      <c r="F1345" s="83"/>
      <c r="G1345" s="83"/>
      <c r="H1345" s="83"/>
    </row>
    <row r="1346" spans="2:8">
      <c r="B1346" s="83"/>
      <c r="D1346" s="83"/>
      <c r="E1346" s="92"/>
      <c r="F1346" s="83"/>
    </row>
    <row r="1347" spans="2:8">
      <c r="B1347" s="83"/>
      <c r="D1347" s="83"/>
      <c r="E1347" s="92"/>
      <c r="F1347" s="83"/>
      <c r="G1347" s="83"/>
      <c r="H1347" s="83"/>
    </row>
    <row r="1348" spans="2:8">
      <c r="B1348" s="83"/>
      <c r="D1348" s="83"/>
      <c r="F1348" s="83"/>
    </row>
    <row r="1349" spans="2:8">
      <c r="B1349" s="83"/>
      <c r="D1349" s="83"/>
      <c r="E1349" s="83"/>
      <c r="F1349" s="83"/>
      <c r="G1349" s="83"/>
      <c r="H1349" s="83"/>
    </row>
    <row r="1350" spans="2:8">
      <c r="B1350" s="83"/>
      <c r="D1350" s="83"/>
      <c r="F1350" s="83"/>
      <c r="G1350" s="83"/>
    </row>
    <row r="1351" spans="2:8">
      <c r="B1351" s="83"/>
      <c r="D1351" s="83"/>
      <c r="F1351" s="83"/>
    </row>
    <row r="1352" spans="2:8">
      <c r="B1352" s="83"/>
      <c r="D1352" s="83"/>
      <c r="F1352" s="83"/>
    </row>
    <row r="1353" spans="2:8">
      <c r="B1353" s="83"/>
      <c r="D1353" s="83"/>
      <c r="E1353" s="83"/>
      <c r="F1353" s="83"/>
      <c r="G1353" s="83"/>
      <c r="H1353" s="83"/>
    </row>
    <row r="1354" spans="2:8">
      <c r="D1354" s="83"/>
      <c r="F1354" s="83"/>
    </row>
    <row r="1355" spans="2:8">
      <c r="D1355" s="83"/>
      <c r="F1355" s="83"/>
    </row>
    <row r="1356" spans="2:8">
      <c r="D1356" s="83"/>
      <c r="F1356" s="83"/>
    </row>
    <row r="1357" spans="2:8">
      <c r="D1357" s="83"/>
      <c r="F1357" s="83"/>
    </row>
    <row r="1358" spans="2:8">
      <c r="D1358" s="83"/>
      <c r="F1358" s="83"/>
    </row>
    <row r="1359" spans="2:8">
      <c r="D1359" s="83"/>
      <c r="F1359" s="83"/>
    </row>
    <row r="1360" spans="2:8">
      <c r="D1360" s="83"/>
      <c r="F1360" s="83"/>
    </row>
    <row r="1361" spans="4:6">
      <c r="D1361" s="83"/>
      <c r="F1361" s="83"/>
    </row>
    <row r="1362" spans="4:6">
      <c r="D1362" s="83"/>
      <c r="F1362" s="83"/>
    </row>
    <row r="1363" spans="4:6">
      <c r="D1363" s="83"/>
      <c r="F1363" s="83"/>
    </row>
    <row r="1364" spans="4:6">
      <c r="D1364" s="83"/>
      <c r="F1364" s="83"/>
    </row>
    <row r="1365" spans="4:6">
      <c r="D1365" s="83"/>
      <c r="F1365" s="83"/>
    </row>
    <row r="1366" spans="4:6">
      <c r="D1366" s="83"/>
      <c r="F1366" s="83"/>
    </row>
    <row r="1367" spans="4:6">
      <c r="D1367" s="83"/>
      <c r="F1367" s="83"/>
    </row>
    <row r="1368" spans="4:6">
      <c r="D1368" s="83"/>
      <c r="F1368" s="83"/>
    </row>
    <row r="1369" spans="4:6">
      <c r="D1369" s="83"/>
      <c r="F1369" s="83"/>
    </row>
    <row r="1370" spans="4:6">
      <c r="D1370" s="83"/>
      <c r="F1370" s="83"/>
    </row>
    <row r="1371" spans="4:6">
      <c r="D1371" s="83"/>
      <c r="F1371" s="83"/>
    </row>
    <row r="1372" spans="4:6">
      <c r="D1372" s="83"/>
      <c r="F1372" s="83"/>
    </row>
    <row r="1373" spans="4:6">
      <c r="D1373" s="83"/>
      <c r="F1373" s="83"/>
    </row>
    <row r="1374" spans="4:6">
      <c r="D1374" s="83"/>
      <c r="F1374" s="83"/>
    </row>
    <row r="1375" spans="4:6">
      <c r="D1375" s="83"/>
      <c r="F1375" s="83"/>
    </row>
    <row r="1376" spans="4:6">
      <c r="D1376" s="83"/>
      <c r="F1376" s="83"/>
    </row>
    <row r="1377" spans="4:6">
      <c r="D1377" s="83"/>
      <c r="F1377" s="83"/>
    </row>
    <row r="1378" spans="4:6">
      <c r="D1378" s="83"/>
      <c r="F1378" s="83"/>
    </row>
    <row r="1379" spans="4:6">
      <c r="D1379" s="83"/>
      <c r="F1379" s="83"/>
    </row>
    <row r="1380" spans="4:6">
      <c r="D1380" s="83"/>
      <c r="F1380" s="83"/>
    </row>
    <row r="1381" spans="4:6">
      <c r="D1381" s="83"/>
      <c r="F1381" s="83"/>
    </row>
    <row r="1382" spans="4:6">
      <c r="D1382" s="83"/>
      <c r="F1382" s="83"/>
    </row>
    <row r="1383" spans="4:6">
      <c r="D1383" s="83"/>
      <c r="F1383" s="83"/>
    </row>
    <row r="1384" spans="4:6">
      <c r="D1384" s="83"/>
      <c r="F1384" s="83"/>
    </row>
    <row r="1385" spans="4:6">
      <c r="D1385" s="83"/>
      <c r="F1385" s="83"/>
    </row>
    <row r="1386" spans="4:6">
      <c r="D1386" s="83"/>
      <c r="F1386" s="83"/>
    </row>
    <row r="1388" spans="4:6">
      <c r="D1388" s="83"/>
      <c r="F1388" s="83"/>
    </row>
    <row r="1389" spans="4:6">
      <c r="D1389" s="83"/>
      <c r="F1389" s="83"/>
    </row>
    <row r="1390" spans="4:6">
      <c r="D1390" s="83"/>
      <c r="F1390" s="83"/>
    </row>
    <row r="1391" spans="4:6">
      <c r="D1391" s="83"/>
      <c r="F1391" s="83"/>
    </row>
    <row r="1392" spans="4:6">
      <c r="D1392" s="83"/>
      <c r="F1392" s="83"/>
    </row>
    <row r="1393" spans="4:7">
      <c r="D1393" s="83"/>
      <c r="F1393" s="83"/>
    </row>
    <row r="1394" spans="4:7">
      <c r="D1394" s="83"/>
      <c r="F1394" s="83"/>
    </row>
    <row r="1395" spans="4:7">
      <c r="D1395" s="83"/>
      <c r="F1395" s="83"/>
    </row>
    <row r="1396" spans="4:7">
      <c r="D1396" s="83"/>
      <c r="F1396" s="83"/>
    </row>
    <row r="1397" spans="4:7">
      <c r="D1397" s="83"/>
      <c r="F1397" s="83"/>
    </row>
    <row r="1398" spans="4:7">
      <c r="D1398" s="83"/>
      <c r="F1398" s="83"/>
    </row>
    <row r="1399" spans="4:7">
      <c r="D1399" s="83"/>
      <c r="F1399" s="83"/>
    </row>
    <row r="1400" spans="4:7">
      <c r="D1400" s="83"/>
      <c r="F1400" s="83"/>
    </row>
    <row r="1401" spans="4:7">
      <c r="D1401" s="83"/>
      <c r="F1401" s="83"/>
    </row>
    <row r="1402" spans="4:7">
      <c r="D1402" s="83"/>
      <c r="F1402" s="83"/>
    </row>
    <row r="1403" spans="4:7">
      <c r="D1403" s="83"/>
      <c r="F1403" s="83"/>
    </row>
    <row r="1404" spans="4:7">
      <c r="D1404" s="83"/>
      <c r="F1404" s="83"/>
    </row>
    <row r="1405" spans="4:7">
      <c r="D1405" s="83"/>
      <c r="F1405" s="83"/>
    </row>
    <row r="1406" spans="4:7">
      <c r="D1406" s="83"/>
      <c r="F1406" s="83"/>
    </row>
    <row r="1407" spans="4:7">
      <c r="D1407" s="83"/>
      <c r="F1407" s="83"/>
      <c r="G1407" s="83"/>
    </row>
    <row r="1408" spans="4:7">
      <c r="D1408" s="83"/>
      <c r="F1408" s="83"/>
    </row>
    <row r="1409" spans="4:7">
      <c r="D1409" s="83"/>
      <c r="F1409" s="83"/>
    </row>
    <row r="1410" spans="4:7">
      <c r="D1410" s="83"/>
      <c r="F1410" s="83"/>
      <c r="G1410" s="83"/>
    </row>
    <row r="1411" spans="4:7">
      <c r="D1411" s="83"/>
      <c r="F1411" s="83"/>
      <c r="G1411" s="83"/>
    </row>
    <row r="1412" spans="4:7">
      <c r="D1412" s="83"/>
      <c r="F1412" s="83"/>
      <c r="G1412" s="83"/>
    </row>
    <row r="1414" spans="4:7">
      <c r="D1414" s="83"/>
      <c r="F1414" s="83"/>
    </row>
    <row r="1415" spans="4:7">
      <c r="D1415" s="83"/>
      <c r="F1415" s="83"/>
    </row>
    <row r="1416" spans="4:7">
      <c r="D1416" s="83"/>
      <c r="F1416" s="83"/>
      <c r="G1416" s="83"/>
    </row>
    <row r="1417" spans="4:7">
      <c r="D1417" s="83"/>
      <c r="F1417" s="83"/>
      <c r="G1417" s="83"/>
    </row>
    <row r="1418" spans="4:7">
      <c r="D1418" s="83"/>
      <c r="F1418" s="83"/>
      <c r="G1418" s="83"/>
    </row>
    <row r="1419" spans="4:7">
      <c r="D1419" s="83"/>
      <c r="F1419" s="83"/>
      <c r="G1419" s="83"/>
    </row>
    <row r="1420" spans="4:7">
      <c r="D1420" s="83"/>
      <c r="F1420" s="83"/>
      <c r="G1420" s="83"/>
    </row>
    <row r="1421" spans="4:7">
      <c r="D1421" s="83"/>
      <c r="F1421" s="83"/>
      <c r="G1421" s="83"/>
    </row>
    <row r="1422" spans="4:7">
      <c r="D1422" s="83"/>
      <c r="F1422" s="83"/>
      <c r="G1422" s="83"/>
    </row>
    <row r="1423" spans="4:7">
      <c r="D1423" s="83"/>
      <c r="F1423" s="83"/>
    </row>
    <row r="1424" spans="4:7">
      <c r="D1424" s="83"/>
      <c r="F1424" s="83"/>
      <c r="G1424" s="83"/>
    </row>
    <row r="1425" spans="1:7">
      <c r="D1425" s="83"/>
      <c r="F1425" s="83"/>
      <c r="G1425" s="83"/>
    </row>
    <row r="1426" spans="1:7">
      <c r="D1426" s="83"/>
    </row>
    <row r="1427" spans="1:7">
      <c r="D1427" s="83"/>
      <c r="F1427" s="83"/>
      <c r="G1427" s="83"/>
    </row>
    <row r="1428" spans="1:7">
      <c r="D1428" s="83"/>
      <c r="F1428" s="83"/>
      <c r="G1428" s="83"/>
    </row>
    <row r="1429" spans="1:7">
      <c r="D1429" s="83"/>
      <c r="F1429" s="83"/>
      <c r="G1429" s="83"/>
    </row>
    <row r="1430" spans="1:7">
      <c r="D1430" s="83"/>
      <c r="F1430" s="83"/>
      <c r="G1430" s="83"/>
    </row>
    <row r="1431" spans="1:7">
      <c r="D1431" s="83"/>
      <c r="F1431" s="83"/>
      <c r="G1431" s="83"/>
    </row>
    <row r="1432" spans="1:7">
      <c r="A1432" s="85"/>
      <c r="B1432" s="83"/>
      <c r="D1432" s="83"/>
      <c r="F1432" s="83"/>
      <c r="G1432" s="83"/>
    </row>
    <row r="1433" spans="1:7">
      <c r="A1433" s="85"/>
      <c r="B1433" s="83"/>
      <c r="D1433" s="83"/>
      <c r="F1433" s="83"/>
      <c r="G1433" s="83"/>
    </row>
    <row r="1434" spans="1:7">
      <c r="A1434" s="85"/>
      <c r="B1434" s="83"/>
      <c r="D1434" s="83"/>
      <c r="F1434" s="83"/>
      <c r="G1434" s="83"/>
    </row>
    <row r="1435" spans="1:7">
      <c r="A1435" s="85"/>
      <c r="B1435" s="83"/>
      <c r="D1435" s="83"/>
      <c r="F1435" s="83"/>
      <c r="G1435" s="83"/>
    </row>
    <row r="1436" spans="1:7">
      <c r="A1436" s="85"/>
      <c r="B1436" s="83"/>
      <c r="D1436" s="83"/>
      <c r="F1436" s="83"/>
      <c r="G1436" s="83"/>
    </row>
    <row r="1437" spans="1:7">
      <c r="A1437" s="85"/>
      <c r="B1437" s="83"/>
      <c r="D1437" s="83"/>
      <c r="F1437" s="83"/>
      <c r="G1437" s="83"/>
    </row>
    <row r="1438" spans="1:7">
      <c r="A1438" s="85"/>
      <c r="B1438" s="83"/>
      <c r="D1438" s="83"/>
      <c r="F1438" s="83"/>
      <c r="G1438" s="83"/>
    </row>
    <row r="1439" spans="1:7">
      <c r="A1439" s="85"/>
      <c r="B1439" s="83"/>
      <c r="D1439" s="83"/>
      <c r="F1439" s="83"/>
      <c r="G1439" s="83"/>
    </row>
    <row r="1440" spans="1:7">
      <c r="A1440" s="85"/>
      <c r="B1440" s="83"/>
      <c r="D1440" s="83"/>
      <c r="F1440" s="83"/>
      <c r="G1440" s="83"/>
    </row>
    <row r="1441" spans="1:7">
      <c r="A1441" s="85"/>
      <c r="B1441" s="83"/>
      <c r="D1441" s="83"/>
      <c r="F1441" s="83"/>
      <c r="G1441" s="83"/>
    </row>
    <row r="1442" spans="1:7">
      <c r="A1442" s="85"/>
      <c r="B1442" s="83"/>
      <c r="D1442" s="83"/>
      <c r="F1442" s="83"/>
      <c r="G1442" s="83"/>
    </row>
    <row r="1443" spans="1:7">
      <c r="A1443" s="85"/>
      <c r="B1443" s="83"/>
      <c r="D1443" s="83"/>
      <c r="F1443" s="83"/>
      <c r="G1443" s="83"/>
    </row>
    <row r="1444" spans="1:7">
      <c r="A1444" s="85"/>
      <c r="B1444" s="83"/>
      <c r="D1444" s="83"/>
      <c r="F1444" s="83"/>
      <c r="G1444" s="83"/>
    </row>
    <row r="1445" spans="1:7">
      <c r="A1445" s="85"/>
      <c r="B1445" s="83"/>
      <c r="D1445" s="83"/>
      <c r="F1445" s="83"/>
      <c r="G1445" s="83"/>
    </row>
    <row r="1446" spans="1:7">
      <c r="A1446" s="85"/>
      <c r="B1446" s="83"/>
      <c r="D1446" s="83"/>
      <c r="F1446" s="83"/>
      <c r="G1446" s="83"/>
    </row>
    <row r="1447" spans="1:7">
      <c r="A1447" s="85"/>
      <c r="B1447" s="83"/>
      <c r="D1447" s="83"/>
      <c r="F1447" s="83"/>
      <c r="G1447" s="83"/>
    </row>
    <row r="1448" spans="1:7">
      <c r="A1448" s="85"/>
      <c r="B1448" s="83"/>
      <c r="D1448" s="83"/>
      <c r="F1448" s="83"/>
      <c r="G1448" s="83"/>
    </row>
    <row r="1449" spans="1:7">
      <c r="A1449" s="85"/>
      <c r="B1449" s="83"/>
      <c r="D1449" s="83"/>
      <c r="F1449" s="83"/>
      <c r="G1449" s="83"/>
    </row>
    <row r="1450" spans="1:7">
      <c r="A1450" s="85"/>
      <c r="B1450" s="83"/>
      <c r="D1450" s="83"/>
      <c r="F1450" s="83"/>
      <c r="G1450" s="83"/>
    </row>
    <row r="1451" spans="1:7">
      <c r="A1451" s="85"/>
      <c r="B1451" s="83"/>
      <c r="D1451" s="83"/>
      <c r="F1451" s="83"/>
    </row>
    <row r="1452" spans="1:7">
      <c r="A1452" s="85"/>
      <c r="B1452" s="83"/>
      <c r="D1452" s="83"/>
      <c r="F1452" s="83"/>
      <c r="G1452" s="83"/>
    </row>
    <row r="1453" spans="1:7">
      <c r="A1453" s="85"/>
      <c r="B1453" s="83"/>
      <c r="D1453" s="83"/>
      <c r="F1453" s="83"/>
      <c r="G1453" s="83"/>
    </row>
    <row r="1454" spans="1:7">
      <c r="A1454" s="85"/>
      <c r="B1454" s="83"/>
      <c r="D1454" s="83"/>
      <c r="F1454" s="83"/>
      <c r="G1454" s="83"/>
    </row>
    <row r="1455" spans="1:7">
      <c r="A1455" s="85"/>
      <c r="B1455" s="83"/>
      <c r="D1455" s="83"/>
      <c r="F1455" s="83"/>
      <c r="G1455" s="83"/>
    </row>
    <row r="1456" spans="1:7">
      <c r="A1456" s="85"/>
      <c r="B1456" s="83"/>
      <c r="D1456" s="83"/>
      <c r="F1456" s="83"/>
      <c r="G1456" s="83"/>
    </row>
    <row r="1457" spans="2:7">
      <c r="B1457" s="83"/>
      <c r="D1457" s="83"/>
      <c r="F1457" s="83"/>
      <c r="G1457" s="83"/>
    </row>
    <row r="1458" spans="2:7">
      <c r="D1458" s="83"/>
      <c r="F1458" s="83"/>
    </row>
    <row r="1459" spans="2:7">
      <c r="D1459" s="83"/>
      <c r="F1459" s="83"/>
    </row>
    <row r="1460" spans="2:7">
      <c r="D1460" s="83"/>
      <c r="F1460" s="83"/>
    </row>
    <row r="1461" spans="2:7">
      <c r="D1461" s="83"/>
      <c r="F1461" s="83"/>
    </row>
    <row r="1462" spans="2:7">
      <c r="D1462" s="83"/>
      <c r="F1462" s="83"/>
    </row>
    <row r="1463" spans="2:7">
      <c r="D1463" s="83"/>
      <c r="F1463" s="83"/>
    </row>
    <row r="1464" spans="2:7">
      <c r="D1464" s="83"/>
      <c r="F1464" s="83"/>
    </row>
    <row r="1466" spans="2:7">
      <c r="D1466" s="83"/>
      <c r="F1466" s="83"/>
    </row>
    <row r="1467" spans="2:7">
      <c r="D1467" s="83"/>
      <c r="F1467" s="83"/>
    </row>
    <row r="1468" spans="2:7">
      <c r="D1468" s="83"/>
      <c r="F1468" s="83"/>
    </row>
    <row r="1469" spans="2:7">
      <c r="D1469" s="83"/>
      <c r="F1469" s="83"/>
    </row>
    <row r="1470" spans="2:7">
      <c r="D1470" s="83"/>
      <c r="F1470" s="83"/>
    </row>
    <row r="1471" spans="2:7">
      <c r="D1471" s="83"/>
      <c r="F1471" s="83"/>
    </row>
    <row r="1472" spans="2:7">
      <c r="D1472" s="83"/>
      <c r="F1472" s="83"/>
    </row>
    <row r="1473" spans="1:7">
      <c r="D1473" s="83"/>
      <c r="F1473" s="83"/>
    </row>
    <row r="1474" spans="1:7">
      <c r="D1474" s="83"/>
      <c r="F1474" s="83"/>
    </row>
    <row r="1475" spans="1:7">
      <c r="D1475" s="83"/>
      <c r="F1475" s="83"/>
    </row>
    <row r="1476" spans="1:7">
      <c r="D1476" s="83"/>
      <c r="F1476" s="83"/>
    </row>
    <row r="1477" spans="1:7">
      <c r="D1477" s="83"/>
      <c r="F1477" s="83"/>
    </row>
    <row r="1478" spans="1:7">
      <c r="D1478" s="83"/>
    </row>
    <row r="1479" spans="1:7">
      <c r="D1479" s="83"/>
      <c r="F1479" s="83"/>
    </row>
    <row r="1480" spans="1:7">
      <c r="D1480" s="83"/>
      <c r="F1480" s="83"/>
    </row>
    <row r="1481" spans="1:7">
      <c r="D1481" s="83"/>
      <c r="F1481" s="83"/>
    </row>
    <row r="1482" spans="1:7">
      <c r="D1482" s="83"/>
      <c r="F1482" s="83"/>
    </row>
    <row r="1483" spans="1:7">
      <c r="D1483" s="83"/>
      <c r="F1483" s="83"/>
    </row>
    <row r="1484" spans="1:7">
      <c r="A1484" s="85"/>
      <c r="D1484" s="83"/>
      <c r="F1484" s="83"/>
      <c r="G1484" s="83"/>
    </row>
    <row r="1485" spans="1:7">
      <c r="A1485" s="85"/>
      <c r="D1485" s="83"/>
      <c r="F1485" s="83"/>
      <c r="G1485" s="83"/>
    </row>
    <row r="1486" spans="1:7">
      <c r="A1486" s="85"/>
      <c r="D1486" s="83"/>
      <c r="F1486" s="83"/>
    </row>
    <row r="1487" spans="1:7">
      <c r="A1487" s="85"/>
      <c r="D1487" s="83"/>
      <c r="F1487" s="83"/>
      <c r="G1487" s="83"/>
    </row>
    <row r="1488" spans="1:7">
      <c r="A1488" s="85"/>
      <c r="D1488" s="83"/>
      <c r="F1488" s="83"/>
      <c r="G1488" s="83"/>
    </row>
    <row r="1489" spans="1:7">
      <c r="A1489" s="85"/>
      <c r="D1489" s="83"/>
      <c r="F1489" s="83"/>
      <c r="G1489" s="83"/>
    </row>
    <row r="1490" spans="1:7">
      <c r="A1490" s="85"/>
      <c r="D1490" s="83"/>
      <c r="F1490" s="83"/>
    </row>
    <row r="1491" spans="1:7">
      <c r="A1491" s="85"/>
      <c r="D1491" s="83"/>
      <c r="F1491" s="83"/>
      <c r="G1491" s="83"/>
    </row>
    <row r="1492" spans="1:7">
      <c r="A1492" s="85"/>
      <c r="D1492" s="83"/>
      <c r="F1492" s="83"/>
      <c r="G1492" s="83"/>
    </row>
    <row r="1493" spans="1:7">
      <c r="A1493" s="85"/>
      <c r="D1493" s="83"/>
      <c r="F1493" s="83"/>
      <c r="G1493" s="83"/>
    </row>
    <row r="1494" spans="1:7">
      <c r="A1494" s="85"/>
      <c r="D1494" s="83"/>
      <c r="E1494" s="92"/>
      <c r="F1494" s="83"/>
      <c r="G1494" s="83"/>
    </row>
    <row r="1495" spans="1:7">
      <c r="A1495" s="85"/>
      <c r="D1495" s="83"/>
      <c r="F1495" s="83"/>
      <c r="G1495" s="83"/>
    </row>
    <row r="1496" spans="1:7">
      <c r="A1496" s="85"/>
      <c r="D1496" s="83"/>
      <c r="E1496" s="92"/>
      <c r="F1496" s="83"/>
      <c r="G1496" s="83"/>
    </row>
    <row r="1497" spans="1:7">
      <c r="A1497" s="85"/>
      <c r="D1497" s="83"/>
      <c r="E1497" s="92"/>
      <c r="F1497" s="83"/>
      <c r="G1497" s="83"/>
    </row>
    <row r="1498" spans="1:7">
      <c r="A1498" s="85"/>
      <c r="D1498" s="83"/>
      <c r="E1498" s="92"/>
      <c r="F1498" s="83"/>
      <c r="G1498" s="83"/>
    </row>
    <row r="1499" spans="1:7">
      <c r="A1499" s="85"/>
      <c r="D1499" s="83"/>
      <c r="E1499" s="92"/>
      <c r="F1499" s="83"/>
      <c r="G1499" s="83"/>
    </row>
    <row r="1500" spans="1:7">
      <c r="A1500" s="85"/>
      <c r="D1500" s="83"/>
      <c r="F1500" s="83"/>
    </row>
    <row r="1501" spans="1:7">
      <c r="A1501" s="85"/>
      <c r="D1501" s="83"/>
      <c r="E1501" s="92"/>
      <c r="F1501" s="83"/>
      <c r="G1501" s="83"/>
    </row>
    <row r="1502" spans="1:7">
      <c r="A1502" s="85"/>
      <c r="D1502" s="83"/>
      <c r="E1502" s="92"/>
      <c r="F1502" s="83"/>
      <c r="G1502" s="83"/>
    </row>
    <row r="1503" spans="1:7">
      <c r="A1503" s="85"/>
      <c r="D1503" s="83"/>
      <c r="F1503" s="83"/>
      <c r="G1503" s="83"/>
    </row>
    <row r="1504" spans="1:7">
      <c r="A1504" s="85"/>
      <c r="D1504" s="83"/>
      <c r="F1504" s="83"/>
      <c r="G1504" s="83"/>
    </row>
    <row r="1505" spans="1:7">
      <c r="A1505" s="85"/>
      <c r="D1505" s="83"/>
      <c r="F1505" s="83"/>
      <c r="G1505" s="83"/>
    </row>
    <row r="1506" spans="1:7">
      <c r="A1506" s="85"/>
      <c r="D1506" s="83"/>
      <c r="F1506" s="83"/>
      <c r="G1506" s="83"/>
    </row>
    <row r="1507" spans="1:7">
      <c r="A1507" s="85"/>
      <c r="D1507" s="83"/>
      <c r="F1507" s="83"/>
      <c r="G1507" s="83"/>
    </row>
    <row r="1508" spans="1:7">
      <c r="A1508" s="85"/>
      <c r="D1508" s="83"/>
      <c r="E1508" s="92"/>
      <c r="F1508" s="83"/>
      <c r="G1508" s="83"/>
    </row>
    <row r="1509" spans="1:7">
      <c r="D1509" s="83"/>
      <c r="F1509" s="83"/>
    </row>
    <row r="1510" spans="1:7">
      <c r="D1510" s="83"/>
      <c r="F1510" s="83"/>
    </row>
    <row r="1511" spans="1:7">
      <c r="D1511" s="83"/>
      <c r="F1511" s="83"/>
    </row>
    <row r="1512" spans="1:7">
      <c r="D1512" s="83"/>
      <c r="F1512" s="83"/>
    </row>
    <row r="1513" spans="1:7">
      <c r="D1513" s="83"/>
      <c r="F1513" s="83"/>
    </row>
    <row r="1514" spans="1:7">
      <c r="D1514" s="83"/>
      <c r="F1514" s="83"/>
    </row>
    <row r="1515" spans="1:7">
      <c r="D1515" s="83"/>
      <c r="F1515" s="83"/>
    </row>
    <row r="1516" spans="1:7">
      <c r="D1516" s="83"/>
      <c r="F1516" s="83"/>
    </row>
    <row r="1519" spans="1:7">
      <c r="F1519" s="83"/>
    </row>
    <row r="1520" spans="1:7">
      <c r="D1520" s="83"/>
      <c r="F1520" s="83"/>
    </row>
    <row r="1521" spans="2:6">
      <c r="D1521" s="83"/>
      <c r="F1521" s="83"/>
    </row>
    <row r="1522" spans="2:6">
      <c r="D1522" s="83"/>
      <c r="F1522" s="83"/>
    </row>
    <row r="1523" spans="2:6">
      <c r="D1523" s="83"/>
      <c r="F1523" s="83"/>
    </row>
    <row r="1524" spans="2:6">
      <c r="D1524" s="83"/>
      <c r="F1524" s="83"/>
    </row>
    <row r="1525" spans="2:6">
      <c r="D1525" s="83"/>
      <c r="F1525" s="83"/>
    </row>
    <row r="1526" spans="2:6">
      <c r="D1526" s="83"/>
      <c r="F1526" s="83"/>
    </row>
    <row r="1527" spans="2:6">
      <c r="D1527" s="83"/>
      <c r="F1527" s="83"/>
    </row>
    <row r="1528" spans="2:6">
      <c r="D1528" s="83"/>
      <c r="F1528" s="83"/>
    </row>
    <row r="1529" spans="2:6">
      <c r="D1529" s="83"/>
      <c r="F1529" s="83"/>
    </row>
    <row r="1530" spans="2:6">
      <c r="D1530" s="83"/>
    </row>
    <row r="1531" spans="2:6">
      <c r="D1531" s="83"/>
      <c r="F1531" s="83"/>
    </row>
    <row r="1532" spans="2:6">
      <c r="D1532" s="83"/>
      <c r="F1532" s="83"/>
    </row>
    <row r="1533" spans="2:6">
      <c r="D1533" s="83"/>
      <c r="F1533" s="83"/>
    </row>
    <row r="1534" spans="2:6">
      <c r="D1534" s="83"/>
      <c r="F1534" s="83"/>
    </row>
    <row r="1535" spans="2:6">
      <c r="D1535" s="83"/>
      <c r="F1535" s="83"/>
    </row>
    <row r="1536" spans="2:6">
      <c r="B1536" s="83"/>
      <c r="D1536" s="83"/>
      <c r="F1536" s="83"/>
    </row>
    <row r="1537" spans="2:6">
      <c r="B1537" s="83"/>
      <c r="D1537" s="83"/>
      <c r="F1537" s="83"/>
    </row>
    <row r="1538" spans="2:6">
      <c r="B1538" s="83"/>
      <c r="D1538" s="83"/>
      <c r="F1538" s="83"/>
    </row>
    <row r="1539" spans="2:6">
      <c r="B1539" s="83"/>
      <c r="D1539" s="83"/>
      <c r="F1539" s="83"/>
    </row>
    <row r="1540" spans="2:6">
      <c r="B1540" s="83"/>
      <c r="D1540" s="83"/>
      <c r="F1540" s="83"/>
    </row>
    <row r="1541" spans="2:6">
      <c r="B1541" s="83"/>
      <c r="D1541" s="83"/>
      <c r="F1541" s="83"/>
    </row>
    <row r="1542" spans="2:6">
      <c r="B1542" s="83"/>
      <c r="D1542" s="83"/>
      <c r="F1542" s="83"/>
    </row>
    <row r="1543" spans="2:6">
      <c r="B1543" s="83"/>
      <c r="D1543" s="83"/>
    </row>
    <row r="1544" spans="2:6">
      <c r="B1544" s="83"/>
      <c r="D1544" s="83"/>
      <c r="F1544" s="83"/>
    </row>
    <row r="1545" spans="2:6">
      <c r="B1545" s="83"/>
      <c r="D1545" s="83"/>
      <c r="F1545" s="83"/>
    </row>
    <row r="1546" spans="2:6">
      <c r="B1546" s="83"/>
      <c r="D1546" s="83"/>
      <c r="F1546" s="83"/>
    </row>
    <row r="1547" spans="2:6">
      <c r="B1547" s="83"/>
      <c r="D1547" s="83"/>
      <c r="F1547" s="83"/>
    </row>
    <row r="1548" spans="2:6">
      <c r="B1548" s="83"/>
      <c r="D1548" s="83"/>
      <c r="E1548" s="92"/>
      <c r="F1548" s="83"/>
    </row>
    <row r="1549" spans="2:6">
      <c r="B1549" s="83"/>
      <c r="D1549" s="83"/>
      <c r="F1549" s="83"/>
    </row>
    <row r="1550" spans="2:6">
      <c r="B1550" s="83"/>
      <c r="D1550" s="83"/>
      <c r="F1550" s="83"/>
    </row>
    <row r="1551" spans="2:6">
      <c r="B1551" s="83"/>
      <c r="D1551" s="83"/>
      <c r="F1551" s="83"/>
    </row>
    <row r="1552" spans="2:6">
      <c r="B1552" s="83"/>
      <c r="D1552" s="83"/>
      <c r="F1552" s="83"/>
    </row>
    <row r="1553" spans="2:6">
      <c r="B1553" s="83"/>
      <c r="D1553" s="83"/>
      <c r="F1553" s="83"/>
    </row>
    <row r="1554" spans="2:6">
      <c r="B1554" s="83"/>
      <c r="D1554" s="83"/>
      <c r="E1554" s="92"/>
      <c r="F1554" s="83"/>
    </row>
    <row r="1555" spans="2:6">
      <c r="B1555" s="83"/>
      <c r="D1555" s="83"/>
      <c r="E1555" s="92"/>
      <c r="F1555" s="83"/>
    </row>
    <row r="1556" spans="2:6">
      <c r="B1556" s="83"/>
      <c r="D1556" s="83"/>
      <c r="F1556" s="83"/>
    </row>
    <row r="1557" spans="2:6">
      <c r="B1557" s="83"/>
      <c r="D1557" s="83"/>
      <c r="F1557" s="83"/>
    </row>
    <row r="1558" spans="2:6">
      <c r="B1558" s="83"/>
      <c r="D1558" s="83"/>
      <c r="F1558" s="83"/>
    </row>
    <row r="1559" spans="2:6">
      <c r="B1559" s="83"/>
      <c r="D1559" s="83"/>
      <c r="F1559" s="83"/>
    </row>
    <row r="1560" spans="2:6">
      <c r="B1560" s="83"/>
      <c r="D1560" s="83"/>
      <c r="F1560" s="83"/>
    </row>
    <row r="1561" spans="2:6">
      <c r="B1561" s="83"/>
      <c r="D1561" s="83"/>
      <c r="F1561" s="83"/>
    </row>
    <row r="1563" spans="2:6">
      <c r="D1563" s="83"/>
      <c r="F1563" s="83"/>
    </row>
    <row r="1564" spans="2:6">
      <c r="D1564" s="83"/>
      <c r="F1564" s="83"/>
    </row>
    <row r="1565" spans="2:6">
      <c r="D1565" s="83"/>
      <c r="F1565" s="83"/>
    </row>
    <row r="1566" spans="2:6">
      <c r="D1566" s="83"/>
      <c r="F1566" s="83"/>
    </row>
    <row r="1567" spans="2:6">
      <c r="D1567" s="83"/>
      <c r="F1567" s="83"/>
    </row>
    <row r="1568" spans="2:6">
      <c r="D1568" s="83"/>
      <c r="F1568" s="83"/>
    </row>
    <row r="1570" spans="4:6">
      <c r="D1570" s="83"/>
      <c r="F1570" s="83"/>
    </row>
    <row r="1571" spans="4:6">
      <c r="D1571" s="83"/>
      <c r="F1571" s="83"/>
    </row>
    <row r="1572" spans="4:6">
      <c r="D1572" s="83"/>
      <c r="F1572" s="83"/>
    </row>
    <row r="1573" spans="4:6">
      <c r="D1573" s="83"/>
      <c r="F1573" s="83"/>
    </row>
    <row r="1574" spans="4:6">
      <c r="D1574" s="83"/>
      <c r="F1574" s="83"/>
    </row>
    <row r="1575" spans="4:6">
      <c r="D1575" s="83"/>
      <c r="F1575" s="83"/>
    </row>
    <row r="1576" spans="4:6">
      <c r="D1576" s="83"/>
      <c r="F1576" s="83"/>
    </row>
    <row r="1577" spans="4:6">
      <c r="D1577" s="83"/>
      <c r="F1577" s="83"/>
    </row>
    <row r="1578" spans="4:6">
      <c r="D1578" s="83"/>
      <c r="F1578" s="83"/>
    </row>
    <row r="1579" spans="4:6">
      <c r="F1579" s="83"/>
    </row>
    <row r="1580" spans="4:6">
      <c r="D1580" s="83"/>
      <c r="F1580" s="83"/>
    </row>
    <row r="1581" spans="4:6">
      <c r="D1581" s="83"/>
      <c r="F1581" s="83"/>
    </row>
    <row r="1582" spans="4:6">
      <c r="D1582" s="83"/>
    </row>
    <row r="1583" spans="4:6">
      <c r="D1583" s="83"/>
      <c r="F1583" s="83"/>
    </row>
    <row r="1584" spans="4:6">
      <c r="D1584" s="83"/>
      <c r="F1584" s="83"/>
    </row>
    <row r="1585" spans="4:6">
      <c r="D1585" s="83"/>
      <c r="F1585" s="83"/>
    </row>
    <row r="1586" spans="4:6">
      <c r="D1586" s="83"/>
      <c r="F1586" s="83"/>
    </row>
    <row r="1587" spans="4:6">
      <c r="D1587" s="83"/>
      <c r="F1587" s="83"/>
    </row>
    <row r="1588" spans="4:6">
      <c r="D1588" s="83"/>
      <c r="F1588" s="83"/>
    </row>
    <row r="1589" spans="4:6">
      <c r="D1589" s="83"/>
      <c r="F1589" s="83"/>
    </row>
    <row r="1590" spans="4:6">
      <c r="D1590" s="83"/>
      <c r="F1590" s="83"/>
    </row>
    <row r="1591" spans="4:6">
      <c r="D1591" s="83"/>
      <c r="F1591" s="83"/>
    </row>
    <row r="1592" spans="4:6">
      <c r="D1592" s="83"/>
      <c r="F1592" s="83"/>
    </row>
    <row r="1593" spans="4:6">
      <c r="D1593" s="83"/>
      <c r="F1593" s="83"/>
    </row>
    <row r="1594" spans="4:6">
      <c r="D1594" s="83"/>
      <c r="F1594" s="83"/>
    </row>
    <row r="1597" spans="4:6">
      <c r="D1597" s="83"/>
      <c r="F1597" s="83"/>
    </row>
    <row r="1598" spans="4:6">
      <c r="D1598" s="83"/>
      <c r="F1598" s="83"/>
    </row>
    <row r="1599" spans="4:6">
      <c r="D1599" s="83"/>
      <c r="F1599" s="83"/>
    </row>
    <row r="1600" spans="4:6">
      <c r="D1600" s="83"/>
      <c r="F1600" s="83"/>
    </row>
    <row r="1601" spans="4:6">
      <c r="D1601" s="83"/>
      <c r="F1601" s="83"/>
    </row>
    <row r="1602" spans="4:6">
      <c r="D1602" s="83"/>
      <c r="F1602" s="83"/>
    </row>
    <row r="1603" spans="4:6">
      <c r="D1603" s="83"/>
      <c r="F1603" s="83"/>
    </row>
    <row r="1604" spans="4:6">
      <c r="D1604" s="83"/>
      <c r="F1604" s="83"/>
    </row>
    <row r="1606" spans="4:6">
      <c r="D1606" s="83"/>
      <c r="F1606" s="83"/>
    </row>
    <row r="1607" spans="4:6">
      <c r="D1607" s="83"/>
      <c r="F1607" s="83"/>
    </row>
    <row r="1608" spans="4:6">
      <c r="D1608" s="83"/>
    </row>
    <row r="1609" spans="4:6">
      <c r="D1609" s="83"/>
      <c r="F1609" s="83"/>
    </row>
    <row r="1610" spans="4:6">
      <c r="D1610" s="83"/>
      <c r="F1610" s="83"/>
    </row>
    <row r="1611" spans="4:6">
      <c r="D1611" s="83"/>
      <c r="F1611" s="83"/>
    </row>
    <row r="1612" spans="4:6">
      <c r="D1612" s="83"/>
      <c r="F1612" s="83"/>
    </row>
    <row r="1613" spans="4:6">
      <c r="D1613" s="83"/>
      <c r="F1613" s="83"/>
    </row>
    <row r="1614" spans="4:6">
      <c r="D1614" s="83"/>
      <c r="F1614" s="83"/>
    </row>
    <row r="1615" spans="4:6">
      <c r="D1615" s="83"/>
      <c r="F1615" s="83"/>
    </row>
    <row r="1616" spans="4:6">
      <c r="D1616" s="83"/>
      <c r="F1616" s="83"/>
    </row>
    <row r="1617" spans="4:6">
      <c r="D1617" s="83"/>
      <c r="F1617" s="83"/>
    </row>
    <row r="1618" spans="4:6">
      <c r="D1618" s="83"/>
      <c r="F1618" s="83"/>
    </row>
    <row r="1619" spans="4:6">
      <c r="D1619" s="83"/>
      <c r="F1619" s="83"/>
    </row>
    <row r="1620" spans="4:6">
      <c r="D1620" s="83"/>
      <c r="F1620" s="83"/>
    </row>
    <row r="1621" spans="4:6">
      <c r="D1621" s="83"/>
      <c r="F1621" s="83"/>
    </row>
    <row r="1622" spans="4:6">
      <c r="D1622" s="83"/>
      <c r="F1622" s="83"/>
    </row>
    <row r="1623" spans="4:6">
      <c r="D1623" s="83"/>
      <c r="F1623" s="83"/>
    </row>
    <row r="1624" spans="4:6">
      <c r="D1624" s="83"/>
      <c r="F1624" s="83"/>
    </row>
    <row r="1625" spans="4:6">
      <c r="D1625" s="83"/>
      <c r="F1625" s="83"/>
    </row>
    <row r="1626" spans="4:6">
      <c r="D1626" s="83"/>
      <c r="F1626" s="83"/>
    </row>
    <row r="1627" spans="4:6">
      <c r="D1627" s="83"/>
      <c r="F1627" s="83"/>
    </row>
    <row r="1628" spans="4:6">
      <c r="D1628" s="83"/>
      <c r="F1628" s="83"/>
    </row>
    <row r="1629" spans="4:6">
      <c r="D1629" s="83"/>
      <c r="F1629" s="83"/>
    </row>
    <row r="1630" spans="4:6">
      <c r="D1630" s="83"/>
      <c r="F1630" s="83"/>
    </row>
    <row r="1631" spans="4:6">
      <c r="D1631" s="83"/>
      <c r="F1631" s="83"/>
    </row>
    <row r="1632" spans="4:6">
      <c r="D1632" s="83"/>
      <c r="F1632" s="83"/>
    </row>
    <row r="1633" spans="2:7">
      <c r="D1633" s="83"/>
      <c r="F1633" s="83"/>
    </row>
    <row r="1634" spans="2:7">
      <c r="D1634" s="83"/>
      <c r="F1634" s="83"/>
    </row>
    <row r="1635" spans="2:7">
      <c r="D1635" s="83"/>
      <c r="F1635" s="83"/>
    </row>
    <row r="1636" spans="2:7">
      <c r="D1636" s="83"/>
      <c r="F1636" s="83"/>
    </row>
    <row r="1637" spans="2:7">
      <c r="D1637" s="83"/>
      <c r="F1637" s="83"/>
    </row>
    <row r="1638" spans="2:7">
      <c r="D1638" s="83"/>
      <c r="F1638" s="83"/>
    </row>
    <row r="1639" spans="2:7">
      <c r="D1639" s="83"/>
      <c r="F1639" s="83"/>
      <c r="G1639" s="83"/>
    </row>
    <row r="1640" spans="2:7">
      <c r="B1640" s="83"/>
      <c r="D1640" s="83"/>
      <c r="F1640" s="83"/>
    </row>
    <row r="1641" spans="2:7">
      <c r="B1641" s="83"/>
      <c r="D1641" s="83"/>
      <c r="F1641" s="83"/>
    </row>
    <row r="1642" spans="2:7">
      <c r="B1642" s="83"/>
      <c r="D1642" s="83"/>
      <c r="F1642" s="83"/>
    </row>
    <row r="1643" spans="2:7">
      <c r="B1643" s="83"/>
      <c r="D1643" s="83"/>
      <c r="F1643" s="83"/>
    </row>
    <row r="1644" spans="2:7">
      <c r="B1644" s="83"/>
      <c r="D1644" s="83"/>
      <c r="F1644" s="83"/>
    </row>
    <row r="1645" spans="2:7">
      <c r="B1645" s="83"/>
      <c r="D1645" s="83"/>
      <c r="F1645" s="83"/>
    </row>
    <row r="1646" spans="2:7">
      <c r="B1646" s="83"/>
      <c r="D1646" s="83"/>
      <c r="F1646" s="83"/>
    </row>
    <row r="1647" spans="2:7">
      <c r="B1647" s="83"/>
      <c r="D1647" s="83"/>
    </row>
    <row r="1648" spans="2:7">
      <c r="B1648" s="83"/>
      <c r="D1648" s="83"/>
      <c r="F1648" s="83"/>
    </row>
    <row r="1649" spans="2:6">
      <c r="B1649" s="83"/>
      <c r="D1649" s="83"/>
      <c r="F1649" s="83"/>
    </row>
    <row r="1650" spans="2:6">
      <c r="B1650" s="83"/>
      <c r="D1650" s="83"/>
      <c r="F1650" s="83"/>
    </row>
    <row r="1651" spans="2:6">
      <c r="B1651" s="83"/>
      <c r="D1651" s="83"/>
      <c r="F1651" s="83"/>
    </row>
    <row r="1652" spans="2:6">
      <c r="B1652" s="83"/>
      <c r="D1652" s="83"/>
      <c r="F1652" s="83"/>
    </row>
    <row r="1653" spans="2:6">
      <c r="B1653" s="83"/>
      <c r="D1653" s="83"/>
      <c r="F1653" s="83"/>
    </row>
    <row r="1654" spans="2:6">
      <c r="B1654" s="83"/>
      <c r="D1654" s="83"/>
      <c r="F1654" s="83"/>
    </row>
    <row r="1655" spans="2:6">
      <c r="B1655" s="83"/>
      <c r="D1655" s="83"/>
      <c r="F1655" s="83"/>
    </row>
    <row r="1656" spans="2:6">
      <c r="B1656" s="83"/>
      <c r="D1656" s="83"/>
      <c r="F1656" s="83"/>
    </row>
    <row r="1657" spans="2:6">
      <c r="B1657" s="83"/>
      <c r="D1657" s="83"/>
      <c r="F1657" s="83"/>
    </row>
    <row r="1658" spans="2:6">
      <c r="B1658" s="83"/>
      <c r="D1658" s="83"/>
      <c r="F1658" s="83"/>
    </row>
    <row r="1659" spans="2:6">
      <c r="B1659" s="83"/>
      <c r="D1659" s="83"/>
      <c r="F1659" s="83"/>
    </row>
    <row r="1660" spans="2:6">
      <c r="B1660" s="83"/>
      <c r="D1660" s="83"/>
      <c r="F1660" s="83"/>
    </row>
    <row r="1661" spans="2:6">
      <c r="B1661" s="83"/>
      <c r="D1661" s="83"/>
      <c r="F1661" s="83"/>
    </row>
    <row r="1662" spans="2:6">
      <c r="B1662" s="83"/>
      <c r="D1662" s="83"/>
      <c r="F1662" s="83"/>
    </row>
    <row r="1663" spans="2:6">
      <c r="B1663" s="83"/>
      <c r="D1663" s="83"/>
      <c r="F1663" s="83"/>
    </row>
    <row r="1664" spans="2:6">
      <c r="B1664" s="83"/>
      <c r="D1664" s="83"/>
      <c r="F1664" s="83"/>
    </row>
    <row r="1665" spans="1:8">
      <c r="B1665" s="83"/>
      <c r="D1665" s="83"/>
      <c r="F1665" s="83"/>
    </row>
    <row r="1666" spans="1:8">
      <c r="A1666" s="85"/>
      <c r="D1666" s="83"/>
      <c r="F1666" s="83"/>
      <c r="G1666" s="83"/>
    </row>
    <row r="1667" spans="1:8">
      <c r="A1667" s="85"/>
      <c r="B1667" s="83"/>
      <c r="D1667" s="83"/>
      <c r="F1667" s="83"/>
      <c r="G1667" s="83"/>
      <c r="H1667" s="83"/>
    </row>
    <row r="1668" spans="1:8">
      <c r="A1668" s="85"/>
      <c r="B1668" s="83"/>
      <c r="D1668" s="83"/>
      <c r="F1668" s="83"/>
      <c r="G1668" s="83"/>
    </row>
    <row r="1669" spans="1:8">
      <c r="A1669" s="85"/>
      <c r="B1669" s="83"/>
      <c r="D1669" s="83"/>
      <c r="E1669" s="83"/>
      <c r="F1669" s="83"/>
      <c r="G1669" s="83"/>
      <c r="H1669" s="83"/>
    </row>
    <row r="1670" spans="1:8">
      <c r="A1670" s="85"/>
      <c r="B1670" s="83"/>
      <c r="D1670" s="83"/>
      <c r="E1670" s="83"/>
      <c r="F1670" s="83"/>
      <c r="G1670" s="83"/>
      <c r="H1670" s="83"/>
    </row>
    <row r="1671" spans="1:8">
      <c r="A1671" s="85"/>
      <c r="B1671" s="83"/>
      <c r="D1671" s="83"/>
      <c r="F1671" s="83"/>
      <c r="G1671" s="83"/>
    </row>
    <row r="1672" spans="1:8">
      <c r="A1672" s="85"/>
      <c r="B1672" s="83"/>
      <c r="D1672" s="83"/>
      <c r="E1672" s="83"/>
      <c r="F1672" s="83"/>
      <c r="G1672" s="83"/>
      <c r="H1672" s="83"/>
    </row>
    <row r="1673" spans="1:8">
      <c r="A1673" s="85"/>
      <c r="B1673" s="83"/>
      <c r="D1673" s="83"/>
      <c r="E1673" s="83"/>
      <c r="F1673" s="83"/>
      <c r="G1673" s="83"/>
      <c r="H1673" s="83"/>
    </row>
    <row r="1674" spans="1:8">
      <c r="A1674" s="85"/>
      <c r="B1674" s="83"/>
      <c r="D1674" s="83"/>
      <c r="E1674" s="83"/>
      <c r="F1674" s="83"/>
      <c r="G1674" s="83"/>
      <c r="H1674" s="83"/>
    </row>
    <row r="1675" spans="1:8">
      <c r="A1675" s="85"/>
      <c r="B1675" s="83"/>
      <c r="D1675" s="83"/>
      <c r="E1675" s="83"/>
      <c r="F1675" s="83"/>
      <c r="G1675" s="83"/>
      <c r="H1675" s="83"/>
    </row>
    <row r="1676" spans="1:8">
      <c r="A1676" s="85"/>
      <c r="B1676" s="83"/>
      <c r="D1676" s="83"/>
      <c r="F1676" s="83"/>
      <c r="G1676" s="83"/>
    </row>
    <row r="1677" spans="1:8">
      <c r="A1677" s="85"/>
      <c r="B1677" s="83"/>
      <c r="D1677" s="83"/>
      <c r="E1677" s="83"/>
      <c r="F1677" s="83"/>
      <c r="G1677" s="83"/>
      <c r="H1677" s="83"/>
    </row>
    <row r="1678" spans="1:8">
      <c r="A1678" s="85"/>
      <c r="B1678" s="83"/>
      <c r="D1678" s="83"/>
      <c r="F1678" s="83"/>
      <c r="G1678" s="83"/>
    </row>
    <row r="1679" spans="1:8">
      <c r="A1679" s="85"/>
      <c r="B1679" s="83"/>
      <c r="D1679" s="83"/>
      <c r="E1679" s="83"/>
      <c r="F1679" s="83"/>
      <c r="G1679" s="83"/>
      <c r="H1679" s="83"/>
    </row>
    <row r="1680" spans="1:8">
      <c r="A1680" s="85"/>
      <c r="B1680" s="83"/>
      <c r="D1680" s="83"/>
      <c r="E1680" s="83"/>
      <c r="F1680" s="83"/>
      <c r="G1680" s="83"/>
      <c r="H1680" s="83"/>
    </row>
    <row r="1681" spans="1:8">
      <c r="A1681" s="85"/>
      <c r="B1681" s="83"/>
      <c r="D1681" s="83"/>
      <c r="E1681" s="83"/>
      <c r="F1681" s="83"/>
      <c r="G1681" s="83"/>
      <c r="H1681" s="83"/>
    </row>
    <row r="1682" spans="1:8">
      <c r="A1682" s="85"/>
      <c r="B1682" s="83"/>
      <c r="D1682" s="83"/>
      <c r="E1682" s="83"/>
      <c r="F1682" s="83"/>
      <c r="G1682" s="83"/>
      <c r="H1682" s="83"/>
    </row>
    <row r="1683" spans="1:8">
      <c r="A1683" s="85"/>
      <c r="B1683" s="83"/>
      <c r="D1683" s="83"/>
      <c r="F1683" s="83"/>
      <c r="G1683" s="83"/>
      <c r="H1683" s="83"/>
    </row>
    <row r="1684" spans="1:8">
      <c r="A1684" s="85"/>
      <c r="B1684" s="83"/>
      <c r="D1684" s="83"/>
      <c r="F1684" s="83"/>
      <c r="G1684" s="83"/>
    </row>
    <row r="1685" spans="1:8">
      <c r="A1685" s="85"/>
      <c r="B1685" s="83"/>
      <c r="D1685" s="83"/>
      <c r="E1685" s="83"/>
      <c r="F1685" s="83"/>
      <c r="G1685" s="83"/>
      <c r="H1685" s="83"/>
    </row>
    <row r="1686" spans="1:8">
      <c r="A1686" s="85"/>
      <c r="B1686" s="83"/>
      <c r="D1686" s="83"/>
      <c r="E1686" s="83"/>
      <c r="F1686" s="83"/>
      <c r="H1686" s="83"/>
    </row>
    <row r="1687" spans="1:8">
      <c r="A1687" s="85"/>
      <c r="B1687" s="83"/>
      <c r="D1687" s="83"/>
      <c r="E1687" s="83"/>
      <c r="F1687" s="83"/>
      <c r="G1687" s="83"/>
      <c r="H1687" s="83"/>
    </row>
    <row r="1688" spans="1:8">
      <c r="A1688" s="85"/>
      <c r="B1688" s="83"/>
      <c r="D1688" s="83"/>
      <c r="E1688" s="83"/>
      <c r="F1688" s="83"/>
      <c r="G1688" s="83"/>
      <c r="H1688" s="83"/>
    </row>
    <row r="1689" spans="1:8">
      <c r="A1689" s="85"/>
      <c r="B1689" s="83"/>
      <c r="D1689" s="83"/>
      <c r="F1689" s="83"/>
      <c r="G1689" s="83"/>
    </row>
    <row r="1690" spans="1:8">
      <c r="A1690" s="85"/>
      <c r="B1690" s="83"/>
      <c r="D1690" s="83"/>
      <c r="E1690" s="83"/>
      <c r="F1690" s="83"/>
      <c r="G1690" s="83"/>
      <c r="H1690" s="83"/>
    </row>
    <row r="1691" spans="1:8">
      <c r="A1691" s="85"/>
      <c r="B1691" s="83"/>
      <c r="D1691" s="83"/>
      <c r="E1691" s="83"/>
      <c r="F1691" s="83"/>
      <c r="G1691" s="83"/>
      <c r="H1691" s="83"/>
    </row>
    <row r="1692" spans="1:8">
      <c r="D1692" s="83"/>
      <c r="F1692" s="83"/>
    </row>
    <row r="1693" spans="1:8">
      <c r="D1693" s="83"/>
      <c r="F1693" s="83"/>
    </row>
    <row r="1694" spans="1:8">
      <c r="D1694" s="83"/>
      <c r="F1694" s="83"/>
    </row>
    <row r="1695" spans="1:8">
      <c r="D1695" s="83"/>
      <c r="F1695" s="83"/>
    </row>
    <row r="1696" spans="1:8">
      <c r="D1696" s="83"/>
      <c r="F1696" s="83"/>
    </row>
    <row r="1697" spans="4:6">
      <c r="D1697" s="83"/>
      <c r="F1697" s="83"/>
    </row>
    <row r="1698" spans="4:6">
      <c r="D1698" s="83"/>
      <c r="F1698" s="83"/>
    </row>
    <row r="1700" spans="4:6">
      <c r="D1700" s="83"/>
      <c r="F1700" s="83"/>
    </row>
    <row r="1701" spans="4:6">
      <c r="D1701" s="83"/>
      <c r="F1701" s="83"/>
    </row>
    <row r="1702" spans="4:6">
      <c r="D1702" s="83"/>
      <c r="F1702" s="83"/>
    </row>
    <row r="1703" spans="4:6">
      <c r="D1703" s="83"/>
      <c r="E1703" s="92"/>
      <c r="F1703" s="83"/>
    </row>
    <row r="1704" spans="4:6">
      <c r="D1704" s="83"/>
      <c r="E1704" s="92"/>
      <c r="F1704" s="83"/>
    </row>
    <row r="1705" spans="4:6">
      <c r="D1705" s="83"/>
      <c r="F1705" s="83"/>
    </row>
    <row r="1706" spans="4:6">
      <c r="D1706" s="83"/>
      <c r="E1706" s="92"/>
      <c r="F1706" s="83"/>
    </row>
    <row r="1707" spans="4:6">
      <c r="D1707" s="83"/>
      <c r="F1707" s="83"/>
    </row>
    <row r="1708" spans="4:6">
      <c r="D1708" s="83"/>
      <c r="E1708" s="92"/>
      <c r="F1708" s="83"/>
    </row>
    <row r="1709" spans="4:6">
      <c r="D1709" s="83"/>
      <c r="F1709" s="83"/>
    </row>
    <row r="1710" spans="4:6">
      <c r="D1710" s="83"/>
      <c r="E1710" s="92"/>
      <c r="F1710" s="83"/>
    </row>
    <row r="1711" spans="4:6">
      <c r="D1711" s="83"/>
      <c r="E1711" s="92"/>
      <c r="F1711" s="83"/>
    </row>
    <row r="1712" spans="4:6">
      <c r="D1712" s="83"/>
      <c r="F1712" s="83"/>
    </row>
    <row r="1713" spans="4:6">
      <c r="D1713" s="83"/>
      <c r="F1713" s="83"/>
    </row>
    <row r="1714" spans="4:6">
      <c r="D1714" s="83"/>
      <c r="F1714" s="83"/>
    </row>
    <row r="1715" spans="4:6">
      <c r="D1715" s="83"/>
      <c r="F1715" s="83"/>
    </row>
    <row r="1716" spans="4:6">
      <c r="D1716" s="83"/>
      <c r="F1716" s="83"/>
    </row>
    <row r="1717" spans="4:6">
      <c r="D1717" s="83"/>
      <c r="F1717" s="83"/>
    </row>
    <row r="1718" spans="4:6">
      <c r="D1718" s="83"/>
      <c r="F1718" s="83"/>
    </row>
    <row r="1719" spans="4:6">
      <c r="D1719" s="83"/>
      <c r="F1719" s="83"/>
    </row>
    <row r="1720" spans="4:6">
      <c r="D1720" s="83"/>
      <c r="F1720" s="83"/>
    </row>
    <row r="1721" spans="4:6">
      <c r="D1721" s="83"/>
      <c r="F1721" s="83"/>
    </row>
    <row r="1722" spans="4:6">
      <c r="D1722" s="83"/>
      <c r="F1722" s="83"/>
    </row>
    <row r="1723" spans="4:6">
      <c r="D1723" s="83"/>
      <c r="F1723" s="83"/>
    </row>
    <row r="1724" spans="4:6">
      <c r="D1724" s="83"/>
      <c r="F1724" s="83"/>
    </row>
    <row r="1727" spans="4:6">
      <c r="D1727" s="83"/>
      <c r="F1727" s="83"/>
    </row>
    <row r="1728" spans="4:6">
      <c r="D1728" s="83"/>
      <c r="F1728" s="83"/>
    </row>
    <row r="1729" spans="4:6">
      <c r="D1729" s="83"/>
      <c r="F1729" s="83"/>
    </row>
    <row r="1730" spans="4:6">
      <c r="D1730" s="83"/>
      <c r="F1730" s="83"/>
    </row>
    <row r="1731" spans="4:6">
      <c r="D1731" s="83"/>
      <c r="F1731" s="83"/>
    </row>
    <row r="1732" spans="4:6">
      <c r="D1732" s="83"/>
      <c r="F1732" s="83"/>
    </row>
    <row r="1733" spans="4:6">
      <c r="D1733" s="83"/>
      <c r="F1733" s="83"/>
    </row>
    <row r="1734" spans="4:6">
      <c r="D1734" s="83"/>
      <c r="F1734" s="83"/>
    </row>
    <row r="1735" spans="4:6">
      <c r="D1735" s="83"/>
      <c r="F1735" s="83"/>
    </row>
    <row r="1736" spans="4:6">
      <c r="D1736" s="83"/>
      <c r="F1736" s="83"/>
    </row>
    <row r="1737" spans="4:6">
      <c r="D1737" s="83"/>
      <c r="F1737" s="83"/>
    </row>
    <row r="1738" spans="4:6">
      <c r="D1738" s="83"/>
    </row>
    <row r="1739" spans="4:6">
      <c r="D1739" s="83"/>
      <c r="F1739" s="83"/>
    </row>
    <row r="1740" spans="4:6">
      <c r="D1740" s="83"/>
      <c r="F1740" s="83"/>
    </row>
    <row r="1741" spans="4:6">
      <c r="D1741" s="83"/>
      <c r="F1741" s="83"/>
    </row>
    <row r="1742" spans="4:6">
      <c r="D1742" s="83"/>
      <c r="F1742" s="83"/>
    </row>
    <row r="1743" spans="4:6">
      <c r="D1743" s="83"/>
      <c r="F1743" s="83"/>
    </row>
    <row r="1745" spans="4:6">
      <c r="D1745" s="83"/>
      <c r="F1745" s="83"/>
    </row>
    <row r="1748" spans="4:6">
      <c r="D1748" s="83"/>
      <c r="F1748" s="83"/>
    </row>
    <row r="1749" spans="4:6">
      <c r="D1749" s="83"/>
      <c r="F1749" s="83"/>
    </row>
    <row r="1750" spans="4:6">
      <c r="D1750" s="83"/>
      <c r="F1750" s="83"/>
    </row>
    <row r="1752" spans="4:6">
      <c r="D1752" s="83"/>
      <c r="F1752" s="83"/>
    </row>
    <row r="1753" spans="4:6">
      <c r="D1753" s="83"/>
      <c r="F1753" s="83"/>
    </row>
    <row r="1754" spans="4:6">
      <c r="D1754" s="83"/>
      <c r="F1754" s="83"/>
    </row>
    <row r="1755" spans="4:6">
      <c r="D1755" s="83"/>
      <c r="F1755" s="83"/>
    </row>
    <row r="1756" spans="4:6">
      <c r="D1756" s="83"/>
      <c r="F1756" s="83"/>
    </row>
    <row r="1757" spans="4:6">
      <c r="D1757" s="83"/>
      <c r="F1757" s="83"/>
    </row>
    <row r="1758" spans="4:6">
      <c r="D1758" s="83"/>
      <c r="F1758" s="83"/>
    </row>
    <row r="1759" spans="4:6">
      <c r="D1759" s="83"/>
      <c r="F1759" s="83"/>
    </row>
    <row r="1760" spans="4:6">
      <c r="D1760" s="83"/>
      <c r="F1760" s="83"/>
    </row>
    <row r="1762" spans="4:6">
      <c r="D1762" s="83"/>
      <c r="F1762" s="83"/>
    </row>
    <row r="1763" spans="4:6">
      <c r="D1763" s="83"/>
      <c r="F1763" s="83"/>
    </row>
    <row r="1764" spans="4:6">
      <c r="D1764" s="83"/>
    </row>
    <row r="1765" spans="4:6">
      <c r="D1765" s="83"/>
      <c r="F1765" s="83"/>
    </row>
    <row r="1766" spans="4:6">
      <c r="D1766" s="83"/>
      <c r="F1766" s="83"/>
    </row>
    <row r="1767" spans="4:6">
      <c r="D1767" s="83"/>
      <c r="F1767" s="83"/>
    </row>
    <row r="1768" spans="4:6">
      <c r="D1768" s="83"/>
      <c r="F1768" s="83"/>
    </row>
    <row r="1769" spans="4:6">
      <c r="D1769" s="83"/>
      <c r="F1769" s="83"/>
    </row>
    <row r="1771" spans="4:6">
      <c r="D1771" s="83"/>
      <c r="F1771" s="83"/>
    </row>
    <row r="1772" spans="4:6">
      <c r="D1772" s="83"/>
      <c r="F1772" s="83"/>
    </row>
    <row r="1774" spans="4:6">
      <c r="D1774" s="83"/>
      <c r="F1774" s="83"/>
    </row>
    <row r="1775" spans="4:6">
      <c r="D1775" s="83"/>
      <c r="F1775" s="83"/>
    </row>
    <row r="1776" spans="4:6">
      <c r="D1776" s="83"/>
      <c r="F1776" s="83"/>
    </row>
    <row r="1779" spans="4:6">
      <c r="D1779" s="83"/>
      <c r="F1779" s="83"/>
    </row>
    <row r="1780" spans="4:6">
      <c r="D1780" s="83"/>
      <c r="F1780" s="83"/>
    </row>
    <row r="1781" spans="4:6">
      <c r="D1781" s="83"/>
      <c r="F1781" s="83"/>
    </row>
    <row r="1782" spans="4:6">
      <c r="D1782" s="83"/>
      <c r="F1782" s="83"/>
    </row>
    <row r="1783" spans="4:6">
      <c r="D1783" s="83"/>
      <c r="F1783" s="83"/>
    </row>
    <row r="1784" spans="4:6">
      <c r="D1784" s="83"/>
      <c r="F1784" s="83"/>
    </row>
    <row r="1785" spans="4:6">
      <c r="D1785" s="83"/>
      <c r="F1785" s="83"/>
    </row>
    <row r="1786" spans="4:6">
      <c r="D1786" s="83"/>
      <c r="F1786" s="83"/>
    </row>
    <row r="1787" spans="4:6">
      <c r="F1787" s="83"/>
    </row>
    <row r="1788" spans="4:6">
      <c r="D1788" s="83"/>
      <c r="F1788" s="83"/>
    </row>
    <row r="1789" spans="4:6">
      <c r="F1789" s="83"/>
    </row>
    <row r="1791" spans="4:6">
      <c r="D1791" s="83"/>
      <c r="F1791" s="83"/>
    </row>
    <row r="1792" spans="4:6">
      <c r="D1792" s="83"/>
      <c r="F1792" s="83"/>
    </row>
    <row r="1793" spans="1:7">
      <c r="D1793" s="83"/>
      <c r="F1793" s="83"/>
    </row>
    <row r="1794" spans="1:7">
      <c r="D1794" s="83"/>
      <c r="F1794" s="83"/>
    </row>
    <row r="1795" spans="1:7">
      <c r="F1795" s="83"/>
    </row>
    <row r="1796" spans="1:7">
      <c r="A1796" s="85"/>
      <c r="B1796" s="83"/>
      <c r="D1796" s="83"/>
      <c r="F1796" s="83"/>
      <c r="G1796" s="83"/>
    </row>
    <row r="1797" spans="1:7">
      <c r="A1797" s="85"/>
      <c r="B1797" s="83"/>
      <c r="D1797" s="83"/>
      <c r="F1797" s="83"/>
      <c r="G1797" s="83"/>
    </row>
    <row r="1798" spans="1:7">
      <c r="A1798" s="85"/>
      <c r="B1798" s="83"/>
      <c r="D1798" s="83"/>
      <c r="F1798" s="83"/>
      <c r="G1798" s="83"/>
    </row>
    <row r="1799" spans="1:7">
      <c r="A1799" s="85"/>
      <c r="B1799" s="83"/>
      <c r="D1799" s="83"/>
      <c r="F1799" s="83"/>
      <c r="G1799" s="83"/>
    </row>
    <row r="1800" spans="1:7">
      <c r="A1800" s="85"/>
      <c r="B1800" s="83"/>
      <c r="D1800" s="83"/>
      <c r="F1800" s="83"/>
      <c r="G1800" s="83"/>
    </row>
    <row r="1801" spans="1:7">
      <c r="A1801" s="85"/>
      <c r="B1801" s="83"/>
      <c r="D1801" s="83"/>
      <c r="F1801" s="83"/>
      <c r="G1801" s="83"/>
    </row>
    <row r="1802" spans="1:7">
      <c r="A1802" s="85"/>
      <c r="B1802" s="83"/>
      <c r="D1802" s="83"/>
      <c r="F1802" s="83"/>
    </row>
    <row r="1803" spans="1:7">
      <c r="A1803" s="85"/>
      <c r="B1803" s="83"/>
      <c r="D1803" s="83"/>
      <c r="F1803" s="83"/>
      <c r="G1803" s="83"/>
    </row>
    <row r="1804" spans="1:7">
      <c r="A1804" s="85"/>
      <c r="B1804" s="83"/>
      <c r="D1804" s="83"/>
      <c r="F1804" s="83"/>
      <c r="G1804" s="83"/>
    </row>
    <row r="1805" spans="1:7">
      <c r="A1805" s="85"/>
      <c r="B1805" s="83"/>
      <c r="D1805" s="83"/>
      <c r="F1805" s="83"/>
      <c r="G1805" s="83"/>
    </row>
    <row r="1806" spans="1:7">
      <c r="A1806" s="85"/>
      <c r="B1806" s="83"/>
      <c r="D1806" s="83"/>
      <c r="F1806" s="83"/>
      <c r="G1806" s="83"/>
    </row>
    <row r="1807" spans="1:7">
      <c r="A1807" s="85"/>
      <c r="B1807" s="83"/>
      <c r="D1807" s="83"/>
      <c r="F1807" s="83"/>
      <c r="G1807" s="83"/>
    </row>
    <row r="1808" spans="1:7">
      <c r="A1808" s="85"/>
      <c r="B1808" s="83"/>
      <c r="D1808" s="83"/>
      <c r="F1808" s="83"/>
      <c r="G1808" s="83"/>
    </row>
    <row r="1809" spans="1:7">
      <c r="A1809" s="85"/>
      <c r="B1809" s="83"/>
      <c r="D1809" s="83"/>
      <c r="F1809" s="83"/>
      <c r="G1809" s="83"/>
    </row>
    <row r="1810" spans="1:7">
      <c r="A1810" s="85"/>
      <c r="B1810" s="83"/>
      <c r="D1810" s="83"/>
      <c r="F1810" s="83"/>
      <c r="G1810" s="83"/>
    </row>
    <row r="1811" spans="1:7">
      <c r="A1811" s="85"/>
      <c r="B1811" s="83"/>
      <c r="D1811" s="83"/>
      <c r="F1811" s="83"/>
      <c r="G1811" s="83"/>
    </row>
    <row r="1812" spans="1:7">
      <c r="A1812" s="85"/>
      <c r="B1812" s="83"/>
      <c r="D1812" s="83"/>
      <c r="F1812" s="83"/>
      <c r="G1812" s="83"/>
    </row>
    <row r="1813" spans="1:7">
      <c r="A1813" s="85"/>
      <c r="B1813" s="83"/>
      <c r="D1813" s="83"/>
      <c r="F1813" s="83"/>
      <c r="G1813" s="83"/>
    </row>
    <row r="1814" spans="1:7">
      <c r="A1814" s="85"/>
      <c r="B1814" s="83"/>
      <c r="D1814" s="83"/>
      <c r="F1814" s="83"/>
      <c r="G1814" s="83"/>
    </row>
    <row r="1815" spans="1:7">
      <c r="A1815" s="85"/>
      <c r="B1815" s="83"/>
      <c r="D1815" s="83"/>
      <c r="F1815" s="83"/>
    </row>
    <row r="1816" spans="1:7">
      <c r="A1816" s="85"/>
      <c r="B1816" s="83"/>
      <c r="D1816" s="83"/>
      <c r="F1816" s="83"/>
      <c r="G1816" s="83"/>
    </row>
    <row r="1817" spans="1:7">
      <c r="A1817" s="85"/>
      <c r="B1817" s="83"/>
      <c r="D1817" s="83"/>
      <c r="F1817" s="83"/>
      <c r="G1817" s="83"/>
    </row>
    <row r="1818" spans="1:7">
      <c r="A1818" s="85"/>
      <c r="B1818" s="83"/>
      <c r="D1818" s="83"/>
      <c r="F1818" s="83"/>
      <c r="G1818" s="83"/>
    </row>
    <row r="1819" spans="1:7">
      <c r="A1819" s="85"/>
      <c r="B1819" s="83"/>
      <c r="D1819" s="83"/>
      <c r="F1819" s="83"/>
      <c r="G1819" s="83"/>
    </row>
    <row r="1820" spans="1:7">
      <c r="A1820" s="85"/>
      <c r="B1820" s="83"/>
      <c r="D1820" s="83"/>
      <c r="F1820" s="83"/>
      <c r="G1820" s="83"/>
    </row>
    <row r="1821" spans="1:7">
      <c r="B1821" s="83"/>
      <c r="D1821" s="83"/>
      <c r="F1821" s="83"/>
    </row>
    <row r="1822" spans="1:7">
      <c r="B1822" s="83"/>
      <c r="D1822" s="83"/>
      <c r="F1822" s="83"/>
    </row>
    <row r="1823" spans="1:7">
      <c r="B1823" s="83"/>
      <c r="D1823" s="83"/>
      <c r="F1823" s="83"/>
      <c r="G1823" s="83"/>
    </row>
    <row r="1824" spans="1:7">
      <c r="B1824" s="83"/>
      <c r="D1824" s="83"/>
      <c r="F1824" s="83"/>
    </row>
    <row r="1825" spans="2:7">
      <c r="B1825" s="83"/>
      <c r="D1825" s="83"/>
      <c r="F1825" s="83"/>
    </row>
    <row r="1826" spans="2:7">
      <c r="B1826" s="83"/>
      <c r="D1826" s="83"/>
      <c r="E1826" s="83"/>
      <c r="F1826" s="83"/>
    </row>
    <row r="1827" spans="2:7">
      <c r="B1827" s="83"/>
      <c r="D1827" s="83"/>
      <c r="F1827" s="83"/>
    </row>
    <row r="1828" spans="2:7">
      <c r="B1828" s="83"/>
      <c r="D1828" s="83"/>
      <c r="E1828" s="83"/>
      <c r="F1828" s="83"/>
      <c r="G1828" s="83"/>
    </row>
    <row r="1829" spans="2:7">
      <c r="B1829" s="83"/>
      <c r="D1829" s="83"/>
      <c r="E1829" s="83"/>
    </row>
    <row r="1830" spans="2:7">
      <c r="B1830" s="83"/>
      <c r="D1830" s="83"/>
      <c r="F1830" s="83"/>
    </row>
    <row r="1831" spans="2:7">
      <c r="B1831" s="83"/>
      <c r="D1831" s="83"/>
      <c r="E1831" s="83"/>
      <c r="F1831" s="83"/>
    </row>
    <row r="1832" spans="2:7">
      <c r="B1832" s="83"/>
      <c r="D1832" s="83"/>
      <c r="E1832" s="83"/>
      <c r="F1832" s="83"/>
    </row>
    <row r="1833" spans="2:7">
      <c r="B1833" s="83"/>
      <c r="D1833" s="83"/>
      <c r="E1833" s="83"/>
      <c r="F1833" s="83"/>
    </row>
    <row r="1834" spans="2:7">
      <c r="B1834" s="83"/>
      <c r="D1834" s="83"/>
      <c r="F1834" s="83"/>
      <c r="G1834" s="83"/>
    </row>
    <row r="1835" spans="2:7">
      <c r="B1835" s="83"/>
      <c r="D1835" s="83"/>
      <c r="F1835" s="83"/>
      <c r="G1835" s="83"/>
    </row>
    <row r="1836" spans="2:7">
      <c r="B1836" s="83"/>
      <c r="D1836" s="83"/>
      <c r="E1836" s="92"/>
      <c r="F1836" s="83"/>
    </row>
    <row r="1837" spans="2:7">
      <c r="B1837" s="83"/>
      <c r="D1837" s="83"/>
      <c r="E1837" s="83"/>
      <c r="F1837" s="83"/>
    </row>
    <row r="1838" spans="2:7">
      <c r="B1838" s="83"/>
      <c r="D1838" s="83"/>
      <c r="E1838" s="92"/>
      <c r="F1838" s="83"/>
    </row>
    <row r="1839" spans="2:7">
      <c r="B1839" s="83"/>
      <c r="D1839" s="83"/>
      <c r="F1839" s="83"/>
      <c r="G1839" s="83"/>
    </row>
    <row r="1840" spans="2:7">
      <c r="B1840" s="83"/>
      <c r="D1840" s="83"/>
      <c r="F1840" s="83"/>
    </row>
    <row r="1841" spans="1:7">
      <c r="B1841" s="83"/>
      <c r="D1841" s="83"/>
      <c r="F1841" s="83"/>
    </row>
    <row r="1842" spans="1:7">
      <c r="B1842" s="83"/>
      <c r="D1842" s="83"/>
    </row>
    <row r="1843" spans="1:7">
      <c r="B1843" s="83"/>
      <c r="D1843" s="83"/>
      <c r="F1843" s="83"/>
      <c r="G1843" s="83"/>
    </row>
    <row r="1844" spans="1:7">
      <c r="B1844" s="83"/>
      <c r="D1844" s="83"/>
      <c r="F1844" s="83"/>
      <c r="G1844" s="83"/>
    </row>
    <row r="1845" spans="1:7">
      <c r="B1845" s="83"/>
      <c r="D1845" s="83"/>
      <c r="F1845" s="83"/>
    </row>
    <row r="1846" spans="1:7">
      <c r="B1846" s="83"/>
      <c r="D1846" s="83"/>
      <c r="F1846" s="83"/>
    </row>
    <row r="1847" spans="1:7">
      <c r="B1847" s="83"/>
      <c r="D1847" s="83"/>
      <c r="F1847" s="83"/>
    </row>
    <row r="1848" spans="1:7">
      <c r="A1848" s="85"/>
      <c r="D1848" s="83"/>
      <c r="F1848" s="83"/>
      <c r="G1848" s="83"/>
    </row>
    <row r="1849" spans="1:7">
      <c r="A1849" s="85"/>
      <c r="D1849" s="83"/>
      <c r="F1849" s="83"/>
      <c r="G1849" s="83"/>
    </row>
    <row r="1850" spans="1:7">
      <c r="A1850" s="85"/>
      <c r="D1850" s="83"/>
      <c r="F1850" s="83"/>
      <c r="G1850" s="83"/>
    </row>
    <row r="1851" spans="1:7">
      <c r="A1851" s="85"/>
      <c r="D1851" s="83"/>
      <c r="F1851" s="83"/>
      <c r="G1851" s="83"/>
    </row>
    <row r="1852" spans="1:7">
      <c r="A1852" s="85"/>
      <c r="D1852" s="83"/>
      <c r="F1852" s="83"/>
      <c r="G1852" s="83"/>
    </row>
    <row r="1853" spans="1:7">
      <c r="A1853" s="85"/>
      <c r="D1853" s="83"/>
      <c r="F1853" s="83"/>
      <c r="G1853" s="83"/>
    </row>
    <row r="1854" spans="1:7">
      <c r="A1854" s="85"/>
      <c r="D1854" s="83"/>
      <c r="F1854" s="83"/>
      <c r="G1854" s="83"/>
    </row>
    <row r="1855" spans="1:7">
      <c r="A1855" s="85"/>
      <c r="D1855" s="83"/>
      <c r="F1855" s="83"/>
      <c r="G1855" s="83"/>
    </row>
    <row r="1856" spans="1:7">
      <c r="A1856" s="85"/>
      <c r="D1856" s="83"/>
      <c r="F1856" s="83"/>
      <c r="G1856" s="83"/>
    </row>
    <row r="1857" spans="1:7">
      <c r="A1857" s="85"/>
      <c r="D1857" s="83"/>
      <c r="F1857" s="83"/>
      <c r="G1857" s="83"/>
    </row>
    <row r="1858" spans="1:7">
      <c r="A1858" s="85"/>
      <c r="D1858" s="83"/>
      <c r="F1858" s="83"/>
      <c r="G1858" s="83"/>
    </row>
    <row r="1859" spans="1:7">
      <c r="A1859" s="85"/>
      <c r="D1859" s="83"/>
      <c r="F1859" s="83"/>
      <c r="G1859" s="83"/>
    </row>
    <row r="1860" spans="1:7">
      <c r="A1860" s="85"/>
      <c r="D1860" s="83"/>
      <c r="F1860" s="83"/>
      <c r="G1860" s="83"/>
    </row>
    <row r="1861" spans="1:7">
      <c r="A1861" s="85"/>
      <c r="D1861" s="83"/>
      <c r="F1861" s="83"/>
      <c r="G1861" s="83"/>
    </row>
    <row r="1862" spans="1:7">
      <c r="A1862" s="85"/>
      <c r="D1862" s="83"/>
      <c r="F1862" s="83"/>
      <c r="G1862" s="83"/>
    </row>
    <row r="1863" spans="1:7">
      <c r="A1863" s="85"/>
      <c r="D1863" s="83"/>
      <c r="F1863" s="83"/>
      <c r="G1863" s="83"/>
    </row>
    <row r="1864" spans="1:7">
      <c r="A1864" s="85"/>
      <c r="D1864" s="83"/>
      <c r="F1864" s="83"/>
      <c r="G1864" s="83"/>
    </row>
    <row r="1865" spans="1:7">
      <c r="A1865" s="85"/>
      <c r="D1865" s="83"/>
      <c r="F1865" s="83"/>
      <c r="G1865" s="83"/>
    </row>
    <row r="1866" spans="1:7">
      <c r="A1866" s="85"/>
      <c r="D1866" s="83"/>
      <c r="F1866" s="83"/>
      <c r="G1866" s="83"/>
    </row>
    <row r="1867" spans="1:7">
      <c r="A1867" s="85"/>
      <c r="D1867" s="83"/>
      <c r="F1867" s="83"/>
    </row>
    <row r="1868" spans="1:7">
      <c r="A1868" s="85"/>
      <c r="D1868" s="83"/>
      <c r="F1868" s="83"/>
      <c r="G1868" s="83"/>
    </row>
    <row r="1869" spans="1:7">
      <c r="A1869" s="85"/>
      <c r="D1869" s="83"/>
      <c r="F1869" s="83"/>
      <c r="G1869" s="83"/>
    </row>
    <row r="1870" spans="1:7">
      <c r="A1870" s="85"/>
      <c r="D1870" s="83"/>
      <c r="F1870" s="83"/>
      <c r="G1870" s="83"/>
    </row>
    <row r="1871" spans="1:7">
      <c r="A1871" s="85"/>
      <c r="D1871" s="83"/>
      <c r="F1871" s="83"/>
      <c r="G1871" s="83"/>
    </row>
    <row r="1872" spans="1:7">
      <c r="A1872" s="85"/>
      <c r="D1872" s="83"/>
      <c r="F1872" s="83"/>
      <c r="G1872" s="83"/>
    </row>
    <row r="1873" spans="1:6">
      <c r="A1873" s="85"/>
      <c r="D1873" s="83"/>
      <c r="F1873" s="83"/>
    </row>
    <row r="1874" spans="1:6">
      <c r="B1874" s="83"/>
    </row>
    <row r="1875" spans="1:6">
      <c r="B1875" s="83"/>
      <c r="D1875" s="83"/>
      <c r="F1875" s="83"/>
    </row>
    <row r="1876" spans="1:6">
      <c r="B1876" s="83"/>
      <c r="D1876" s="83"/>
      <c r="F1876" s="83"/>
    </row>
    <row r="1877" spans="1:6">
      <c r="B1877" s="83"/>
      <c r="D1877" s="83"/>
      <c r="F1877" s="83"/>
    </row>
    <row r="1878" spans="1:6">
      <c r="B1878" s="83"/>
      <c r="D1878" s="83"/>
      <c r="F1878" s="83"/>
    </row>
    <row r="1879" spans="1:6">
      <c r="B1879" s="83"/>
      <c r="D1879" s="83"/>
      <c r="F1879" s="83"/>
    </row>
    <row r="1880" spans="1:6">
      <c r="B1880" s="83"/>
      <c r="D1880" s="83"/>
      <c r="F1880" s="83"/>
    </row>
    <row r="1881" spans="1:6">
      <c r="B1881" s="83"/>
      <c r="D1881" s="83"/>
    </row>
    <row r="1882" spans="1:6">
      <c r="B1882" s="83"/>
      <c r="D1882" s="83"/>
      <c r="F1882" s="83"/>
    </row>
    <row r="1883" spans="1:6">
      <c r="B1883" s="83"/>
      <c r="D1883" s="83"/>
      <c r="F1883" s="83"/>
    </row>
    <row r="1884" spans="1:6">
      <c r="B1884" s="83"/>
      <c r="D1884" s="83"/>
      <c r="F1884" s="83"/>
    </row>
    <row r="1885" spans="1:6">
      <c r="B1885" s="83"/>
      <c r="D1885" s="83"/>
      <c r="F1885" s="83"/>
    </row>
    <row r="1886" spans="1:6">
      <c r="B1886" s="83"/>
      <c r="D1886" s="83"/>
      <c r="F1886" s="83"/>
    </row>
    <row r="1887" spans="1:6">
      <c r="B1887" s="83"/>
      <c r="D1887" s="83"/>
      <c r="F1887" s="83"/>
    </row>
    <row r="1888" spans="1:6">
      <c r="B1888" s="83"/>
      <c r="D1888" s="83"/>
      <c r="F1888" s="83"/>
    </row>
    <row r="1889" spans="2:8">
      <c r="B1889" s="83"/>
      <c r="D1889" s="83"/>
      <c r="F1889" s="83"/>
    </row>
    <row r="1890" spans="2:8">
      <c r="B1890" s="83"/>
      <c r="D1890" s="83"/>
      <c r="F1890" s="83"/>
    </row>
    <row r="1891" spans="2:8">
      <c r="B1891" s="83"/>
      <c r="D1891" s="83"/>
      <c r="F1891" s="83"/>
    </row>
    <row r="1892" spans="2:8">
      <c r="B1892" s="83"/>
      <c r="D1892" s="83"/>
      <c r="F1892" s="83"/>
    </row>
    <row r="1893" spans="2:8">
      <c r="B1893" s="83"/>
      <c r="D1893" s="83"/>
      <c r="F1893" s="83"/>
    </row>
    <row r="1894" spans="2:8">
      <c r="B1894" s="83"/>
      <c r="D1894" s="83"/>
      <c r="F1894" s="83"/>
    </row>
    <row r="1895" spans="2:8">
      <c r="B1895" s="83"/>
      <c r="D1895" s="83"/>
      <c r="F1895" s="83"/>
    </row>
    <row r="1896" spans="2:8">
      <c r="B1896" s="83"/>
      <c r="D1896" s="83"/>
      <c r="F1896" s="83"/>
    </row>
    <row r="1897" spans="2:8">
      <c r="B1897" s="83"/>
      <c r="D1897" s="83"/>
      <c r="F1897" s="83"/>
    </row>
    <row r="1898" spans="2:8">
      <c r="B1898" s="83"/>
      <c r="D1898" s="83"/>
      <c r="F1898" s="83"/>
    </row>
    <row r="1899" spans="2:8">
      <c r="B1899" s="83"/>
      <c r="D1899" s="83"/>
      <c r="F1899" s="83"/>
    </row>
    <row r="1900" spans="2:8">
      <c r="D1900" s="83"/>
      <c r="F1900" s="83"/>
    </row>
    <row r="1901" spans="2:8">
      <c r="B1901" s="83"/>
      <c r="D1901" s="83"/>
      <c r="F1901" s="83"/>
    </row>
    <row r="1902" spans="2:8">
      <c r="B1902" s="83"/>
      <c r="D1902" s="83"/>
      <c r="F1902" s="83"/>
    </row>
    <row r="1903" spans="2:8">
      <c r="B1903" s="83"/>
      <c r="D1903" s="83"/>
      <c r="F1903" s="83"/>
      <c r="G1903" s="83"/>
      <c r="H1903" s="83"/>
    </row>
    <row r="1904" spans="2:8">
      <c r="B1904" s="83"/>
      <c r="D1904" s="83"/>
      <c r="F1904" s="83"/>
      <c r="G1904" s="83"/>
      <c r="H1904" s="83"/>
    </row>
    <row r="1905" spans="2:8">
      <c r="B1905" s="83"/>
      <c r="D1905" s="83"/>
      <c r="F1905" s="83"/>
    </row>
    <row r="1906" spans="2:8">
      <c r="B1906" s="83"/>
      <c r="D1906" s="83"/>
      <c r="E1906" s="83"/>
      <c r="F1906" s="83"/>
      <c r="G1906" s="83"/>
    </row>
    <row r="1907" spans="2:8">
      <c r="B1907" s="83"/>
      <c r="D1907" s="83"/>
      <c r="E1907" s="83"/>
      <c r="F1907" s="83"/>
      <c r="G1907" s="83"/>
    </row>
    <row r="1908" spans="2:8">
      <c r="B1908" s="83"/>
      <c r="D1908" s="83"/>
      <c r="E1908" s="83"/>
      <c r="F1908" s="83"/>
      <c r="G1908" s="83"/>
    </row>
    <row r="1909" spans="2:8">
      <c r="B1909" s="83"/>
      <c r="D1909" s="83"/>
      <c r="E1909" s="83"/>
      <c r="F1909" s="83"/>
      <c r="G1909" s="83"/>
      <c r="H1909" s="83"/>
    </row>
    <row r="1910" spans="2:8">
      <c r="B1910" s="83"/>
      <c r="D1910" s="83"/>
      <c r="F1910" s="83"/>
    </row>
    <row r="1911" spans="2:8">
      <c r="B1911" s="83"/>
      <c r="D1911" s="83"/>
      <c r="E1911" s="83"/>
      <c r="F1911" s="83"/>
      <c r="G1911" s="83"/>
      <c r="H1911" s="83"/>
    </row>
    <row r="1912" spans="2:8">
      <c r="B1912" s="83"/>
      <c r="D1912" s="83"/>
      <c r="F1912" s="83"/>
    </row>
    <row r="1913" spans="2:8">
      <c r="B1913" s="83"/>
      <c r="D1913" s="83"/>
      <c r="F1913" s="83"/>
      <c r="G1913" s="83"/>
    </row>
    <row r="1914" spans="2:8">
      <c r="B1914" s="83"/>
      <c r="D1914" s="83"/>
      <c r="F1914" s="83"/>
    </row>
    <row r="1915" spans="2:8">
      <c r="B1915" s="83"/>
      <c r="D1915" s="83"/>
      <c r="E1915" s="83"/>
      <c r="F1915" s="83"/>
      <c r="G1915" s="83"/>
    </row>
    <row r="1916" spans="2:8">
      <c r="B1916" s="83"/>
      <c r="D1916" s="83"/>
      <c r="F1916" s="83"/>
      <c r="G1916" s="83"/>
    </row>
    <row r="1917" spans="2:8">
      <c r="B1917" s="83"/>
      <c r="D1917" s="83"/>
      <c r="E1917" s="83"/>
      <c r="F1917" s="83"/>
    </row>
    <row r="1918" spans="2:8">
      <c r="B1918" s="83"/>
      <c r="D1918" s="83"/>
      <c r="F1918" s="83"/>
    </row>
    <row r="1919" spans="2:8">
      <c r="B1919" s="83"/>
      <c r="D1919" s="83"/>
      <c r="E1919" s="83"/>
      <c r="F1919" s="83"/>
      <c r="G1919" s="83"/>
    </row>
    <row r="1920" spans="2:8">
      <c r="B1920" s="83"/>
      <c r="D1920" s="83"/>
      <c r="E1920" s="83"/>
      <c r="F1920" s="83"/>
    </row>
    <row r="1921" spans="2:8">
      <c r="B1921" s="83"/>
      <c r="D1921" s="83"/>
      <c r="F1921" s="83"/>
      <c r="G1921" s="83"/>
    </row>
    <row r="1922" spans="2:8">
      <c r="B1922" s="83"/>
      <c r="D1922" s="83"/>
      <c r="F1922" s="83"/>
      <c r="G1922" s="83"/>
    </row>
    <row r="1923" spans="2:8">
      <c r="B1923" s="83"/>
      <c r="D1923" s="83"/>
      <c r="F1923" s="83"/>
    </row>
    <row r="1924" spans="2:8">
      <c r="B1924" s="83"/>
      <c r="D1924" s="83"/>
      <c r="F1924" s="83"/>
      <c r="G1924" s="83"/>
      <c r="H1924" s="83"/>
    </row>
    <row r="1925" spans="2:8">
      <c r="B1925" s="83"/>
      <c r="D1925" s="83"/>
      <c r="F1925" s="83"/>
      <c r="G1925" s="83"/>
    </row>
    <row r="1926" spans="2:8">
      <c r="B1926" s="83"/>
      <c r="D1926" s="83"/>
      <c r="F1926" s="83"/>
      <c r="G1926" s="83"/>
    </row>
    <row r="1927" spans="2:8">
      <c r="B1927" s="83"/>
      <c r="D1927" s="83"/>
      <c r="F1927" s="83"/>
      <c r="G1927" s="83"/>
    </row>
    <row r="1928" spans="2:8">
      <c r="B1928" s="83"/>
      <c r="D1928" s="83"/>
      <c r="F1928" s="83"/>
      <c r="G1928" s="83"/>
    </row>
    <row r="1929" spans="2:8">
      <c r="B1929" s="83"/>
      <c r="D1929" s="83"/>
      <c r="F1929" s="83"/>
      <c r="G1929" s="83"/>
    </row>
    <row r="1930" spans="2:8">
      <c r="B1930" s="83"/>
      <c r="D1930" s="83"/>
      <c r="F1930" s="83"/>
      <c r="G1930" s="83"/>
    </row>
    <row r="1931" spans="2:8">
      <c r="B1931" s="83"/>
      <c r="D1931" s="83"/>
      <c r="F1931" s="83"/>
      <c r="G1931" s="83"/>
    </row>
    <row r="1932" spans="2:8">
      <c r="B1932" s="83"/>
      <c r="D1932" s="83"/>
      <c r="F1932" s="83"/>
      <c r="G1932" s="83"/>
    </row>
    <row r="1933" spans="2:8">
      <c r="B1933" s="83"/>
      <c r="D1933" s="83"/>
      <c r="F1933" s="83"/>
    </row>
    <row r="1934" spans="2:8">
      <c r="B1934" s="83"/>
      <c r="D1934" s="83"/>
      <c r="F1934" s="83"/>
      <c r="G1934" s="83"/>
    </row>
    <row r="1935" spans="2:8">
      <c r="B1935" s="83"/>
      <c r="D1935" s="83"/>
      <c r="F1935" s="83"/>
      <c r="G1935" s="83"/>
    </row>
    <row r="1936" spans="2:8">
      <c r="B1936" s="83"/>
      <c r="D1936" s="83"/>
      <c r="F1936" s="83"/>
      <c r="G1936" s="83"/>
    </row>
    <row r="1937" spans="1:7">
      <c r="B1937" s="83"/>
      <c r="D1937" s="83"/>
      <c r="F1937" s="83"/>
      <c r="G1937" s="83"/>
    </row>
    <row r="1938" spans="1:7">
      <c r="B1938" s="83"/>
      <c r="D1938" s="83"/>
      <c r="E1938" s="92"/>
      <c r="F1938" s="83"/>
      <c r="G1938" s="83"/>
    </row>
    <row r="1939" spans="1:7">
      <c r="B1939" s="83"/>
      <c r="D1939" s="83"/>
      <c r="F1939" s="83"/>
      <c r="G1939" s="83"/>
    </row>
    <row r="1940" spans="1:7">
      <c r="B1940" s="83"/>
      <c r="D1940" s="83"/>
      <c r="F1940" s="83"/>
      <c r="G1940" s="83"/>
    </row>
    <row r="1941" spans="1:7">
      <c r="B1941" s="83"/>
      <c r="D1941" s="83"/>
      <c r="F1941" s="83"/>
      <c r="G1941" s="83"/>
    </row>
    <row r="1942" spans="1:7">
      <c r="B1942" s="83"/>
      <c r="D1942" s="83"/>
      <c r="F1942" s="83"/>
    </row>
    <row r="1943" spans="1:7">
      <c r="B1943" s="83"/>
      <c r="D1943" s="83"/>
      <c r="F1943" s="83"/>
      <c r="G1943" s="83"/>
    </row>
    <row r="1944" spans="1:7">
      <c r="B1944" s="83"/>
      <c r="D1944" s="83"/>
      <c r="E1944" s="92"/>
      <c r="F1944" s="83"/>
      <c r="G1944" s="83"/>
    </row>
    <row r="1945" spans="1:7">
      <c r="B1945" s="83"/>
      <c r="D1945" s="83"/>
      <c r="E1945" s="92"/>
      <c r="F1945" s="83"/>
      <c r="G1945" s="83"/>
    </row>
    <row r="1946" spans="1:7">
      <c r="B1946" s="83"/>
      <c r="D1946" s="83"/>
      <c r="F1946" s="83"/>
    </row>
    <row r="1947" spans="1:7">
      <c r="B1947" s="83"/>
      <c r="D1947" s="83"/>
      <c r="F1947" s="83"/>
      <c r="G1947" s="83"/>
    </row>
    <row r="1948" spans="1:7">
      <c r="B1948" s="83"/>
      <c r="D1948" s="83"/>
      <c r="F1948" s="83"/>
      <c r="G1948" s="83"/>
    </row>
    <row r="1949" spans="1:7">
      <c r="B1949" s="83"/>
      <c r="D1949" s="83"/>
      <c r="F1949" s="83"/>
      <c r="G1949" s="83"/>
    </row>
    <row r="1950" spans="1:7">
      <c r="B1950" s="83"/>
      <c r="D1950" s="83"/>
      <c r="F1950" s="83"/>
    </row>
    <row r="1951" spans="1:7">
      <c r="B1951" s="83"/>
      <c r="D1951" s="83"/>
      <c r="F1951" s="83"/>
      <c r="G1951" s="83"/>
    </row>
    <row r="1952" spans="1:7">
      <c r="A1952" s="85"/>
      <c r="B1952" s="83"/>
      <c r="D1952" s="83"/>
      <c r="F1952" s="83"/>
      <c r="G1952" s="83"/>
    </row>
    <row r="1953" spans="1:7">
      <c r="A1953" s="85"/>
      <c r="B1953" s="83"/>
      <c r="D1953" s="83"/>
      <c r="F1953" s="83"/>
      <c r="G1953" s="83"/>
    </row>
    <row r="1954" spans="1:7">
      <c r="A1954" s="85"/>
      <c r="B1954" s="83"/>
      <c r="D1954" s="83"/>
      <c r="F1954" s="83"/>
      <c r="G1954" s="83"/>
    </row>
    <row r="1955" spans="1:7">
      <c r="A1955" s="85"/>
      <c r="B1955" s="83"/>
      <c r="D1955" s="83"/>
      <c r="F1955" s="83"/>
      <c r="G1955" s="83"/>
    </row>
    <row r="1956" spans="1:7">
      <c r="A1956" s="85"/>
      <c r="B1956" s="83"/>
      <c r="D1956" s="83"/>
      <c r="F1956" s="83"/>
      <c r="G1956" s="83"/>
    </row>
    <row r="1957" spans="1:7">
      <c r="A1957" s="85"/>
      <c r="B1957" s="83"/>
      <c r="D1957" s="83"/>
      <c r="F1957" s="83"/>
      <c r="G1957" s="83"/>
    </row>
    <row r="1958" spans="1:7">
      <c r="A1958" s="85"/>
      <c r="B1958" s="83"/>
      <c r="D1958" s="83"/>
      <c r="F1958" s="83"/>
      <c r="G1958" s="83"/>
    </row>
    <row r="1959" spans="1:7">
      <c r="A1959" s="85"/>
      <c r="B1959" s="83"/>
      <c r="D1959" s="83"/>
      <c r="F1959" s="83"/>
    </row>
    <row r="1960" spans="1:7">
      <c r="A1960" s="85"/>
      <c r="B1960" s="83"/>
      <c r="D1960" s="83"/>
      <c r="F1960" s="83"/>
      <c r="G1960" s="83"/>
    </row>
    <row r="1961" spans="1:7">
      <c r="A1961" s="85"/>
      <c r="B1961" s="83"/>
      <c r="D1961" s="83"/>
      <c r="F1961" s="83"/>
      <c r="G1961" s="83"/>
    </row>
    <row r="1962" spans="1:7">
      <c r="A1962" s="85"/>
      <c r="B1962" s="83"/>
      <c r="D1962" s="83"/>
      <c r="F1962" s="83"/>
      <c r="G1962" s="83"/>
    </row>
    <row r="1963" spans="1:7">
      <c r="A1963" s="85"/>
      <c r="B1963" s="83"/>
      <c r="D1963" s="83"/>
      <c r="E1963" s="92"/>
      <c r="F1963" s="83"/>
      <c r="G1963" s="83"/>
    </row>
    <row r="1964" spans="1:7">
      <c r="A1964" s="85"/>
      <c r="B1964" s="83"/>
      <c r="D1964" s="83"/>
      <c r="E1964" s="92"/>
      <c r="F1964" s="83"/>
      <c r="G1964" s="83"/>
    </row>
    <row r="1965" spans="1:7">
      <c r="A1965" s="85"/>
      <c r="B1965" s="83"/>
      <c r="D1965" s="83"/>
      <c r="F1965" s="83"/>
      <c r="G1965" s="83"/>
    </row>
    <row r="1966" spans="1:7">
      <c r="A1966" s="85"/>
      <c r="B1966" s="83"/>
      <c r="D1966" s="83"/>
      <c r="E1966" s="92"/>
      <c r="F1966" s="83"/>
      <c r="G1966" s="83"/>
    </row>
    <row r="1967" spans="1:7">
      <c r="A1967" s="85"/>
      <c r="B1967" s="83"/>
      <c r="D1967" s="83"/>
      <c r="F1967" s="83"/>
      <c r="G1967" s="83"/>
    </row>
    <row r="1968" spans="1:7">
      <c r="A1968" s="85"/>
      <c r="B1968" s="83"/>
      <c r="D1968" s="83"/>
      <c r="E1968" s="92"/>
      <c r="F1968" s="83"/>
      <c r="G1968" s="83"/>
    </row>
    <row r="1969" spans="1:7">
      <c r="A1969" s="85"/>
      <c r="B1969" s="83"/>
      <c r="D1969" s="83"/>
      <c r="F1969" s="83"/>
      <c r="G1969" s="83"/>
    </row>
    <row r="1970" spans="1:7">
      <c r="A1970" s="85"/>
      <c r="B1970" s="83"/>
      <c r="D1970" s="83"/>
      <c r="E1970" s="92"/>
      <c r="F1970" s="83"/>
      <c r="G1970" s="83"/>
    </row>
    <row r="1971" spans="1:7">
      <c r="A1971" s="85"/>
      <c r="B1971" s="83"/>
      <c r="D1971" s="83"/>
      <c r="E1971" s="92"/>
      <c r="F1971" s="83"/>
      <c r="G1971" s="83"/>
    </row>
    <row r="1972" spans="1:7">
      <c r="A1972" s="85"/>
      <c r="B1972" s="83"/>
      <c r="D1972" s="83"/>
      <c r="F1972" s="83"/>
      <c r="G1972" s="83"/>
    </row>
    <row r="1973" spans="1:7">
      <c r="A1973" s="85"/>
      <c r="B1973" s="83"/>
      <c r="D1973" s="83"/>
      <c r="F1973" s="83"/>
      <c r="G1973" s="83"/>
    </row>
    <row r="1974" spans="1:7">
      <c r="A1974" s="85"/>
      <c r="B1974" s="83"/>
      <c r="D1974" s="83"/>
      <c r="F1974" s="83"/>
      <c r="G1974" s="83"/>
    </row>
    <row r="1975" spans="1:7">
      <c r="A1975" s="85"/>
      <c r="B1975" s="83"/>
      <c r="D1975" s="83"/>
      <c r="F1975" s="83"/>
      <c r="G1975" s="83"/>
    </row>
    <row r="1976" spans="1:7">
      <c r="A1976" s="85"/>
      <c r="B1976" s="83"/>
      <c r="D1976" s="83"/>
      <c r="F1976" s="83"/>
    </row>
    <row r="1977" spans="1:7">
      <c r="B1977" s="83"/>
      <c r="D1977" s="83"/>
      <c r="F1977" s="83"/>
      <c r="G1977" s="83"/>
    </row>
    <row r="1978" spans="1:7">
      <c r="A1978" s="85"/>
      <c r="B1978" s="83"/>
      <c r="D1978" s="83"/>
      <c r="F1978" s="83"/>
      <c r="G1978" s="83"/>
    </row>
    <row r="1979" spans="1:7">
      <c r="A1979" s="85"/>
      <c r="B1979" s="83"/>
      <c r="D1979" s="83"/>
      <c r="F1979" s="83"/>
      <c r="G1979" s="83"/>
    </row>
    <row r="1980" spans="1:7">
      <c r="A1980" s="85"/>
      <c r="B1980" s="83"/>
      <c r="D1980" s="83"/>
      <c r="F1980" s="83"/>
      <c r="G1980" s="83"/>
    </row>
    <row r="1981" spans="1:7">
      <c r="A1981" s="85"/>
      <c r="B1981" s="83"/>
      <c r="D1981" s="83"/>
      <c r="F1981" s="83"/>
      <c r="G1981" s="83"/>
    </row>
    <row r="1982" spans="1:7">
      <c r="A1982" s="85"/>
      <c r="B1982" s="83"/>
      <c r="D1982" s="83"/>
      <c r="F1982" s="83"/>
      <c r="G1982" s="83"/>
    </row>
    <row r="1983" spans="1:7">
      <c r="A1983" s="85"/>
      <c r="B1983" s="83"/>
      <c r="D1983" s="83"/>
      <c r="F1983" s="83"/>
      <c r="G1983" s="83"/>
    </row>
    <row r="1984" spans="1:7">
      <c r="A1984" s="85"/>
      <c r="B1984" s="83"/>
      <c r="D1984" s="83"/>
      <c r="F1984" s="83"/>
      <c r="G1984" s="83"/>
    </row>
    <row r="1985" spans="1:7">
      <c r="A1985" s="85"/>
      <c r="B1985" s="83"/>
      <c r="D1985" s="83"/>
      <c r="F1985" s="83"/>
      <c r="G1985" s="83"/>
    </row>
    <row r="1986" spans="1:7">
      <c r="A1986" s="85"/>
      <c r="B1986" s="83"/>
      <c r="D1986" s="83"/>
      <c r="F1986" s="83"/>
      <c r="G1986" s="83"/>
    </row>
    <row r="1987" spans="1:7">
      <c r="A1987" s="85"/>
      <c r="B1987" s="83"/>
      <c r="D1987" s="83"/>
      <c r="F1987" s="83"/>
      <c r="G1987" s="83"/>
    </row>
    <row r="1988" spans="1:7">
      <c r="A1988" s="85"/>
      <c r="B1988" s="83"/>
      <c r="D1988" s="83"/>
      <c r="F1988" s="83"/>
      <c r="G1988" s="83"/>
    </row>
    <row r="1989" spans="1:7">
      <c r="A1989" s="85"/>
      <c r="B1989" s="83"/>
      <c r="D1989" s="83"/>
      <c r="F1989" s="83"/>
      <c r="G1989" s="83"/>
    </row>
    <row r="1990" spans="1:7">
      <c r="A1990" s="85"/>
      <c r="B1990" s="83"/>
      <c r="D1990" s="83"/>
      <c r="F1990" s="83"/>
      <c r="G1990" s="83"/>
    </row>
    <row r="1991" spans="1:7">
      <c r="A1991" s="85"/>
      <c r="B1991" s="83"/>
      <c r="D1991" s="83"/>
      <c r="F1991" s="83"/>
      <c r="G1991" s="83"/>
    </row>
    <row r="1992" spans="1:7">
      <c r="A1992" s="85"/>
      <c r="B1992" s="83"/>
      <c r="D1992" s="83"/>
      <c r="F1992" s="83"/>
      <c r="G1992" s="83"/>
    </row>
    <row r="1993" spans="1:7">
      <c r="A1993" s="85"/>
      <c r="B1993" s="83"/>
      <c r="D1993" s="83"/>
      <c r="F1993" s="83"/>
      <c r="G1993" s="83"/>
    </row>
    <row r="1994" spans="1:7">
      <c r="A1994" s="85"/>
      <c r="B1994" s="83"/>
      <c r="D1994" s="83"/>
      <c r="F1994" s="83"/>
      <c r="G1994" s="83"/>
    </row>
    <row r="1995" spans="1:7">
      <c r="A1995" s="85"/>
      <c r="B1995" s="83"/>
      <c r="D1995" s="83"/>
      <c r="F1995" s="83"/>
      <c r="G1995" s="83"/>
    </row>
    <row r="1996" spans="1:7">
      <c r="A1996" s="85"/>
      <c r="B1996" s="83"/>
      <c r="D1996" s="83"/>
      <c r="F1996" s="83"/>
      <c r="G1996" s="83"/>
    </row>
    <row r="1997" spans="1:7">
      <c r="A1997" s="85"/>
      <c r="B1997" s="83"/>
      <c r="D1997" s="83"/>
      <c r="F1997" s="83"/>
      <c r="G1997" s="83"/>
    </row>
    <row r="1998" spans="1:7">
      <c r="A1998" s="85"/>
      <c r="B1998" s="83"/>
      <c r="D1998" s="83"/>
      <c r="F1998" s="83"/>
      <c r="G1998" s="83"/>
    </row>
    <row r="1999" spans="1:7">
      <c r="A1999" s="85"/>
      <c r="B1999" s="83"/>
      <c r="D1999" s="83"/>
      <c r="F1999" s="83"/>
      <c r="G1999" s="83"/>
    </row>
    <row r="2000" spans="1:7">
      <c r="A2000" s="85"/>
      <c r="B2000" s="83"/>
      <c r="D2000" s="83"/>
      <c r="F2000" s="83"/>
      <c r="G2000" s="83"/>
    </row>
    <row r="2001" spans="1:7">
      <c r="A2001" s="85"/>
      <c r="B2001" s="83"/>
      <c r="D2001" s="83"/>
      <c r="F2001" s="83"/>
      <c r="G2001" s="83"/>
    </row>
    <row r="2002" spans="1:7">
      <c r="A2002" s="85"/>
      <c r="B2002" s="83"/>
      <c r="D2002" s="83"/>
      <c r="F2002" s="83"/>
      <c r="G2002" s="83"/>
    </row>
    <row r="2003" spans="1:7">
      <c r="B2003" s="83"/>
      <c r="D2003" s="83"/>
      <c r="F2003" s="83"/>
    </row>
    <row r="2004" spans="1:7">
      <c r="A2004" s="85"/>
      <c r="D2004" s="83"/>
      <c r="F2004" s="83"/>
    </row>
    <row r="2005" spans="1:7">
      <c r="A2005" s="85"/>
      <c r="D2005" s="83"/>
      <c r="F2005" s="83"/>
      <c r="G2005" s="83"/>
    </row>
    <row r="2006" spans="1:7">
      <c r="A2006" s="85"/>
      <c r="D2006" s="83"/>
      <c r="F2006" s="83"/>
    </row>
    <row r="2007" spans="1:7">
      <c r="A2007" s="85"/>
      <c r="D2007" s="83"/>
      <c r="F2007" s="83"/>
      <c r="G2007" s="83"/>
    </row>
    <row r="2008" spans="1:7">
      <c r="A2008" s="85"/>
      <c r="D2008" s="83"/>
      <c r="F2008" s="83"/>
      <c r="G2008" s="83"/>
    </row>
    <row r="2009" spans="1:7">
      <c r="A2009" s="85"/>
      <c r="D2009" s="83"/>
      <c r="F2009" s="83"/>
      <c r="G2009" s="83"/>
    </row>
    <row r="2010" spans="1:7">
      <c r="A2010" s="85"/>
      <c r="D2010" s="83"/>
      <c r="F2010" s="83"/>
      <c r="G2010" s="83"/>
    </row>
    <row r="2011" spans="1:7">
      <c r="A2011" s="85"/>
      <c r="D2011" s="83"/>
      <c r="G2011" s="83"/>
    </row>
    <row r="2012" spans="1:7">
      <c r="A2012" s="85"/>
      <c r="D2012" s="83"/>
      <c r="F2012" s="83"/>
      <c r="G2012" s="83"/>
    </row>
    <row r="2013" spans="1:7">
      <c r="A2013" s="85"/>
      <c r="D2013" s="83"/>
      <c r="F2013" s="83"/>
      <c r="G2013" s="83"/>
    </row>
    <row r="2014" spans="1:7">
      <c r="A2014" s="85"/>
      <c r="D2014" s="83"/>
      <c r="F2014" s="83"/>
      <c r="G2014" s="83"/>
    </row>
    <row r="2015" spans="1:7">
      <c r="A2015" s="85"/>
      <c r="D2015" s="83"/>
      <c r="F2015" s="83"/>
      <c r="G2015" s="83"/>
    </row>
    <row r="2016" spans="1:7">
      <c r="A2016" s="85"/>
      <c r="D2016" s="83"/>
      <c r="F2016" s="83"/>
      <c r="G2016" s="83"/>
    </row>
    <row r="2017" spans="1:7">
      <c r="A2017" s="85"/>
      <c r="D2017" s="83"/>
      <c r="F2017" s="83"/>
      <c r="G2017" s="83"/>
    </row>
    <row r="2018" spans="1:7">
      <c r="A2018" s="85"/>
      <c r="D2018" s="83"/>
      <c r="F2018" s="83"/>
      <c r="G2018" s="83"/>
    </row>
    <row r="2019" spans="1:7">
      <c r="A2019" s="85"/>
      <c r="D2019" s="83"/>
      <c r="F2019" s="83"/>
      <c r="G2019" s="83"/>
    </row>
    <row r="2020" spans="1:7">
      <c r="A2020" s="85"/>
      <c r="D2020" s="83"/>
      <c r="F2020" s="83"/>
      <c r="G2020" s="83"/>
    </row>
    <row r="2021" spans="1:7">
      <c r="A2021" s="85"/>
      <c r="D2021" s="83"/>
      <c r="F2021" s="83"/>
    </row>
    <row r="2022" spans="1:7">
      <c r="A2022" s="85"/>
      <c r="D2022" s="83"/>
      <c r="F2022" s="83"/>
      <c r="G2022" s="83"/>
    </row>
    <row r="2023" spans="1:7">
      <c r="A2023" s="85"/>
      <c r="D2023" s="83"/>
      <c r="F2023" s="83"/>
      <c r="G2023" s="83"/>
    </row>
    <row r="2024" spans="1:7">
      <c r="A2024" s="85"/>
      <c r="D2024" s="83"/>
    </row>
    <row r="2025" spans="1:7">
      <c r="A2025" s="85"/>
      <c r="D2025" s="83"/>
      <c r="F2025" s="83"/>
      <c r="G2025" s="83"/>
    </row>
    <row r="2026" spans="1:7">
      <c r="A2026" s="85"/>
      <c r="D2026" s="83"/>
      <c r="F2026" s="83"/>
      <c r="G2026" s="83"/>
    </row>
    <row r="2027" spans="1:7">
      <c r="A2027" s="85"/>
      <c r="D2027" s="83"/>
      <c r="F2027" s="83"/>
      <c r="G2027" s="83"/>
    </row>
    <row r="2028" spans="1:7">
      <c r="A2028" s="85"/>
      <c r="D2028" s="83"/>
      <c r="F2028" s="83"/>
      <c r="G2028" s="83"/>
    </row>
    <row r="2029" spans="1:7">
      <c r="A2029" s="85"/>
      <c r="D2029" s="83"/>
      <c r="F2029" s="83"/>
      <c r="G2029" s="83"/>
    </row>
    <row r="2030" spans="1:7">
      <c r="D2030" s="83"/>
      <c r="F2030" s="83"/>
    </row>
    <row r="2031" spans="1:7">
      <c r="D2031" s="83"/>
      <c r="F2031" s="83"/>
    </row>
    <row r="2032" spans="1:7">
      <c r="D2032" s="83"/>
      <c r="F2032" s="83"/>
    </row>
    <row r="2033" spans="4:6">
      <c r="D2033" s="83"/>
      <c r="F2033" s="83"/>
    </row>
    <row r="2034" spans="4:6">
      <c r="D2034" s="83"/>
      <c r="F2034" s="83"/>
    </row>
    <row r="2035" spans="4:6">
      <c r="D2035" s="83"/>
      <c r="F2035" s="83"/>
    </row>
    <row r="2036" spans="4:6">
      <c r="D2036" s="83"/>
      <c r="F2036" s="83"/>
    </row>
    <row r="2037" spans="4:6">
      <c r="D2037" s="83"/>
      <c r="F2037" s="83"/>
    </row>
    <row r="2038" spans="4:6">
      <c r="D2038" s="83"/>
      <c r="F2038" s="83"/>
    </row>
    <row r="2039" spans="4:6">
      <c r="D2039" s="83"/>
      <c r="F2039" s="83"/>
    </row>
    <row r="2040" spans="4:6">
      <c r="D2040" s="83"/>
      <c r="F2040" s="83"/>
    </row>
    <row r="2041" spans="4:6">
      <c r="D2041" s="83"/>
      <c r="F2041" s="83"/>
    </row>
    <row r="2042" spans="4:6">
      <c r="D2042" s="83"/>
      <c r="F2042" s="83"/>
    </row>
    <row r="2043" spans="4:6">
      <c r="D2043" s="83"/>
      <c r="F2043" s="83"/>
    </row>
    <row r="2044" spans="4:6">
      <c r="D2044" s="83"/>
      <c r="F2044" s="83"/>
    </row>
    <row r="2045" spans="4:6">
      <c r="D2045" s="83"/>
      <c r="F2045" s="83"/>
    </row>
    <row r="2046" spans="4:6">
      <c r="D2046" s="83"/>
      <c r="F2046" s="83"/>
    </row>
    <row r="2047" spans="4:6">
      <c r="D2047" s="83"/>
      <c r="F2047" s="83"/>
    </row>
    <row r="2048" spans="4:6">
      <c r="D2048" s="83"/>
      <c r="F2048" s="83"/>
    </row>
    <row r="2049" spans="1:7">
      <c r="D2049" s="83"/>
      <c r="F2049" s="83"/>
    </row>
    <row r="2050" spans="1:7">
      <c r="D2050" s="83"/>
      <c r="F2050" s="83"/>
    </row>
    <row r="2051" spans="1:7">
      <c r="D2051" s="83"/>
      <c r="F2051" s="83"/>
    </row>
    <row r="2052" spans="1:7">
      <c r="D2052" s="83"/>
      <c r="F2052" s="83"/>
    </row>
    <row r="2053" spans="1:7">
      <c r="D2053" s="83"/>
      <c r="F2053" s="83"/>
    </row>
    <row r="2054" spans="1:7">
      <c r="D2054" s="83"/>
      <c r="F2054" s="83"/>
    </row>
    <row r="2055" spans="1:7">
      <c r="A2055" s="85"/>
      <c r="D2055" s="83"/>
      <c r="F2055" s="83"/>
      <c r="G2055" s="83"/>
    </row>
    <row r="2056" spans="1:7">
      <c r="A2056" s="85"/>
      <c r="B2056" s="83"/>
      <c r="D2056" s="83"/>
      <c r="F2056" s="83"/>
      <c r="G2056" s="83"/>
    </row>
    <row r="2057" spans="1:7">
      <c r="A2057" s="85"/>
      <c r="B2057" s="83"/>
      <c r="D2057" s="83"/>
      <c r="F2057" s="83"/>
      <c r="G2057" s="83"/>
    </row>
    <row r="2058" spans="1:7">
      <c r="A2058" s="85"/>
      <c r="B2058" s="83"/>
      <c r="D2058" s="83"/>
      <c r="F2058" s="83"/>
      <c r="G2058" s="83"/>
    </row>
    <row r="2059" spans="1:7">
      <c r="A2059" s="85"/>
      <c r="B2059" s="83"/>
      <c r="D2059" s="83"/>
      <c r="F2059" s="83"/>
      <c r="G2059" s="83"/>
    </row>
    <row r="2060" spans="1:7">
      <c r="A2060" s="85"/>
      <c r="B2060" s="83"/>
      <c r="D2060" s="83"/>
      <c r="F2060" s="83"/>
      <c r="G2060" s="83"/>
    </row>
    <row r="2061" spans="1:7">
      <c r="A2061" s="85"/>
      <c r="B2061" s="83"/>
      <c r="D2061" s="83"/>
      <c r="F2061" s="83"/>
      <c r="G2061" s="83"/>
    </row>
    <row r="2062" spans="1:7">
      <c r="A2062" s="85"/>
      <c r="B2062" s="83"/>
      <c r="D2062" s="83"/>
      <c r="F2062" s="83"/>
      <c r="G2062" s="83"/>
    </row>
    <row r="2063" spans="1:7">
      <c r="A2063" s="85"/>
      <c r="B2063" s="83"/>
      <c r="D2063" s="83"/>
      <c r="G2063" s="83"/>
    </row>
    <row r="2064" spans="1:7">
      <c r="A2064" s="85"/>
      <c r="B2064" s="83"/>
      <c r="D2064" s="83"/>
      <c r="F2064" s="83"/>
      <c r="G2064" s="83"/>
    </row>
    <row r="2065" spans="1:7">
      <c r="A2065" s="85"/>
      <c r="B2065" s="83"/>
      <c r="D2065" s="83"/>
      <c r="F2065" s="83"/>
      <c r="G2065" s="83"/>
    </row>
    <row r="2066" spans="1:7">
      <c r="A2066" s="85"/>
      <c r="B2066" s="83"/>
      <c r="D2066" s="83"/>
      <c r="F2066" s="83"/>
      <c r="G2066" s="83"/>
    </row>
    <row r="2067" spans="1:7">
      <c r="A2067" s="85"/>
      <c r="B2067" s="83"/>
      <c r="D2067" s="83"/>
      <c r="F2067" s="83"/>
      <c r="G2067" s="83"/>
    </row>
    <row r="2068" spans="1:7">
      <c r="A2068" s="85"/>
      <c r="B2068" s="83"/>
      <c r="D2068" s="83"/>
      <c r="F2068" s="83"/>
      <c r="G2068" s="83"/>
    </row>
    <row r="2069" spans="1:7">
      <c r="A2069" s="85"/>
      <c r="B2069" s="83"/>
      <c r="D2069" s="83"/>
      <c r="F2069" s="83"/>
      <c r="G2069" s="83"/>
    </row>
    <row r="2070" spans="1:7">
      <c r="A2070" s="85"/>
      <c r="B2070" s="83"/>
      <c r="D2070" s="83"/>
      <c r="F2070" s="83"/>
      <c r="G2070" s="83"/>
    </row>
    <row r="2071" spans="1:7">
      <c r="A2071" s="85"/>
      <c r="B2071" s="83"/>
      <c r="D2071" s="83"/>
      <c r="F2071" s="83"/>
      <c r="G2071" s="83"/>
    </row>
    <row r="2072" spans="1:7">
      <c r="A2072" s="85"/>
      <c r="B2072" s="83"/>
      <c r="D2072" s="83"/>
      <c r="F2072" s="83"/>
      <c r="G2072" s="83"/>
    </row>
    <row r="2073" spans="1:7">
      <c r="A2073" s="85"/>
      <c r="B2073" s="83"/>
      <c r="D2073" s="83"/>
      <c r="F2073" s="83"/>
      <c r="G2073" s="83"/>
    </row>
    <row r="2074" spans="1:7">
      <c r="A2074" s="85"/>
      <c r="B2074" s="83"/>
      <c r="D2074" s="83"/>
      <c r="F2074" s="83"/>
      <c r="G2074" s="83"/>
    </row>
    <row r="2075" spans="1:7">
      <c r="A2075" s="85"/>
      <c r="B2075" s="83"/>
      <c r="D2075" s="83"/>
      <c r="F2075" s="83"/>
      <c r="G2075" s="83"/>
    </row>
    <row r="2076" spans="1:7">
      <c r="A2076" s="85"/>
      <c r="B2076" s="83"/>
      <c r="D2076" s="83"/>
      <c r="F2076" s="83"/>
      <c r="G2076" s="83"/>
    </row>
    <row r="2077" spans="1:7">
      <c r="A2077" s="85"/>
      <c r="B2077" s="83"/>
      <c r="D2077" s="83"/>
      <c r="F2077" s="83"/>
      <c r="G2077" s="83"/>
    </row>
    <row r="2078" spans="1:7">
      <c r="A2078" s="85"/>
      <c r="B2078" s="83"/>
      <c r="D2078" s="83"/>
      <c r="F2078" s="83"/>
      <c r="G2078" s="83"/>
    </row>
    <row r="2079" spans="1:7">
      <c r="A2079" s="85"/>
      <c r="B2079" s="83"/>
      <c r="D2079" s="83"/>
      <c r="F2079" s="83"/>
      <c r="G2079" s="83"/>
    </row>
    <row r="2080" spans="1:7">
      <c r="A2080" s="85"/>
      <c r="B2080" s="83"/>
      <c r="D2080" s="83"/>
      <c r="F2080" s="83"/>
      <c r="G2080" s="83"/>
    </row>
    <row r="2081" spans="2:6">
      <c r="B2081" s="83"/>
      <c r="D2081" s="83"/>
      <c r="F2081" s="83"/>
    </row>
    <row r="2082" spans="2:6">
      <c r="D2082" s="83"/>
      <c r="F2082" s="83"/>
    </row>
    <row r="2083" spans="2:6">
      <c r="D2083" s="83"/>
      <c r="F2083" s="83"/>
    </row>
    <row r="2084" spans="2:6">
      <c r="D2084" s="83"/>
      <c r="F2084" s="83"/>
    </row>
    <row r="2085" spans="2:6">
      <c r="D2085" s="83"/>
      <c r="F2085" s="83"/>
    </row>
    <row r="2086" spans="2:6">
      <c r="D2086" s="83"/>
      <c r="F2086" s="83"/>
    </row>
    <row r="2087" spans="2:6">
      <c r="D2087" s="83"/>
      <c r="F2087" s="83"/>
    </row>
    <row r="2088" spans="2:6">
      <c r="D2088" s="83"/>
      <c r="F2088" s="83"/>
    </row>
    <row r="2090" spans="2:6">
      <c r="D2090" s="83"/>
      <c r="F2090" s="83"/>
    </row>
    <row r="2091" spans="2:6">
      <c r="D2091" s="83"/>
      <c r="F2091" s="83"/>
    </row>
    <row r="2092" spans="2:6">
      <c r="D2092" s="83"/>
      <c r="F2092" s="83"/>
    </row>
    <row r="2093" spans="2:6">
      <c r="D2093" s="83"/>
      <c r="F2093" s="83"/>
    </row>
    <row r="2094" spans="2:6">
      <c r="D2094" s="83"/>
      <c r="F2094" s="83"/>
    </row>
    <row r="2095" spans="2:6">
      <c r="D2095" s="83"/>
      <c r="F2095" s="83"/>
    </row>
    <row r="2096" spans="2:6">
      <c r="D2096" s="83"/>
      <c r="F2096" s="83"/>
    </row>
    <row r="2097" spans="4:6">
      <c r="D2097" s="83"/>
      <c r="F2097" s="83"/>
    </row>
    <row r="2098" spans="4:6">
      <c r="D2098" s="83"/>
      <c r="F2098" s="83"/>
    </row>
    <row r="2099" spans="4:6">
      <c r="D2099" s="83"/>
      <c r="F2099" s="83"/>
    </row>
    <row r="2100" spans="4:6">
      <c r="D2100" s="83"/>
      <c r="F2100" s="83"/>
    </row>
    <row r="2101" spans="4:6">
      <c r="D2101" s="83"/>
      <c r="F2101" s="83"/>
    </row>
    <row r="2102" spans="4:6">
      <c r="D2102" s="83"/>
    </row>
    <row r="2103" spans="4:6">
      <c r="D2103" s="83"/>
      <c r="F2103" s="83"/>
    </row>
    <row r="2104" spans="4:6">
      <c r="D2104" s="83"/>
      <c r="F2104" s="83"/>
    </row>
    <row r="2105" spans="4:6">
      <c r="D2105" s="83"/>
      <c r="F2105" s="83"/>
    </row>
    <row r="2106" spans="4:6">
      <c r="D2106" s="83"/>
      <c r="F2106" s="83"/>
    </row>
    <row r="2107" spans="4:6">
      <c r="D2107" s="83"/>
      <c r="F2107" s="83"/>
    </row>
    <row r="2108" spans="4:6">
      <c r="D2108" s="83"/>
      <c r="F2108" s="83"/>
    </row>
    <row r="2109" spans="4:6">
      <c r="D2109" s="83"/>
      <c r="F2109" s="83"/>
    </row>
    <row r="2110" spans="4:6">
      <c r="D2110" s="83"/>
      <c r="F2110" s="83"/>
    </row>
    <row r="2111" spans="4:6">
      <c r="D2111" s="83"/>
      <c r="F2111" s="83"/>
    </row>
    <row r="2112" spans="4:6">
      <c r="D2112" s="83"/>
    </row>
    <row r="2113" spans="4:6">
      <c r="D2113" s="83"/>
      <c r="F2113" s="83"/>
    </row>
    <row r="2114" spans="4:6">
      <c r="D2114" s="83"/>
      <c r="F2114" s="83"/>
    </row>
    <row r="2116" spans="4:6">
      <c r="D2116" s="83"/>
      <c r="F2116" s="83"/>
    </row>
    <row r="2117" spans="4:6">
      <c r="D2117" s="83"/>
      <c r="F2117" s="83"/>
    </row>
    <row r="2118" spans="4:6">
      <c r="D2118" s="83"/>
      <c r="F2118" s="83"/>
    </row>
    <row r="2119" spans="4:6">
      <c r="D2119" s="83"/>
      <c r="F2119" s="83"/>
    </row>
    <row r="2120" spans="4:6">
      <c r="D2120" s="83"/>
      <c r="F2120" s="83"/>
    </row>
    <row r="2121" spans="4:6">
      <c r="D2121" s="83"/>
      <c r="F2121" s="83"/>
    </row>
    <row r="2122" spans="4:6">
      <c r="D2122" s="83"/>
      <c r="F2122" s="83"/>
    </row>
    <row r="2123" spans="4:6">
      <c r="D2123" s="83"/>
      <c r="F2123" s="83"/>
    </row>
    <row r="2124" spans="4:6">
      <c r="D2124" s="83"/>
      <c r="F2124" s="83"/>
    </row>
    <row r="2125" spans="4:6">
      <c r="D2125" s="83"/>
      <c r="F2125" s="83"/>
    </row>
    <row r="2126" spans="4:6">
      <c r="D2126" s="83"/>
      <c r="F2126" s="83"/>
    </row>
    <row r="2127" spans="4:6">
      <c r="D2127" s="83"/>
      <c r="F2127" s="83"/>
    </row>
    <row r="2128" spans="4:6">
      <c r="D2128" s="83"/>
    </row>
    <row r="2129" spans="4:6">
      <c r="D2129" s="83"/>
      <c r="F2129" s="83"/>
    </row>
    <row r="2130" spans="4:6">
      <c r="D2130" s="83"/>
      <c r="F2130" s="83"/>
    </row>
    <row r="2131" spans="4:6">
      <c r="D2131" s="83"/>
      <c r="F2131" s="83"/>
    </row>
    <row r="2132" spans="4:6">
      <c r="D2132" s="83"/>
      <c r="F2132" s="83"/>
    </row>
    <row r="2133" spans="4:6">
      <c r="D2133" s="83"/>
      <c r="F2133" s="83"/>
    </row>
    <row r="2135" spans="4:6">
      <c r="D2135" s="83"/>
      <c r="F2135" s="83"/>
    </row>
    <row r="2136" spans="4:6">
      <c r="D2136" s="83"/>
      <c r="F2136" s="83"/>
    </row>
    <row r="2138" spans="4:6">
      <c r="D2138" s="83"/>
      <c r="F2138" s="83"/>
    </row>
    <row r="2139" spans="4:6">
      <c r="D2139" s="83"/>
      <c r="F2139" s="83"/>
    </row>
    <row r="2140" spans="4:6">
      <c r="D2140" s="83"/>
      <c r="F2140" s="83"/>
    </row>
    <row r="2143" spans="4:6">
      <c r="D2143" s="83"/>
      <c r="F2143" s="83"/>
    </row>
    <row r="2144" spans="4:6">
      <c r="D2144" s="83"/>
      <c r="F2144" s="83"/>
    </row>
    <row r="2145" spans="4:6">
      <c r="D2145" s="83"/>
      <c r="F2145" s="83"/>
    </row>
    <row r="2146" spans="4:6">
      <c r="D2146" s="83"/>
      <c r="F2146" s="83"/>
    </row>
    <row r="2147" spans="4:6">
      <c r="D2147" s="83"/>
      <c r="F2147" s="83"/>
    </row>
    <row r="2148" spans="4:6">
      <c r="D2148" s="83"/>
      <c r="F2148" s="83"/>
    </row>
    <row r="2149" spans="4:6">
      <c r="D2149" s="83"/>
      <c r="F2149" s="83"/>
    </row>
    <row r="2150" spans="4:6">
      <c r="D2150" s="83"/>
      <c r="F2150" s="83"/>
    </row>
    <row r="2151" spans="4:6">
      <c r="F2151" s="83"/>
    </row>
    <row r="2152" spans="4:6">
      <c r="D2152" s="83"/>
      <c r="F2152" s="83"/>
    </row>
    <row r="2153" spans="4:6">
      <c r="F2153" s="83"/>
    </row>
    <row r="2155" spans="4:6">
      <c r="D2155" s="83"/>
      <c r="F2155" s="83"/>
    </row>
    <row r="2156" spans="4:6">
      <c r="D2156" s="83"/>
      <c r="F2156" s="83"/>
    </row>
    <row r="2157" spans="4:6">
      <c r="D2157" s="83"/>
      <c r="F2157" s="83"/>
    </row>
    <row r="2158" spans="4:6">
      <c r="D2158" s="83"/>
      <c r="F2158" s="83"/>
    </row>
    <row r="2159" spans="4:6">
      <c r="F2159" s="83"/>
    </row>
    <row r="2160" spans="4:6">
      <c r="D2160" s="83"/>
      <c r="F2160" s="83"/>
    </row>
    <row r="2161" spans="4:6">
      <c r="D2161" s="83"/>
      <c r="F2161" s="83"/>
    </row>
    <row r="2162" spans="4:6">
      <c r="D2162" s="83"/>
      <c r="F2162" s="83"/>
    </row>
    <row r="2163" spans="4:6">
      <c r="D2163" s="83"/>
      <c r="F2163" s="83"/>
    </row>
    <row r="2164" spans="4:6">
      <c r="D2164" s="83"/>
      <c r="F2164" s="83"/>
    </row>
    <row r="2165" spans="4:6">
      <c r="D2165" s="83"/>
      <c r="F2165" s="83"/>
    </row>
    <row r="2166" spans="4:6">
      <c r="D2166" s="83"/>
      <c r="F2166" s="83"/>
    </row>
    <row r="2167" spans="4:6">
      <c r="D2167" s="83"/>
      <c r="F2167" s="83"/>
    </row>
    <row r="2168" spans="4:6">
      <c r="D2168" s="83"/>
      <c r="F2168" s="83"/>
    </row>
    <row r="2169" spans="4:6">
      <c r="D2169" s="83"/>
      <c r="F2169" s="83"/>
    </row>
    <row r="2170" spans="4:6">
      <c r="D2170" s="83"/>
      <c r="F2170" s="83"/>
    </row>
    <row r="2171" spans="4:6">
      <c r="D2171" s="83"/>
      <c r="F2171" s="83"/>
    </row>
    <row r="2172" spans="4:6">
      <c r="D2172" s="83"/>
      <c r="F2172" s="83"/>
    </row>
    <row r="2173" spans="4:6">
      <c r="D2173" s="83"/>
      <c r="F2173" s="83"/>
    </row>
    <row r="2174" spans="4:6">
      <c r="D2174" s="83"/>
      <c r="F2174" s="83"/>
    </row>
    <row r="2175" spans="4:6">
      <c r="D2175" s="83"/>
      <c r="F2175" s="83"/>
    </row>
    <row r="2176" spans="4:6">
      <c r="D2176" s="83"/>
      <c r="F2176" s="83"/>
    </row>
    <row r="2177" spans="2:6">
      <c r="D2177" s="83"/>
      <c r="F2177" s="83"/>
    </row>
    <row r="2178" spans="2:6">
      <c r="D2178" s="83"/>
      <c r="F2178" s="83"/>
    </row>
    <row r="2179" spans="2:6">
      <c r="D2179" s="83"/>
      <c r="F2179" s="83"/>
    </row>
    <row r="2180" spans="2:6">
      <c r="D2180" s="83"/>
      <c r="F2180" s="83"/>
    </row>
    <row r="2181" spans="2:6">
      <c r="D2181" s="83"/>
      <c r="F2181" s="83"/>
    </row>
    <row r="2182" spans="2:6">
      <c r="D2182" s="83"/>
      <c r="F2182" s="83"/>
    </row>
    <row r="2183" spans="2:6">
      <c r="D2183" s="83"/>
      <c r="F2183" s="83"/>
    </row>
    <row r="2184" spans="2:6">
      <c r="D2184" s="83"/>
      <c r="F2184" s="83"/>
    </row>
    <row r="2185" spans="2:6">
      <c r="D2185" s="83"/>
      <c r="F2185" s="83"/>
    </row>
    <row r="2186" spans="2:6">
      <c r="B2186" s="83"/>
      <c r="D2186" s="83"/>
      <c r="F2186" s="83"/>
    </row>
    <row r="2187" spans="2:6">
      <c r="B2187" s="83"/>
      <c r="D2187" s="83"/>
      <c r="F2187" s="83"/>
    </row>
    <row r="2188" spans="2:6">
      <c r="B2188" s="83"/>
      <c r="D2188" s="83"/>
      <c r="F2188" s="83"/>
    </row>
    <row r="2189" spans="2:6">
      <c r="B2189" s="83"/>
      <c r="D2189" s="83"/>
      <c r="F2189" s="83"/>
    </row>
    <row r="2190" spans="2:6">
      <c r="B2190" s="83"/>
      <c r="D2190" s="83"/>
      <c r="F2190" s="83"/>
    </row>
    <row r="2191" spans="2:6">
      <c r="B2191" s="83"/>
      <c r="D2191" s="83"/>
      <c r="F2191" s="83"/>
    </row>
    <row r="2192" spans="2:6">
      <c r="B2192" s="83"/>
      <c r="D2192" s="83"/>
      <c r="F2192" s="83"/>
    </row>
    <row r="2193" spans="2:6">
      <c r="B2193" s="83"/>
      <c r="D2193" s="83"/>
    </row>
    <row r="2194" spans="2:6">
      <c r="B2194" s="83"/>
      <c r="D2194" s="83"/>
      <c r="F2194" s="83"/>
    </row>
    <row r="2195" spans="2:6">
      <c r="B2195" s="83"/>
      <c r="D2195" s="83"/>
      <c r="F2195" s="83"/>
    </row>
    <row r="2196" spans="2:6">
      <c r="B2196" s="83"/>
      <c r="D2196" s="83"/>
      <c r="F2196" s="83"/>
    </row>
    <row r="2197" spans="2:6">
      <c r="B2197" s="83"/>
      <c r="D2197" s="83"/>
      <c r="F2197" s="83"/>
    </row>
    <row r="2198" spans="2:6">
      <c r="B2198" s="83"/>
      <c r="D2198" s="83"/>
      <c r="F2198" s="83"/>
    </row>
    <row r="2199" spans="2:6">
      <c r="B2199" s="83"/>
      <c r="D2199" s="83"/>
      <c r="F2199" s="83"/>
    </row>
    <row r="2200" spans="2:6">
      <c r="B2200" s="83"/>
      <c r="D2200" s="83"/>
      <c r="F2200" s="83"/>
    </row>
    <row r="2201" spans="2:6">
      <c r="B2201" s="83"/>
      <c r="D2201" s="83"/>
      <c r="F2201" s="83"/>
    </row>
    <row r="2202" spans="2:6">
      <c r="B2202" s="83"/>
      <c r="D2202" s="83"/>
      <c r="F2202" s="83"/>
    </row>
    <row r="2203" spans="2:6">
      <c r="B2203" s="83"/>
      <c r="D2203" s="83"/>
      <c r="F2203" s="83"/>
    </row>
    <row r="2204" spans="2:6">
      <c r="B2204" s="83"/>
      <c r="D2204" s="83"/>
      <c r="F2204" s="83"/>
    </row>
    <row r="2205" spans="2:6">
      <c r="B2205" s="83"/>
      <c r="D2205" s="83"/>
      <c r="F2205" s="83"/>
    </row>
    <row r="2206" spans="2:6">
      <c r="B2206" s="83"/>
      <c r="D2206" s="83"/>
      <c r="F2206" s="83"/>
    </row>
    <row r="2207" spans="2:6">
      <c r="B2207" s="83"/>
      <c r="D2207" s="83"/>
      <c r="F2207" s="83"/>
    </row>
    <row r="2208" spans="2:6">
      <c r="B2208" s="83"/>
      <c r="D2208" s="83"/>
      <c r="F2208" s="83"/>
    </row>
    <row r="2209" spans="2:6">
      <c r="B2209" s="83"/>
      <c r="D2209" s="83"/>
      <c r="F2209" s="83"/>
    </row>
    <row r="2210" spans="2:6">
      <c r="B2210" s="83"/>
      <c r="D2210" s="83"/>
      <c r="F2210" s="83"/>
    </row>
    <row r="2211" spans="2:6">
      <c r="B2211" s="83"/>
      <c r="D2211" s="83"/>
      <c r="F2211" s="83"/>
    </row>
    <row r="2212" spans="2:6">
      <c r="D2212" s="83"/>
      <c r="F2212" s="83"/>
    </row>
    <row r="2213" spans="2:6">
      <c r="D2213" s="83"/>
      <c r="F2213" s="83"/>
    </row>
    <row r="2214" spans="2:6">
      <c r="D2214" s="83"/>
      <c r="F2214" s="83"/>
    </row>
    <row r="2215" spans="2:6">
      <c r="D2215" s="83"/>
      <c r="F2215" s="83"/>
    </row>
    <row r="2216" spans="2:6">
      <c r="D2216" s="83"/>
      <c r="F2216" s="83"/>
    </row>
    <row r="2217" spans="2:6">
      <c r="D2217" s="83"/>
      <c r="F2217" s="83"/>
    </row>
    <row r="2218" spans="2:6">
      <c r="D2218" s="83"/>
      <c r="F2218" s="83"/>
    </row>
    <row r="2220" spans="2:6">
      <c r="D2220" s="83"/>
      <c r="F2220" s="83"/>
    </row>
    <row r="2221" spans="2:6">
      <c r="F2221" s="83"/>
    </row>
    <row r="2222" spans="2:6">
      <c r="D2222" s="83"/>
      <c r="F2222" s="83"/>
    </row>
    <row r="2223" spans="2:6">
      <c r="D2223" s="83"/>
      <c r="F2223" s="83"/>
    </row>
    <row r="2224" spans="2:6">
      <c r="D2224" s="83"/>
      <c r="F2224" s="83"/>
    </row>
    <row r="2225" spans="4:6">
      <c r="D2225" s="83"/>
      <c r="F2225" s="83"/>
    </row>
    <row r="2226" spans="4:6">
      <c r="D2226" s="83"/>
      <c r="F2226" s="83"/>
    </row>
    <row r="2227" spans="4:6">
      <c r="D2227" s="83"/>
      <c r="F2227" s="83"/>
    </row>
    <row r="2228" spans="4:6">
      <c r="D2228" s="83"/>
      <c r="F2228" s="83"/>
    </row>
    <row r="2229" spans="4:6">
      <c r="D2229" s="83"/>
      <c r="F2229" s="83"/>
    </row>
    <row r="2230" spans="4:6">
      <c r="D2230" s="83"/>
      <c r="F2230" s="83"/>
    </row>
    <row r="2231" spans="4:6">
      <c r="D2231" s="83"/>
      <c r="F2231" s="83"/>
    </row>
    <row r="2232" spans="4:6">
      <c r="D2232" s="83"/>
    </row>
    <row r="2233" spans="4:6">
      <c r="D2233" s="83"/>
      <c r="F2233" s="83"/>
    </row>
    <row r="2234" spans="4:6">
      <c r="D2234" s="83"/>
      <c r="F2234" s="83"/>
    </row>
    <row r="2235" spans="4:6">
      <c r="D2235" s="83"/>
      <c r="F2235" s="83"/>
    </row>
    <row r="2236" spans="4:6">
      <c r="D2236" s="83"/>
      <c r="F2236" s="83"/>
    </row>
    <row r="2237" spans="4:6">
      <c r="D2237" s="83"/>
      <c r="F2237" s="83"/>
    </row>
    <row r="2239" spans="4:6">
      <c r="D2239" s="83"/>
      <c r="F2239" s="83"/>
    </row>
    <row r="2240" spans="4:6">
      <c r="D2240" s="83"/>
      <c r="F2240" s="83"/>
    </row>
    <row r="2241" spans="4:6">
      <c r="D2241" s="83"/>
      <c r="F2241" s="83"/>
    </row>
    <row r="2242" spans="4:6">
      <c r="D2242" s="83"/>
    </row>
    <row r="2243" spans="4:6">
      <c r="D2243" s="83"/>
      <c r="F2243" s="83"/>
    </row>
    <row r="2244" spans="4:6">
      <c r="D2244" s="83"/>
      <c r="F2244" s="83"/>
    </row>
    <row r="2246" spans="4:6">
      <c r="D2246" s="83"/>
      <c r="F2246" s="83"/>
    </row>
    <row r="2248" spans="4:6">
      <c r="D2248" s="83"/>
      <c r="F2248" s="83"/>
    </row>
    <row r="2249" spans="4:6">
      <c r="D2249" s="83"/>
      <c r="F2249" s="83"/>
    </row>
    <row r="2250" spans="4:6">
      <c r="D2250" s="83"/>
      <c r="F2250" s="83"/>
    </row>
    <row r="2251" spans="4:6">
      <c r="D2251" s="83"/>
      <c r="F2251" s="83"/>
    </row>
    <row r="2252" spans="4:6">
      <c r="D2252" s="83"/>
      <c r="F2252" s="83"/>
    </row>
    <row r="2253" spans="4:6">
      <c r="D2253" s="83"/>
      <c r="F2253" s="83"/>
    </row>
    <row r="2254" spans="4:6">
      <c r="D2254" s="83"/>
      <c r="F2254" s="83"/>
    </row>
    <row r="2255" spans="4:6">
      <c r="D2255" s="83"/>
      <c r="F2255" s="83"/>
    </row>
    <row r="2256" spans="4:6">
      <c r="D2256" s="83"/>
      <c r="F2256" s="83"/>
    </row>
    <row r="2257" spans="4:6">
      <c r="D2257" s="83"/>
      <c r="F2257" s="83"/>
    </row>
    <row r="2258" spans="4:6">
      <c r="D2258" s="83"/>
      <c r="F2258" s="83"/>
    </row>
    <row r="2259" spans="4:6">
      <c r="D2259" s="83"/>
      <c r="F2259" s="83"/>
    </row>
    <row r="2260" spans="4:6">
      <c r="D2260" s="83"/>
      <c r="F2260" s="83"/>
    </row>
    <row r="2261" spans="4:6">
      <c r="D2261" s="83"/>
      <c r="F2261" s="83"/>
    </row>
    <row r="2262" spans="4:6">
      <c r="D2262" s="83"/>
      <c r="F2262" s="83"/>
    </row>
    <row r="2263" spans="4:6">
      <c r="D2263" s="83"/>
      <c r="F2263" s="83"/>
    </row>
    <row r="2264" spans="4:6">
      <c r="D2264" s="83"/>
      <c r="F2264" s="83"/>
    </row>
    <row r="2265" spans="4:6">
      <c r="D2265" s="83"/>
      <c r="F2265" s="83"/>
    </row>
    <row r="2266" spans="4:6">
      <c r="D2266" s="83"/>
      <c r="F2266" s="83"/>
    </row>
    <row r="2267" spans="4:6">
      <c r="D2267" s="83"/>
      <c r="F2267" s="83"/>
    </row>
    <row r="2268" spans="4:6">
      <c r="D2268" s="83"/>
      <c r="F2268" s="83"/>
    </row>
    <row r="2269" spans="4:6">
      <c r="D2269" s="83"/>
      <c r="F2269" s="83"/>
    </row>
    <row r="2270" spans="4:6">
      <c r="D2270" s="83"/>
      <c r="F2270" s="83"/>
    </row>
    <row r="2271" spans="4:6">
      <c r="D2271" s="83"/>
      <c r="F2271" s="83"/>
    </row>
    <row r="2272" spans="4:6">
      <c r="D2272" s="83"/>
      <c r="F2272" s="83"/>
    </row>
    <row r="2273" spans="4:6">
      <c r="D2273" s="83"/>
      <c r="F2273" s="83"/>
    </row>
    <row r="2274" spans="4:6">
      <c r="D2274" s="83"/>
      <c r="F2274" s="83"/>
    </row>
    <row r="2275" spans="4:6">
      <c r="D2275" s="83"/>
      <c r="F2275" s="83"/>
    </row>
    <row r="2276" spans="4:6">
      <c r="D2276" s="83"/>
      <c r="F2276" s="83"/>
    </row>
    <row r="2277" spans="4:6">
      <c r="D2277" s="83"/>
      <c r="F2277" s="83"/>
    </row>
    <row r="2278" spans="4:6">
      <c r="D2278" s="83"/>
      <c r="F2278" s="83"/>
    </row>
    <row r="2279" spans="4:6">
      <c r="D2279" s="83"/>
      <c r="F2279" s="83"/>
    </row>
    <row r="2280" spans="4:6">
      <c r="D2280" s="83"/>
      <c r="F2280" s="83"/>
    </row>
    <row r="2281" spans="4:6">
      <c r="D2281" s="83"/>
      <c r="F2281" s="83"/>
    </row>
    <row r="2282" spans="4:6">
      <c r="D2282" s="83"/>
      <c r="F2282" s="83"/>
    </row>
    <row r="2283" spans="4:6">
      <c r="D2283" s="83"/>
      <c r="F2283" s="83"/>
    </row>
    <row r="2284" spans="4:6">
      <c r="D2284" s="83"/>
      <c r="F2284" s="83"/>
    </row>
    <row r="2285" spans="4:6">
      <c r="D2285" s="83"/>
      <c r="F2285" s="83"/>
    </row>
    <row r="2286" spans="4:6">
      <c r="D2286" s="83"/>
      <c r="F2286" s="83"/>
    </row>
    <row r="2287" spans="4:6">
      <c r="D2287" s="83"/>
      <c r="F2287" s="83"/>
    </row>
    <row r="2288" spans="4:6">
      <c r="D2288" s="83"/>
      <c r="F2288" s="83"/>
    </row>
    <row r="2289" spans="1:8">
      <c r="A2289" s="85"/>
      <c r="D2289" s="83"/>
      <c r="F2289" s="83"/>
      <c r="G2289" s="83"/>
    </row>
    <row r="2290" spans="1:8">
      <c r="A2290" s="85"/>
      <c r="D2290" s="83"/>
      <c r="E2290" s="83"/>
      <c r="F2290" s="83"/>
      <c r="G2290" s="83"/>
      <c r="H2290" s="83"/>
    </row>
    <row r="2291" spans="1:8">
      <c r="A2291" s="85"/>
      <c r="B2291" s="83"/>
      <c r="D2291" s="83"/>
      <c r="E2291" s="83"/>
      <c r="F2291" s="83"/>
      <c r="G2291" s="83"/>
      <c r="H2291" s="83"/>
    </row>
    <row r="2292" spans="1:8">
      <c r="A2292" s="85"/>
      <c r="B2292" s="83"/>
      <c r="D2292" s="83"/>
      <c r="E2292" s="83"/>
      <c r="F2292" s="83"/>
      <c r="G2292" s="83"/>
    </row>
    <row r="2293" spans="1:8">
      <c r="A2293" s="85"/>
      <c r="B2293" s="83"/>
      <c r="D2293" s="83"/>
      <c r="E2293" s="83"/>
      <c r="F2293" s="83"/>
      <c r="G2293" s="83"/>
      <c r="H2293" s="83"/>
    </row>
    <row r="2294" spans="1:8">
      <c r="A2294" s="85"/>
      <c r="B2294" s="83"/>
      <c r="D2294" s="83"/>
      <c r="E2294" s="83"/>
      <c r="F2294" s="83"/>
      <c r="G2294" s="83"/>
      <c r="H2294" s="83"/>
    </row>
    <row r="2295" spans="1:8">
      <c r="A2295" s="85"/>
      <c r="B2295" s="83"/>
      <c r="D2295" s="83"/>
      <c r="F2295" s="83"/>
      <c r="G2295" s="83"/>
    </row>
    <row r="2296" spans="1:8">
      <c r="A2296" s="85"/>
      <c r="B2296" s="83"/>
      <c r="D2296" s="83"/>
      <c r="E2296" s="83"/>
      <c r="F2296" s="83"/>
      <c r="G2296" s="83"/>
      <c r="H2296" s="83"/>
    </row>
    <row r="2297" spans="1:8">
      <c r="A2297" s="85"/>
      <c r="B2297" s="83"/>
      <c r="D2297" s="83"/>
      <c r="E2297" s="83"/>
      <c r="F2297" s="83"/>
      <c r="G2297" s="83"/>
      <c r="H2297" s="83"/>
    </row>
    <row r="2298" spans="1:8">
      <c r="A2298" s="85"/>
      <c r="B2298" s="83"/>
      <c r="D2298" s="83"/>
      <c r="E2298" s="83"/>
      <c r="F2298" s="83"/>
      <c r="G2298" s="83"/>
      <c r="H2298" s="83"/>
    </row>
    <row r="2299" spans="1:8">
      <c r="A2299" s="85"/>
      <c r="B2299" s="83"/>
      <c r="D2299" s="83"/>
      <c r="E2299" s="83"/>
      <c r="F2299" s="83"/>
      <c r="G2299" s="83"/>
      <c r="H2299" s="83"/>
    </row>
    <row r="2300" spans="1:8">
      <c r="A2300" s="85"/>
      <c r="B2300" s="83"/>
      <c r="D2300" s="83"/>
      <c r="F2300" s="83"/>
      <c r="G2300" s="83"/>
    </row>
    <row r="2301" spans="1:8">
      <c r="A2301" s="85"/>
      <c r="B2301" s="83"/>
      <c r="D2301" s="83"/>
      <c r="E2301" s="83"/>
      <c r="F2301" s="83"/>
      <c r="G2301" s="83"/>
      <c r="H2301" s="83"/>
    </row>
    <row r="2302" spans="1:8">
      <c r="A2302" s="85"/>
      <c r="B2302" s="83"/>
      <c r="D2302" s="83"/>
      <c r="F2302" s="83"/>
      <c r="G2302" s="83"/>
    </row>
    <row r="2303" spans="1:8">
      <c r="A2303" s="85"/>
      <c r="B2303" s="83"/>
      <c r="D2303" s="83"/>
      <c r="E2303" s="83"/>
      <c r="F2303" s="83"/>
      <c r="G2303" s="83"/>
      <c r="H2303" s="83"/>
    </row>
    <row r="2304" spans="1:8">
      <c r="A2304" s="85"/>
      <c r="B2304" s="83"/>
      <c r="D2304" s="83"/>
      <c r="F2304" s="83"/>
      <c r="G2304" s="83"/>
    </row>
    <row r="2305" spans="1:8">
      <c r="A2305" s="85"/>
      <c r="B2305" s="83"/>
      <c r="D2305" s="83"/>
      <c r="E2305" s="83"/>
      <c r="F2305" s="83"/>
      <c r="G2305" s="83"/>
      <c r="H2305" s="83"/>
    </row>
    <row r="2306" spans="1:8">
      <c r="A2306" s="85"/>
      <c r="B2306" s="83"/>
      <c r="D2306" s="83"/>
      <c r="E2306" s="83"/>
      <c r="F2306" s="83"/>
      <c r="G2306" s="83"/>
      <c r="H2306" s="83"/>
    </row>
    <row r="2307" spans="1:8">
      <c r="A2307" s="85"/>
      <c r="B2307" s="83"/>
      <c r="D2307" s="83"/>
      <c r="E2307" s="83"/>
      <c r="F2307" s="83"/>
      <c r="G2307" s="83"/>
    </row>
    <row r="2308" spans="1:8">
      <c r="A2308" s="85"/>
      <c r="B2308" s="83"/>
      <c r="D2308" s="83"/>
      <c r="F2308" s="83"/>
      <c r="G2308" s="83"/>
    </row>
    <row r="2309" spans="1:8">
      <c r="A2309" s="85"/>
      <c r="B2309" s="83"/>
      <c r="D2309" s="83"/>
      <c r="E2309" s="83"/>
      <c r="F2309" s="83"/>
      <c r="G2309" s="83"/>
      <c r="H2309" s="83"/>
    </row>
    <row r="2310" spans="1:8">
      <c r="A2310" s="85"/>
      <c r="B2310" s="83"/>
      <c r="D2310" s="83"/>
      <c r="E2310" s="83"/>
      <c r="F2310" s="83"/>
      <c r="G2310" s="83"/>
      <c r="H2310" s="83"/>
    </row>
    <row r="2311" spans="1:8">
      <c r="A2311" s="85"/>
      <c r="B2311" s="83"/>
      <c r="D2311" s="83"/>
      <c r="E2311" s="83"/>
      <c r="F2311" s="83"/>
      <c r="G2311" s="83"/>
      <c r="H2311" s="83"/>
    </row>
    <row r="2312" spans="1:8">
      <c r="A2312" s="85"/>
      <c r="B2312" s="83"/>
      <c r="D2312" s="83"/>
      <c r="E2312" s="83"/>
      <c r="F2312" s="83"/>
      <c r="G2312" s="83"/>
      <c r="H2312" s="83"/>
    </row>
    <row r="2313" spans="1:8">
      <c r="A2313" s="85"/>
      <c r="B2313" s="83"/>
      <c r="D2313" s="83"/>
      <c r="F2313" s="83"/>
      <c r="G2313" s="83"/>
    </row>
    <row r="2314" spans="1:8">
      <c r="A2314" s="85"/>
      <c r="B2314" s="83"/>
      <c r="D2314" s="83"/>
      <c r="E2314" s="83"/>
      <c r="F2314" s="83"/>
      <c r="G2314" s="83"/>
      <c r="H2314" s="83"/>
    </row>
    <row r="2315" spans="1:8">
      <c r="A2315" s="85"/>
      <c r="B2315" s="83"/>
      <c r="D2315" s="83"/>
      <c r="E2315" s="83"/>
      <c r="F2315" s="83"/>
      <c r="G2315" s="83"/>
      <c r="H2315" s="83"/>
    </row>
    <row r="2316" spans="1:8">
      <c r="D2316" s="83"/>
      <c r="F2316" s="83"/>
    </row>
    <row r="2317" spans="1:8">
      <c r="D2317" s="83"/>
      <c r="F2317" s="83"/>
    </row>
    <row r="2318" spans="1:8">
      <c r="F2318" s="83"/>
    </row>
    <row r="2319" spans="1:8">
      <c r="D2319" s="83"/>
      <c r="F2319" s="83"/>
    </row>
    <row r="2320" spans="1:8">
      <c r="F2320" s="83"/>
    </row>
    <row r="2321" spans="4:6">
      <c r="D2321" s="83"/>
      <c r="F2321" s="83"/>
    </row>
    <row r="2322" spans="4:6">
      <c r="D2322" s="83"/>
      <c r="F2322" s="83"/>
    </row>
    <row r="2324" spans="4:6">
      <c r="D2324" s="83"/>
      <c r="F2324" s="83"/>
    </row>
    <row r="2325" spans="4:6">
      <c r="D2325" s="83"/>
      <c r="F2325" s="83"/>
    </row>
    <row r="2326" spans="4:6">
      <c r="D2326" s="83"/>
      <c r="F2326" s="83"/>
    </row>
    <row r="2327" spans="4:6">
      <c r="D2327" s="83"/>
      <c r="F2327" s="83"/>
    </row>
    <row r="2328" spans="4:6">
      <c r="D2328" s="83"/>
      <c r="F2328" s="83"/>
    </row>
    <row r="2329" spans="4:6">
      <c r="D2329" s="83"/>
      <c r="F2329" s="83"/>
    </row>
    <row r="2330" spans="4:6">
      <c r="D2330" s="83"/>
      <c r="F2330" s="83"/>
    </row>
    <row r="2331" spans="4:6">
      <c r="D2331" s="83"/>
      <c r="F2331" s="83"/>
    </row>
    <row r="2332" spans="4:6">
      <c r="D2332" s="83"/>
      <c r="F2332" s="83"/>
    </row>
    <row r="2333" spans="4:6">
      <c r="D2333" s="83"/>
      <c r="F2333" s="83"/>
    </row>
    <row r="2334" spans="4:6">
      <c r="D2334" s="83"/>
      <c r="F2334" s="83"/>
    </row>
    <row r="2335" spans="4:6">
      <c r="D2335" s="83"/>
      <c r="F2335" s="83"/>
    </row>
    <row r="2336" spans="4:6">
      <c r="D2336" s="83"/>
    </row>
    <row r="2337" spans="4:6">
      <c r="D2337" s="83"/>
      <c r="F2337" s="83"/>
    </row>
    <row r="2338" spans="4:6">
      <c r="D2338" s="83"/>
      <c r="F2338" s="83"/>
    </row>
    <row r="2339" spans="4:6">
      <c r="D2339" s="83"/>
      <c r="F2339" s="83"/>
    </row>
    <row r="2340" spans="4:6">
      <c r="D2340" s="83"/>
      <c r="F2340" s="83"/>
    </row>
    <row r="2341" spans="4:6">
      <c r="D2341" s="83"/>
      <c r="F2341" s="83"/>
    </row>
    <row r="2343" spans="4:6">
      <c r="D2343" s="83"/>
      <c r="F2343" s="83"/>
    </row>
    <row r="2344" spans="4:6">
      <c r="D2344" s="83"/>
      <c r="F2344" s="83"/>
    </row>
    <row r="2346" spans="4:6">
      <c r="D2346" s="83"/>
      <c r="F2346" s="83"/>
    </row>
    <row r="2347" spans="4:6">
      <c r="D2347" s="83"/>
      <c r="F2347" s="83"/>
    </row>
    <row r="2348" spans="4:6">
      <c r="D2348" s="83"/>
      <c r="F2348" s="83"/>
    </row>
    <row r="2352" spans="4:6">
      <c r="D2352" s="83"/>
      <c r="F2352" s="83"/>
    </row>
    <row r="2353" spans="4:6">
      <c r="D2353" s="83"/>
      <c r="F2353" s="83"/>
    </row>
    <row r="2354" spans="4:6">
      <c r="D2354" s="83"/>
      <c r="F2354" s="83"/>
    </row>
    <row r="2355" spans="4:6">
      <c r="D2355" s="83"/>
      <c r="F2355" s="83"/>
    </row>
    <row r="2356" spans="4:6">
      <c r="D2356" s="83"/>
      <c r="F2356" s="83"/>
    </row>
    <row r="2357" spans="4:6">
      <c r="D2357" s="83"/>
      <c r="F2357" s="83"/>
    </row>
    <row r="2358" spans="4:6">
      <c r="D2358" s="83"/>
      <c r="F2358" s="83"/>
    </row>
    <row r="2359" spans="4:6">
      <c r="F2359" s="83"/>
    </row>
    <row r="2360" spans="4:6">
      <c r="D2360" s="83"/>
      <c r="F2360" s="83"/>
    </row>
    <row r="2361" spans="4:6">
      <c r="D2361" s="83"/>
      <c r="F2361" s="83"/>
    </row>
    <row r="2363" spans="4:6">
      <c r="D2363" s="83"/>
      <c r="F2363" s="83"/>
    </row>
    <row r="2364" spans="4:6">
      <c r="D2364" s="83"/>
      <c r="F2364" s="83"/>
    </row>
    <row r="2365" spans="4:6">
      <c r="D2365" s="83"/>
      <c r="F2365" s="83"/>
    </row>
    <row r="2366" spans="4:6">
      <c r="D2366" s="83"/>
      <c r="F2366" s="83"/>
    </row>
    <row r="2367" spans="4:6">
      <c r="D2367" s="83"/>
      <c r="F2367" s="83"/>
    </row>
    <row r="2370" spans="4:6">
      <c r="D2370" s="83"/>
      <c r="F2370" s="83"/>
    </row>
    <row r="2372" spans="4:6">
      <c r="D2372" s="83"/>
      <c r="F2372" s="83"/>
    </row>
    <row r="2373" spans="4:6">
      <c r="D2373" s="83"/>
      <c r="F2373" s="83"/>
    </row>
    <row r="2374" spans="4:6">
      <c r="D2374" s="83"/>
      <c r="F2374" s="83"/>
    </row>
    <row r="2378" spans="4:6">
      <c r="D2378" s="83"/>
      <c r="F2378" s="83"/>
    </row>
    <row r="2379" spans="4:6">
      <c r="D2379" s="83"/>
      <c r="F2379" s="83"/>
    </row>
    <row r="2380" spans="4:6">
      <c r="D2380" s="83"/>
      <c r="F2380" s="83"/>
    </row>
    <row r="2381" spans="4:6">
      <c r="D2381" s="83"/>
      <c r="F2381" s="83"/>
    </row>
    <row r="2382" spans="4:6">
      <c r="D2382" s="83"/>
      <c r="F2382" s="83"/>
    </row>
    <row r="2383" spans="4:6">
      <c r="D2383" s="83"/>
      <c r="F2383" s="83"/>
    </row>
    <row r="2384" spans="4:6">
      <c r="D2384" s="83"/>
      <c r="F2384" s="83"/>
    </row>
    <row r="2385" spans="4:6">
      <c r="F2385" s="83"/>
    </row>
    <row r="2386" spans="4:6">
      <c r="D2386" s="83"/>
      <c r="F2386" s="83"/>
    </row>
    <row r="2387" spans="4:6">
      <c r="D2387" s="83"/>
      <c r="F2387" s="83"/>
    </row>
    <row r="2389" spans="4:6">
      <c r="D2389" s="83"/>
      <c r="F2389" s="83"/>
    </row>
    <row r="2390" spans="4:6">
      <c r="D2390" s="83"/>
      <c r="F2390" s="83"/>
    </row>
    <row r="2391" spans="4:6">
      <c r="D2391" s="83"/>
      <c r="F2391" s="83"/>
    </row>
    <row r="2392" spans="4:6">
      <c r="D2392" s="83"/>
    </row>
    <row r="2393" spans="4:6">
      <c r="D2393" s="83"/>
      <c r="F2393" s="83"/>
    </row>
    <row r="2397" spans="4:6">
      <c r="D2397" s="83"/>
      <c r="F2397" s="83"/>
    </row>
    <row r="2398" spans="4:6">
      <c r="D2398" s="83"/>
      <c r="F2398" s="83"/>
    </row>
    <row r="2400" spans="4:6">
      <c r="D2400" s="83"/>
      <c r="F2400" s="83"/>
    </row>
    <row r="2404" spans="4:6">
      <c r="D2404" s="83"/>
      <c r="F2404" s="83"/>
    </row>
    <row r="2405" spans="4:6">
      <c r="D2405" s="83"/>
      <c r="F2405" s="83"/>
    </row>
    <row r="2406" spans="4:6">
      <c r="D2406" s="83"/>
      <c r="F2406" s="83"/>
    </row>
    <row r="2408" spans="4:6">
      <c r="D2408" s="83"/>
      <c r="F2408" s="83"/>
    </row>
    <row r="2409" spans="4:6">
      <c r="D2409" s="83"/>
      <c r="F2409" s="83"/>
    </row>
    <row r="2410" spans="4:6">
      <c r="D2410" s="83"/>
      <c r="F2410" s="83"/>
    </row>
    <row r="2412" spans="4:6">
      <c r="D2412" s="83"/>
      <c r="F2412" s="83"/>
    </row>
    <row r="2413" spans="4:6">
      <c r="D2413" s="83"/>
      <c r="F2413" s="83"/>
    </row>
    <row r="2415" spans="4:6">
      <c r="D2415" s="83"/>
      <c r="F2415" s="83"/>
    </row>
    <row r="2416" spans="4:6">
      <c r="F2416" s="83"/>
    </row>
    <row r="2417" spans="4:6">
      <c r="D2417" s="83"/>
      <c r="F2417" s="83"/>
    </row>
    <row r="2418" spans="4:6">
      <c r="D2418" s="83"/>
    </row>
    <row r="2419" spans="4:6">
      <c r="D2419" s="83"/>
      <c r="F2419" s="83"/>
    </row>
    <row r="2421" spans="4:6">
      <c r="D2421" s="83"/>
      <c r="F2421" s="83"/>
    </row>
    <row r="2426" spans="4:6">
      <c r="D2426" s="83"/>
    </row>
    <row r="2428" spans="4:6">
      <c r="D2428" s="83"/>
      <c r="F2428" s="83"/>
    </row>
    <row r="2430" spans="4:6">
      <c r="D2430" s="83"/>
      <c r="F2430" s="83"/>
    </row>
    <row r="2431" spans="4:6">
      <c r="D2431" s="83"/>
      <c r="F2431" s="83"/>
    </row>
    <row r="2432" spans="4:6">
      <c r="D2432" s="83"/>
      <c r="F2432" s="83"/>
    </row>
    <row r="2433" spans="4:6">
      <c r="D2433" s="83"/>
      <c r="F2433" s="83"/>
    </row>
    <row r="2434" spans="4:6">
      <c r="D2434" s="83"/>
      <c r="F2434" s="83"/>
    </row>
    <row r="2435" spans="4:6">
      <c r="D2435" s="83"/>
      <c r="F2435" s="83"/>
    </row>
    <row r="2436" spans="4:6">
      <c r="D2436" s="83"/>
      <c r="F2436" s="83"/>
    </row>
    <row r="2438" spans="4:6">
      <c r="D2438" s="83"/>
      <c r="F2438" s="83"/>
    </row>
    <row r="2439" spans="4:6">
      <c r="D2439" s="83"/>
      <c r="F2439" s="83"/>
    </row>
    <row r="2440" spans="4:6">
      <c r="D2440" s="83"/>
    </row>
    <row r="2441" spans="4:6">
      <c r="D2441" s="83"/>
      <c r="F2441" s="83"/>
    </row>
    <row r="2443" spans="4:6">
      <c r="D2443" s="83"/>
      <c r="F2443" s="83"/>
    </row>
    <row r="2444" spans="4:6">
      <c r="D2444" s="83"/>
      <c r="F2444" s="83"/>
    </row>
    <row r="2445" spans="4:6">
      <c r="D2445" s="83"/>
      <c r="F2445" s="83"/>
    </row>
    <row r="2447" spans="4:6">
      <c r="D2447" s="83"/>
      <c r="F2447" s="83"/>
    </row>
    <row r="2448" spans="4:6">
      <c r="D2448" s="83"/>
      <c r="F2448" s="83"/>
    </row>
    <row r="2451" spans="4:6">
      <c r="D2451" s="83"/>
      <c r="F2451" s="83"/>
    </row>
    <row r="2452" spans="4:6">
      <c r="D2452" s="83"/>
      <c r="F2452" s="83"/>
    </row>
    <row r="2456" spans="4:6">
      <c r="D2456" s="83"/>
      <c r="F2456" s="83"/>
    </row>
    <row r="2457" spans="4:6">
      <c r="D2457" s="83"/>
      <c r="F2457" s="83"/>
    </row>
    <row r="2458" spans="4:6">
      <c r="D2458" s="83"/>
      <c r="F2458" s="83"/>
    </row>
    <row r="2459" spans="4:6">
      <c r="D2459" s="83"/>
      <c r="F2459" s="83"/>
    </row>
    <row r="2460" spans="4:6">
      <c r="D2460" s="83"/>
      <c r="F2460" s="83"/>
    </row>
    <row r="2461" spans="4:6">
      <c r="D2461" s="83"/>
      <c r="F2461" s="83"/>
    </row>
    <row r="2462" spans="4:6">
      <c r="D2462" s="83"/>
      <c r="F2462" s="83"/>
    </row>
    <row r="2463" spans="4:6">
      <c r="D2463" s="83"/>
      <c r="F2463" s="83"/>
    </row>
    <row r="2464" spans="4:6">
      <c r="D2464" s="83"/>
      <c r="F2464" s="83"/>
    </row>
    <row r="2465" spans="4:6">
      <c r="D2465" s="83"/>
      <c r="F2465" s="83"/>
    </row>
    <row r="2466" spans="4:6">
      <c r="D2466" s="83"/>
    </row>
    <row r="2467" spans="4:6">
      <c r="D2467" s="83"/>
      <c r="F2467" s="83"/>
    </row>
    <row r="2468" spans="4:6">
      <c r="D2468" s="83"/>
      <c r="F2468" s="83"/>
    </row>
    <row r="2469" spans="4:6">
      <c r="D2469" s="83"/>
      <c r="F2469" s="83"/>
    </row>
    <row r="2470" spans="4:6">
      <c r="D2470" s="83"/>
    </row>
    <row r="2471" spans="4:6">
      <c r="D2471" s="83"/>
      <c r="F2471" s="83"/>
    </row>
    <row r="2474" spans="4:6">
      <c r="D2474" s="83"/>
      <c r="F2474" s="83"/>
    </row>
    <row r="2476" spans="4:6">
      <c r="D2476" s="83"/>
      <c r="F2476" s="83"/>
    </row>
    <row r="2477" spans="4:6">
      <c r="D2477" s="83"/>
      <c r="F2477" s="83"/>
    </row>
    <row r="2478" spans="4:6">
      <c r="D2478" s="83"/>
    </row>
    <row r="2482" spans="4:6">
      <c r="D2482" s="83"/>
      <c r="F2482" s="83"/>
    </row>
    <row r="2483" spans="4:6">
      <c r="D2483" s="83"/>
      <c r="F2483" s="83"/>
    </row>
    <row r="2484" spans="4:6">
      <c r="D2484" s="83"/>
    </row>
    <row r="2485" spans="4:6">
      <c r="D2485" s="83"/>
      <c r="F2485" s="83"/>
    </row>
    <row r="2486" spans="4:6">
      <c r="D2486" s="83"/>
      <c r="F2486" s="83"/>
    </row>
    <row r="2487" spans="4:6">
      <c r="D2487" s="83"/>
      <c r="F2487" s="83"/>
    </row>
    <row r="2488" spans="4:6">
      <c r="D2488" s="83"/>
      <c r="F2488" s="83"/>
    </row>
    <row r="2489" spans="4:6">
      <c r="F2489" s="83"/>
    </row>
    <row r="2490" spans="4:6">
      <c r="D2490" s="83"/>
      <c r="F2490" s="83"/>
    </row>
    <row r="2491" spans="4:6">
      <c r="D2491" s="83"/>
      <c r="F2491" s="83"/>
    </row>
    <row r="2493" spans="4:6">
      <c r="D2493" s="83"/>
    </row>
    <row r="2494" spans="4:6">
      <c r="D2494" s="83"/>
      <c r="F2494" s="83"/>
    </row>
    <row r="2495" spans="4:6">
      <c r="D2495" s="83"/>
      <c r="F2495" s="83"/>
    </row>
    <row r="2496" spans="4:6">
      <c r="D2496" s="83"/>
    </row>
    <row r="2497" spans="2:6">
      <c r="D2497" s="83"/>
      <c r="F2497" s="83"/>
    </row>
    <row r="2498" spans="2:6">
      <c r="D2498" s="83"/>
      <c r="F2498" s="83"/>
    </row>
    <row r="2499" spans="2:6">
      <c r="B2499" s="83"/>
      <c r="D2499" s="83"/>
      <c r="F2499" s="83"/>
    </row>
    <row r="2500" spans="2:6">
      <c r="B2500" s="83"/>
      <c r="D2500" s="83"/>
      <c r="F2500" s="83"/>
    </row>
    <row r="2501" spans="2:6">
      <c r="B2501" s="83"/>
      <c r="D2501" s="83"/>
      <c r="F2501" s="83"/>
    </row>
    <row r="2502" spans="2:6">
      <c r="B2502" s="83"/>
      <c r="D2502" s="83"/>
      <c r="F2502" s="83"/>
    </row>
    <row r="2503" spans="2:6">
      <c r="B2503" s="83"/>
      <c r="D2503" s="83"/>
      <c r="F2503" s="83"/>
    </row>
    <row r="2504" spans="2:6">
      <c r="B2504" s="83"/>
      <c r="D2504" s="83"/>
      <c r="F2504" s="83"/>
    </row>
    <row r="2505" spans="2:6">
      <c r="B2505" s="83"/>
      <c r="D2505" s="83"/>
      <c r="F2505" s="83"/>
    </row>
    <row r="2506" spans="2:6">
      <c r="B2506" s="83"/>
      <c r="D2506" s="83"/>
      <c r="F2506" s="83"/>
    </row>
    <row r="2507" spans="2:6">
      <c r="B2507" s="83"/>
      <c r="D2507" s="83"/>
      <c r="F2507" s="83"/>
    </row>
    <row r="2508" spans="2:6">
      <c r="B2508" s="83"/>
      <c r="D2508" s="83"/>
      <c r="F2508" s="83"/>
    </row>
    <row r="2509" spans="2:6">
      <c r="B2509" s="83"/>
      <c r="D2509" s="83"/>
      <c r="F2509" s="83"/>
    </row>
    <row r="2510" spans="2:6">
      <c r="B2510" s="83"/>
      <c r="D2510" s="83"/>
      <c r="F2510" s="83"/>
    </row>
    <row r="2511" spans="2:6">
      <c r="B2511" s="83"/>
      <c r="D2511" s="83"/>
      <c r="F2511" s="83"/>
    </row>
    <row r="2512" spans="2:6">
      <c r="B2512" s="83"/>
      <c r="D2512" s="83"/>
      <c r="F2512" s="83"/>
    </row>
    <row r="2513" spans="2:7">
      <c r="B2513" s="83"/>
      <c r="D2513" s="83"/>
      <c r="F2513" s="83"/>
    </row>
    <row r="2514" spans="2:7">
      <c r="B2514" s="83"/>
      <c r="D2514" s="83"/>
      <c r="F2514" s="83"/>
    </row>
    <row r="2515" spans="2:7">
      <c r="B2515" s="83"/>
      <c r="D2515" s="83"/>
      <c r="F2515" s="83"/>
    </row>
    <row r="2516" spans="2:7">
      <c r="B2516" s="83"/>
      <c r="D2516" s="83"/>
      <c r="F2516" s="83"/>
    </row>
    <row r="2517" spans="2:7">
      <c r="B2517" s="83"/>
      <c r="D2517" s="83"/>
      <c r="F2517" s="83"/>
    </row>
    <row r="2518" spans="2:7">
      <c r="B2518" s="83"/>
      <c r="D2518" s="83"/>
      <c r="F2518" s="83"/>
    </row>
    <row r="2519" spans="2:7">
      <c r="B2519" s="83"/>
      <c r="D2519" s="83"/>
      <c r="F2519" s="83"/>
    </row>
    <row r="2520" spans="2:7">
      <c r="B2520" s="83"/>
      <c r="D2520" s="83"/>
      <c r="F2520" s="83"/>
    </row>
    <row r="2521" spans="2:7">
      <c r="B2521" s="83"/>
      <c r="D2521" s="83"/>
      <c r="F2521" s="83"/>
    </row>
    <row r="2522" spans="2:7">
      <c r="B2522" s="83"/>
      <c r="D2522" s="83"/>
      <c r="F2522" s="83"/>
    </row>
    <row r="2523" spans="2:7">
      <c r="B2523" s="83"/>
      <c r="D2523" s="83"/>
      <c r="F2523" s="83"/>
    </row>
    <row r="2524" spans="2:7">
      <c r="B2524" s="83"/>
      <c r="D2524" s="83"/>
      <c r="F2524" s="83"/>
      <c r="G2524" s="83"/>
    </row>
    <row r="2525" spans="2:7">
      <c r="D2525" s="83"/>
      <c r="F2525" s="83"/>
      <c r="G2525" s="83"/>
    </row>
    <row r="2526" spans="2:7">
      <c r="D2526" s="83"/>
      <c r="F2526" s="83"/>
    </row>
    <row r="2527" spans="2:7">
      <c r="D2527" s="83"/>
      <c r="F2527" s="83"/>
    </row>
    <row r="2528" spans="2:7">
      <c r="D2528" s="83"/>
      <c r="F2528" s="83"/>
      <c r="G2528" s="83"/>
    </row>
    <row r="2529" spans="4:7">
      <c r="D2529" s="83"/>
      <c r="F2529" s="83"/>
      <c r="G2529" s="83"/>
    </row>
    <row r="2530" spans="4:7">
      <c r="D2530" s="83"/>
      <c r="F2530" s="83"/>
      <c r="G2530" s="83"/>
    </row>
    <row r="2532" spans="4:7">
      <c r="D2532" s="83"/>
      <c r="F2532" s="83"/>
    </row>
    <row r="2533" spans="4:7">
      <c r="D2533" s="83"/>
      <c r="F2533" s="83"/>
      <c r="G2533" s="83"/>
    </row>
    <row r="2534" spans="4:7">
      <c r="D2534" s="83"/>
      <c r="F2534" s="83"/>
      <c r="G2534" s="83"/>
    </row>
    <row r="2535" spans="4:7">
      <c r="D2535" s="83"/>
      <c r="F2535" s="83"/>
      <c r="G2535" s="83"/>
    </row>
    <row r="2536" spans="4:7">
      <c r="D2536" s="83"/>
      <c r="F2536" s="83"/>
      <c r="G2536" s="83"/>
    </row>
    <row r="2537" spans="4:7">
      <c r="D2537" s="83"/>
      <c r="F2537" s="83"/>
      <c r="G2537" s="83"/>
    </row>
    <row r="2538" spans="4:7">
      <c r="D2538" s="83"/>
      <c r="F2538" s="83"/>
      <c r="G2538" s="83"/>
    </row>
    <row r="2539" spans="4:7">
      <c r="D2539" s="83"/>
      <c r="F2539" s="83"/>
      <c r="G2539" s="83"/>
    </row>
    <row r="2540" spans="4:7">
      <c r="D2540" s="83"/>
      <c r="F2540" s="83"/>
      <c r="G2540" s="83"/>
    </row>
    <row r="2541" spans="4:7">
      <c r="D2541" s="83"/>
      <c r="F2541" s="83"/>
    </row>
    <row r="2542" spans="4:7">
      <c r="D2542" s="83"/>
      <c r="F2542" s="83"/>
      <c r="G2542" s="83"/>
    </row>
    <row r="2543" spans="4:7">
      <c r="D2543" s="83"/>
      <c r="F2543" s="83"/>
      <c r="G2543" s="83"/>
    </row>
    <row r="2544" spans="4:7">
      <c r="D2544" s="83"/>
      <c r="F2544" s="83"/>
    </row>
    <row r="2545" spans="1:8">
      <c r="D2545" s="83"/>
      <c r="F2545" s="83"/>
      <c r="G2545" s="83"/>
    </row>
    <row r="2546" spans="1:8">
      <c r="D2546" s="83"/>
      <c r="F2546" s="83"/>
    </row>
    <row r="2547" spans="1:8">
      <c r="D2547" s="83"/>
      <c r="F2547" s="83"/>
      <c r="G2547" s="83"/>
    </row>
    <row r="2548" spans="1:8">
      <c r="D2548" s="83"/>
      <c r="F2548" s="83"/>
      <c r="G2548" s="83"/>
    </row>
    <row r="2549" spans="1:8">
      <c r="D2549" s="83"/>
      <c r="F2549" s="83"/>
      <c r="G2549" s="83"/>
    </row>
    <row r="2550" spans="1:8">
      <c r="A2550" s="85"/>
      <c r="B2550" s="83"/>
      <c r="D2550" s="83"/>
      <c r="G2550" s="83"/>
    </row>
    <row r="2551" spans="1:8">
      <c r="A2551" s="85"/>
      <c r="B2551" s="83"/>
      <c r="D2551" s="83"/>
      <c r="E2551" s="83"/>
      <c r="F2551" s="83"/>
      <c r="G2551" s="83"/>
      <c r="H2551" s="83"/>
    </row>
    <row r="2552" spans="1:8">
      <c r="A2552" s="85"/>
      <c r="B2552" s="83"/>
    </row>
    <row r="2553" spans="1:8">
      <c r="A2553" s="85"/>
      <c r="B2553" s="83"/>
      <c r="D2553" s="83"/>
      <c r="F2553" s="83"/>
    </row>
    <row r="2554" spans="1:8">
      <c r="A2554" s="85"/>
      <c r="B2554" s="83"/>
      <c r="D2554" s="83"/>
      <c r="E2554" s="83"/>
      <c r="F2554" s="83"/>
      <c r="G2554" s="83"/>
      <c r="H2554" s="83"/>
    </row>
    <row r="2555" spans="1:8">
      <c r="A2555" s="85"/>
      <c r="B2555" s="83"/>
      <c r="D2555" s="83"/>
      <c r="E2555" s="83"/>
      <c r="F2555" s="83"/>
      <c r="G2555" s="83"/>
    </row>
    <row r="2556" spans="1:8">
      <c r="A2556" s="85"/>
      <c r="B2556" s="83"/>
      <c r="D2556" s="83"/>
      <c r="E2556" s="83"/>
      <c r="F2556" s="83"/>
      <c r="G2556" s="83"/>
      <c r="H2556" s="83"/>
    </row>
    <row r="2557" spans="1:8">
      <c r="A2557" s="85"/>
      <c r="B2557" s="83"/>
      <c r="D2557" s="83"/>
      <c r="E2557" s="83"/>
      <c r="F2557" s="83"/>
      <c r="G2557" s="83"/>
      <c r="H2557" s="83"/>
    </row>
    <row r="2558" spans="1:8">
      <c r="A2558" s="85"/>
      <c r="B2558" s="83"/>
      <c r="D2558" s="83"/>
      <c r="F2558" s="83"/>
      <c r="G2558" s="83"/>
    </row>
    <row r="2559" spans="1:8">
      <c r="A2559" s="85"/>
      <c r="B2559" s="83"/>
      <c r="D2559" s="83"/>
      <c r="E2559" s="83"/>
      <c r="F2559" s="83"/>
      <c r="G2559" s="83"/>
      <c r="H2559" s="83"/>
    </row>
    <row r="2560" spans="1:8">
      <c r="A2560" s="85"/>
      <c r="B2560" s="83"/>
      <c r="D2560" s="83"/>
      <c r="E2560" s="83"/>
      <c r="F2560" s="83"/>
      <c r="G2560" s="83"/>
      <c r="H2560" s="83"/>
    </row>
    <row r="2561" spans="1:8">
      <c r="A2561" s="85"/>
      <c r="B2561" s="83"/>
      <c r="D2561" s="83"/>
      <c r="E2561" s="83"/>
      <c r="F2561" s="83"/>
      <c r="G2561" s="83"/>
      <c r="H2561" s="83"/>
    </row>
    <row r="2562" spans="1:8">
      <c r="A2562" s="85"/>
      <c r="B2562" s="83"/>
      <c r="D2562" s="83"/>
      <c r="E2562" s="83"/>
      <c r="F2562" s="83"/>
      <c r="G2562" s="83"/>
      <c r="H2562" s="83"/>
    </row>
    <row r="2563" spans="1:8">
      <c r="A2563" s="85"/>
      <c r="B2563" s="83"/>
      <c r="D2563" s="83"/>
      <c r="E2563" s="83"/>
      <c r="F2563" s="83"/>
      <c r="G2563" s="83"/>
      <c r="H2563" s="83"/>
    </row>
    <row r="2564" spans="1:8">
      <c r="A2564" s="85"/>
      <c r="B2564" s="83"/>
      <c r="D2564" s="83"/>
      <c r="F2564" s="83"/>
      <c r="G2564" s="83"/>
    </row>
    <row r="2565" spans="1:8">
      <c r="A2565" s="85"/>
      <c r="B2565" s="83"/>
      <c r="D2565" s="83"/>
      <c r="E2565" s="83"/>
      <c r="F2565" s="83"/>
      <c r="G2565" s="83"/>
      <c r="H2565" s="83"/>
    </row>
    <row r="2566" spans="1:8">
      <c r="A2566" s="85"/>
      <c r="B2566" s="83"/>
      <c r="D2566" s="83"/>
      <c r="F2566" s="83"/>
      <c r="G2566" s="83"/>
    </row>
    <row r="2567" spans="1:8">
      <c r="A2567" s="85"/>
      <c r="B2567" s="83"/>
      <c r="D2567" s="83"/>
      <c r="E2567" s="83"/>
      <c r="F2567" s="83"/>
      <c r="G2567" s="83"/>
    </row>
    <row r="2568" spans="1:8">
      <c r="A2568" s="85"/>
      <c r="B2568" s="83"/>
      <c r="D2568" s="83"/>
      <c r="F2568" s="83"/>
      <c r="G2568" s="83"/>
    </row>
    <row r="2569" spans="1:8">
      <c r="A2569" s="85"/>
      <c r="B2569" s="83"/>
      <c r="D2569" s="83"/>
      <c r="E2569" s="83"/>
      <c r="F2569" s="83"/>
      <c r="G2569" s="83"/>
      <c r="H2569" s="83"/>
    </row>
    <row r="2570" spans="1:8">
      <c r="A2570" s="85"/>
      <c r="B2570" s="83"/>
      <c r="D2570" s="83"/>
      <c r="G2570" s="83"/>
    </row>
    <row r="2571" spans="1:8">
      <c r="A2571" s="85"/>
      <c r="B2571" s="83"/>
      <c r="D2571" s="83"/>
      <c r="E2571" s="83"/>
      <c r="F2571" s="83"/>
      <c r="G2571" s="83"/>
    </row>
    <row r="2572" spans="1:8">
      <c r="A2572" s="85"/>
      <c r="B2572" s="83"/>
      <c r="D2572" s="83"/>
      <c r="E2572" s="83"/>
      <c r="F2572" s="83"/>
      <c r="G2572" s="83"/>
      <c r="H2572" s="83"/>
    </row>
    <row r="2573" spans="1:8">
      <c r="A2573" s="85"/>
      <c r="B2573" s="83"/>
      <c r="D2573" s="83"/>
      <c r="F2573" s="83"/>
      <c r="G2573" s="83"/>
    </row>
    <row r="2574" spans="1:8">
      <c r="A2574" s="85"/>
      <c r="B2574" s="83"/>
      <c r="D2574" s="83"/>
      <c r="E2574" s="83"/>
      <c r="F2574" s="83"/>
    </row>
    <row r="2575" spans="1:8">
      <c r="A2575" s="85"/>
      <c r="B2575" s="83"/>
      <c r="D2575" s="83"/>
      <c r="F2575" s="83"/>
      <c r="G2575" s="83"/>
    </row>
    <row r="2576" spans="1:8">
      <c r="A2576" s="85"/>
      <c r="B2576" s="83"/>
      <c r="D2576" s="83"/>
      <c r="F2576" s="83"/>
      <c r="G2576" s="83"/>
    </row>
    <row r="2577" spans="1:7">
      <c r="A2577" s="85"/>
      <c r="D2577" s="83"/>
      <c r="F2577" s="83"/>
      <c r="G2577" s="83"/>
    </row>
    <row r="2578" spans="1:7">
      <c r="A2578" s="85"/>
      <c r="D2578" s="83"/>
      <c r="F2578" s="83"/>
      <c r="G2578" s="83"/>
    </row>
    <row r="2579" spans="1:7">
      <c r="A2579" s="85"/>
      <c r="D2579" s="83"/>
      <c r="F2579" s="83"/>
      <c r="G2579" s="83"/>
    </row>
    <row r="2580" spans="1:7">
      <c r="A2580" s="85"/>
      <c r="D2580" s="83"/>
      <c r="F2580" s="83"/>
      <c r="G2580" s="83"/>
    </row>
    <row r="2581" spans="1:7">
      <c r="A2581" s="85"/>
      <c r="D2581" s="83"/>
      <c r="F2581" s="83"/>
      <c r="G2581" s="83"/>
    </row>
    <row r="2582" spans="1:7">
      <c r="A2582" s="85"/>
      <c r="D2582" s="83"/>
      <c r="F2582" s="83"/>
      <c r="G2582" s="83"/>
    </row>
    <row r="2583" spans="1:7">
      <c r="A2583" s="85"/>
      <c r="D2583" s="83"/>
      <c r="G2583" s="83"/>
    </row>
    <row r="2584" spans="1:7">
      <c r="A2584" s="85"/>
      <c r="D2584" s="83"/>
      <c r="F2584" s="83"/>
      <c r="G2584" s="83"/>
    </row>
    <row r="2585" spans="1:7">
      <c r="A2585" s="85"/>
      <c r="D2585" s="83"/>
      <c r="F2585" s="83"/>
      <c r="G2585" s="83"/>
    </row>
    <row r="2586" spans="1:7">
      <c r="A2586" s="85"/>
      <c r="D2586" s="83"/>
      <c r="F2586" s="83"/>
      <c r="G2586" s="83"/>
    </row>
    <row r="2587" spans="1:7">
      <c r="A2587" s="85"/>
      <c r="D2587" s="83"/>
      <c r="F2587" s="83"/>
      <c r="G2587" s="83"/>
    </row>
    <row r="2588" spans="1:7">
      <c r="A2588" s="85"/>
      <c r="D2588" s="83"/>
      <c r="F2588" s="83"/>
      <c r="G2588" s="83"/>
    </row>
    <row r="2589" spans="1:7">
      <c r="A2589" s="85"/>
      <c r="D2589" s="83"/>
      <c r="F2589" s="83"/>
      <c r="G2589" s="83"/>
    </row>
    <row r="2590" spans="1:7">
      <c r="A2590" s="85"/>
      <c r="D2590" s="83"/>
      <c r="F2590" s="83"/>
      <c r="G2590" s="83"/>
    </row>
    <row r="2591" spans="1:7">
      <c r="A2591" s="85"/>
      <c r="D2591" s="83"/>
      <c r="F2591" s="83"/>
      <c r="G2591" s="83"/>
    </row>
    <row r="2592" spans="1:7">
      <c r="A2592" s="85"/>
      <c r="D2592" s="83"/>
      <c r="F2592" s="83"/>
      <c r="G2592" s="83"/>
    </row>
    <row r="2593" spans="1:7">
      <c r="A2593" s="85"/>
      <c r="D2593" s="83"/>
      <c r="F2593" s="83"/>
      <c r="G2593" s="83"/>
    </row>
    <row r="2594" spans="1:7">
      <c r="A2594" s="85"/>
      <c r="D2594" s="83"/>
      <c r="F2594" s="83"/>
      <c r="G2594" s="83"/>
    </row>
    <row r="2595" spans="1:7">
      <c r="A2595" s="85"/>
      <c r="D2595" s="83"/>
      <c r="F2595" s="83"/>
      <c r="G2595" s="83"/>
    </row>
    <row r="2596" spans="1:7">
      <c r="A2596" s="85"/>
      <c r="D2596" s="83"/>
      <c r="G2596" s="83"/>
    </row>
    <row r="2597" spans="1:7">
      <c r="A2597" s="85"/>
      <c r="D2597" s="83"/>
      <c r="F2597" s="83"/>
      <c r="G2597" s="83"/>
    </row>
    <row r="2598" spans="1:7">
      <c r="A2598" s="85"/>
      <c r="D2598" s="83"/>
      <c r="F2598" s="83"/>
      <c r="G2598" s="83"/>
    </row>
    <row r="2599" spans="1:7">
      <c r="A2599" s="85"/>
      <c r="D2599" s="83"/>
      <c r="F2599" s="83"/>
      <c r="G2599" s="83"/>
    </row>
    <row r="2600" spans="1:7">
      <c r="A2600" s="85"/>
      <c r="D2600" s="83"/>
      <c r="F2600" s="83"/>
      <c r="G2600" s="83"/>
    </row>
    <row r="2601" spans="1:7">
      <c r="A2601" s="85"/>
      <c r="D2601" s="83"/>
      <c r="F2601" s="83"/>
      <c r="G2601" s="83"/>
    </row>
    <row r="2602" spans="1:7">
      <c r="D2602" s="83"/>
      <c r="F2602" s="83"/>
    </row>
    <row r="2603" spans="1:7">
      <c r="D2603" s="83"/>
      <c r="F2603" s="83"/>
      <c r="G2603" s="83"/>
    </row>
    <row r="2604" spans="1:7">
      <c r="D2604" s="83"/>
      <c r="F2604" s="83"/>
    </row>
    <row r="2605" spans="1:7">
      <c r="D2605" s="83"/>
      <c r="F2605" s="83"/>
    </row>
    <row r="2606" spans="1:7">
      <c r="D2606" s="83"/>
      <c r="F2606" s="83"/>
      <c r="G2606" s="83"/>
    </row>
    <row r="2607" spans="1:7">
      <c r="D2607" s="83"/>
      <c r="F2607" s="83"/>
      <c r="G2607" s="83"/>
    </row>
    <row r="2608" spans="1:7">
      <c r="D2608" s="83"/>
      <c r="F2608" s="83"/>
      <c r="G2608" s="83"/>
    </row>
    <row r="2610" spans="4:7">
      <c r="D2610" s="83"/>
      <c r="F2610" s="83"/>
    </row>
    <row r="2611" spans="4:7">
      <c r="D2611" s="83"/>
      <c r="F2611" s="83"/>
    </row>
    <row r="2612" spans="4:7">
      <c r="D2612" s="83"/>
      <c r="F2612" s="83"/>
      <c r="G2612" s="83"/>
    </row>
    <row r="2613" spans="4:7">
      <c r="D2613" s="83"/>
      <c r="F2613" s="83"/>
      <c r="G2613" s="83"/>
    </row>
    <row r="2614" spans="4:7">
      <c r="D2614" s="83"/>
      <c r="F2614" s="83"/>
      <c r="G2614" s="83"/>
    </row>
    <row r="2615" spans="4:7">
      <c r="D2615" s="83"/>
      <c r="F2615" s="83"/>
      <c r="G2615" s="83"/>
    </row>
    <row r="2616" spans="4:7">
      <c r="D2616" s="83"/>
      <c r="F2616" s="83"/>
      <c r="G2616" s="83"/>
    </row>
    <row r="2617" spans="4:7">
      <c r="D2617" s="83"/>
      <c r="F2617" s="83"/>
      <c r="G2617" s="83"/>
    </row>
    <row r="2618" spans="4:7">
      <c r="D2618" s="83"/>
      <c r="F2618" s="83"/>
      <c r="G2618" s="83"/>
    </row>
    <row r="2619" spans="4:7">
      <c r="D2619" s="83"/>
      <c r="F2619" s="83"/>
    </row>
    <row r="2620" spans="4:7">
      <c r="D2620" s="83"/>
      <c r="F2620" s="83"/>
      <c r="G2620" s="83"/>
    </row>
    <row r="2621" spans="4:7">
      <c r="D2621" s="83"/>
      <c r="F2621" s="83"/>
      <c r="G2621" s="83"/>
    </row>
    <row r="2622" spans="4:7">
      <c r="D2622" s="83"/>
    </row>
    <row r="2623" spans="4:7">
      <c r="D2623" s="83"/>
      <c r="F2623" s="83"/>
      <c r="G2623" s="83"/>
    </row>
    <row r="2624" spans="4:7">
      <c r="D2624" s="83"/>
      <c r="F2624" s="83"/>
      <c r="G2624" s="83"/>
    </row>
    <row r="2625" spans="4:7">
      <c r="D2625" s="83"/>
      <c r="F2625" s="83"/>
      <c r="G2625" s="83"/>
    </row>
    <row r="2626" spans="4:7">
      <c r="D2626" s="83"/>
      <c r="F2626" s="83"/>
      <c r="G2626" s="83"/>
    </row>
    <row r="2627" spans="4:7">
      <c r="D2627" s="83"/>
      <c r="F2627" s="83"/>
      <c r="G2627" s="83"/>
    </row>
    <row r="2628" spans="4:7">
      <c r="D2628" s="83"/>
      <c r="F2628" s="83"/>
    </row>
    <row r="2629" spans="4:7">
      <c r="D2629" s="83"/>
      <c r="F2629" s="83"/>
    </row>
    <row r="2633" spans="4:7">
      <c r="D2633" s="83"/>
      <c r="F2633" s="83"/>
    </row>
    <row r="2634" spans="4:7">
      <c r="D2634" s="83"/>
      <c r="F2634" s="83"/>
    </row>
    <row r="2636" spans="4:7">
      <c r="D2636" s="83"/>
      <c r="F2636" s="83"/>
    </row>
    <row r="2637" spans="4:7">
      <c r="D2637" s="83"/>
      <c r="F2637" s="83"/>
    </row>
    <row r="2638" spans="4:7">
      <c r="D2638" s="83"/>
      <c r="F2638" s="83"/>
    </row>
    <row r="2639" spans="4:7">
      <c r="D2639" s="83"/>
      <c r="F2639" s="83"/>
    </row>
    <row r="2640" spans="4:7">
      <c r="D2640" s="83"/>
      <c r="F2640" s="83"/>
    </row>
    <row r="2641" spans="4:6">
      <c r="D2641" s="83"/>
      <c r="F2641" s="83"/>
    </row>
    <row r="2642" spans="4:6">
      <c r="D2642" s="83"/>
      <c r="F2642" s="83"/>
    </row>
    <row r="2643" spans="4:6">
      <c r="D2643" s="83"/>
      <c r="F2643" s="83"/>
    </row>
    <row r="2644" spans="4:6">
      <c r="D2644" s="83"/>
      <c r="F2644" s="83"/>
    </row>
    <row r="2645" spans="4:6">
      <c r="D2645" s="83"/>
      <c r="F2645" s="83"/>
    </row>
    <row r="2646" spans="4:6">
      <c r="D2646" s="83"/>
      <c r="F2646" s="83"/>
    </row>
    <row r="2647" spans="4:6">
      <c r="D2647" s="83"/>
      <c r="F2647" s="83"/>
    </row>
    <row r="2648" spans="4:6">
      <c r="D2648" s="83"/>
    </row>
    <row r="2649" spans="4:6">
      <c r="D2649" s="83"/>
      <c r="F2649" s="83"/>
    </row>
    <row r="2650" spans="4:6">
      <c r="D2650" s="83"/>
      <c r="F2650" s="83"/>
    </row>
    <row r="2651" spans="4:6">
      <c r="D2651" s="83"/>
      <c r="F2651" s="83"/>
    </row>
    <row r="2652" spans="4:6">
      <c r="D2652" s="83"/>
      <c r="F2652" s="83"/>
    </row>
    <row r="2653" spans="4:6">
      <c r="D2653" s="83"/>
      <c r="F2653" s="83"/>
    </row>
    <row r="2655" spans="4:6">
      <c r="D2655" s="83"/>
      <c r="F2655" s="83"/>
    </row>
    <row r="2656" spans="4:6">
      <c r="D2656" s="83"/>
      <c r="F2656" s="83"/>
    </row>
    <row r="2659" spans="4:6">
      <c r="D2659" s="83"/>
      <c r="F2659" s="83"/>
    </row>
    <row r="2660" spans="4:6">
      <c r="D2660" s="83"/>
      <c r="F2660" s="83"/>
    </row>
    <row r="2664" spans="4:6">
      <c r="D2664" s="83"/>
      <c r="F2664" s="83"/>
    </row>
    <row r="2665" spans="4:6">
      <c r="D2665" s="83"/>
      <c r="F2665" s="83"/>
    </row>
    <row r="2666" spans="4:6">
      <c r="D2666" s="83"/>
      <c r="F2666" s="83"/>
    </row>
    <row r="2667" spans="4:6">
      <c r="D2667" s="83"/>
      <c r="F2667" s="83"/>
    </row>
    <row r="2668" spans="4:6">
      <c r="D2668" s="83"/>
      <c r="F2668" s="83"/>
    </row>
    <row r="2669" spans="4:6">
      <c r="D2669" s="83"/>
      <c r="F2669" s="83"/>
    </row>
    <row r="2670" spans="4:6">
      <c r="D2670" s="83"/>
      <c r="F2670" s="83"/>
    </row>
    <row r="2671" spans="4:6">
      <c r="D2671" s="83"/>
      <c r="F2671" s="83"/>
    </row>
    <row r="2672" spans="4:6">
      <c r="D2672" s="83"/>
      <c r="F2672" s="83"/>
    </row>
    <row r="2673" spans="4:6">
      <c r="D2673" s="83"/>
      <c r="F2673" s="83"/>
    </row>
    <row r="2674" spans="4:6">
      <c r="D2674" s="83"/>
    </row>
    <row r="2675" spans="4:6">
      <c r="D2675" s="83"/>
      <c r="F2675" s="83"/>
    </row>
    <row r="2676" spans="4:6">
      <c r="D2676" s="83"/>
      <c r="F2676" s="83"/>
    </row>
    <row r="2677" spans="4:6">
      <c r="D2677" s="83"/>
      <c r="F2677" s="83"/>
    </row>
    <row r="2678" spans="4:6">
      <c r="D2678" s="83"/>
      <c r="F2678" s="83"/>
    </row>
    <row r="2679" spans="4:6">
      <c r="D2679" s="83"/>
      <c r="F2679" s="83"/>
    </row>
    <row r="2682" spans="4:6">
      <c r="D2682" s="83"/>
      <c r="F2682" s="83"/>
    </row>
    <row r="2684" spans="4:6">
      <c r="D2684" s="83"/>
      <c r="F2684" s="83"/>
    </row>
    <row r="2685" spans="4:6">
      <c r="D2685" s="83"/>
      <c r="F2685" s="83"/>
    </row>
    <row r="2686" spans="4:6">
      <c r="D2686" s="83"/>
      <c r="F2686" s="83"/>
    </row>
    <row r="2690" spans="4:6">
      <c r="D2690" s="83"/>
      <c r="F2690" s="83"/>
    </row>
    <row r="2691" spans="4:6">
      <c r="D2691" s="83"/>
      <c r="F2691" s="83"/>
    </row>
    <row r="2693" spans="4:6">
      <c r="D2693" s="83"/>
      <c r="F2693" s="83"/>
    </row>
    <row r="2694" spans="4:6">
      <c r="D2694" s="83"/>
      <c r="F2694" s="83"/>
    </row>
    <row r="2695" spans="4:6">
      <c r="D2695" s="83"/>
      <c r="F2695" s="83"/>
    </row>
    <row r="2696" spans="4:6">
      <c r="D2696" s="83"/>
      <c r="F2696" s="83"/>
    </row>
    <row r="2697" spans="4:6">
      <c r="F2697" s="83"/>
    </row>
    <row r="2698" spans="4:6">
      <c r="D2698" s="83"/>
      <c r="F2698" s="83"/>
    </row>
    <row r="2699" spans="4:6">
      <c r="F2699" s="83"/>
    </row>
    <row r="2701" spans="4:6">
      <c r="D2701" s="83"/>
    </row>
    <row r="2702" spans="4:6">
      <c r="D2702" s="83"/>
      <c r="F2702" s="83"/>
    </row>
    <row r="2703" spans="4:6">
      <c r="D2703" s="83"/>
      <c r="F2703" s="83"/>
    </row>
    <row r="2705" spans="4:6">
      <c r="F2705" s="83"/>
    </row>
    <row r="2706" spans="4:6">
      <c r="D2706" s="83"/>
      <c r="F2706" s="83"/>
    </row>
    <row r="2707" spans="4:6">
      <c r="D2707" s="83"/>
      <c r="F2707" s="83"/>
    </row>
    <row r="2708" spans="4:6">
      <c r="D2708" s="83"/>
      <c r="F2708" s="83"/>
    </row>
    <row r="2709" spans="4:6">
      <c r="D2709" s="83"/>
      <c r="F2709" s="83"/>
    </row>
    <row r="2710" spans="4:6">
      <c r="D2710" s="83"/>
      <c r="F2710" s="83"/>
    </row>
    <row r="2711" spans="4:6">
      <c r="D2711" s="83"/>
      <c r="F2711" s="83"/>
    </row>
    <row r="2712" spans="4:6">
      <c r="D2712" s="83"/>
      <c r="F2712" s="83"/>
    </row>
    <row r="2713" spans="4:6">
      <c r="D2713" s="83"/>
      <c r="F2713" s="83"/>
    </row>
    <row r="2714" spans="4:6">
      <c r="D2714" s="83"/>
      <c r="F2714" s="83"/>
    </row>
    <row r="2715" spans="4:6">
      <c r="D2715" s="83"/>
      <c r="F2715" s="83"/>
    </row>
    <row r="2716" spans="4:6">
      <c r="D2716" s="83"/>
      <c r="F2716" s="83"/>
    </row>
    <row r="2717" spans="4:6">
      <c r="D2717" s="83"/>
      <c r="F2717" s="83"/>
    </row>
    <row r="2718" spans="4:6">
      <c r="D2718" s="83"/>
      <c r="F2718" s="83"/>
    </row>
    <row r="2719" spans="4:6">
      <c r="D2719" s="83"/>
      <c r="F2719" s="83"/>
    </row>
    <row r="2720" spans="4:6">
      <c r="D2720" s="83"/>
      <c r="F2720" s="83"/>
    </row>
    <row r="2721" spans="1:7">
      <c r="D2721" s="83"/>
      <c r="F2721" s="83"/>
    </row>
    <row r="2722" spans="1:7">
      <c r="D2722" s="83"/>
      <c r="F2722" s="83"/>
    </row>
    <row r="2723" spans="1:7">
      <c r="D2723" s="83"/>
      <c r="F2723" s="83"/>
    </row>
    <row r="2724" spans="1:7">
      <c r="D2724" s="83"/>
      <c r="F2724" s="83"/>
    </row>
    <row r="2725" spans="1:7">
      <c r="D2725" s="83"/>
      <c r="F2725" s="83"/>
    </row>
    <row r="2726" spans="1:7">
      <c r="D2726" s="83"/>
      <c r="F2726" s="83"/>
    </row>
    <row r="2727" spans="1:7">
      <c r="D2727" s="83"/>
      <c r="F2727" s="83"/>
    </row>
    <row r="2728" spans="1:7">
      <c r="D2728" s="83"/>
      <c r="F2728" s="83"/>
    </row>
    <row r="2729" spans="1:7">
      <c r="D2729" s="83"/>
      <c r="F2729" s="83"/>
    </row>
    <row r="2730" spans="1:7">
      <c r="D2730" s="83"/>
      <c r="F2730" s="83"/>
    </row>
    <row r="2731" spans="1:7">
      <c r="A2731" s="85"/>
      <c r="D2731" s="83"/>
      <c r="F2731" s="83"/>
      <c r="G2731" s="83"/>
    </row>
    <row r="2732" spans="1:7">
      <c r="B2732" s="83"/>
      <c r="D2732" s="83"/>
      <c r="F2732" s="83"/>
    </row>
    <row r="2733" spans="1:7">
      <c r="B2733" s="83"/>
      <c r="D2733" s="83"/>
      <c r="F2733" s="83"/>
    </row>
    <row r="2734" spans="1:7">
      <c r="B2734" s="83"/>
      <c r="D2734" s="83"/>
      <c r="F2734" s="83"/>
    </row>
    <row r="2735" spans="1:7">
      <c r="B2735" s="83"/>
      <c r="D2735" s="83"/>
    </row>
    <row r="2736" spans="1:7">
      <c r="B2736" s="83"/>
      <c r="D2736" s="83"/>
      <c r="F2736" s="83"/>
    </row>
    <row r="2737" spans="2:6">
      <c r="B2737" s="83"/>
      <c r="D2737" s="83"/>
      <c r="F2737" s="83"/>
    </row>
    <row r="2738" spans="2:6">
      <c r="B2738" s="83"/>
      <c r="D2738" s="83"/>
      <c r="F2738" s="83"/>
    </row>
    <row r="2739" spans="2:6">
      <c r="B2739" s="83"/>
      <c r="D2739" s="83"/>
      <c r="F2739" s="83"/>
    </row>
    <row r="2740" spans="2:6">
      <c r="B2740" s="83"/>
      <c r="D2740" s="83"/>
      <c r="F2740" s="83"/>
    </row>
    <row r="2741" spans="2:6">
      <c r="B2741" s="83"/>
      <c r="D2741" s="83"/>
      <c r="F2741" s="83"/>
    </row>
    <row r="2742" spans="2:6">
      <c r="B2742" s="83"/>
      <c r="D2742" s="83"/>
      <c r="F2742" s="83"/>
    </row>
    <row r="2743" spans="2:6">
      <c r="B2743" s="83"/>
      <c r="D2743" s="83"/>
      <c r="F2743" s="83"/>
    </row>
    <row r="2744" spans="2:6">
      <c r="B2744" s="83"/>
      <c r="D2744" s="83"/>
      <c r="F2744" s="83"/>
    </row>
    <row r="2745" spans="2:6">
      <c r="B2745" s="83"/>
      <c r="D2745" s="83"/>
      <c r="F2745" s="83"/>
    </row>
    <row r="2746" spans="2:6">
      <c r="B2746" s="83"/>
      <c r="D2746" s="83"/>
      <c r="F2746" s="83"/>
    </row>
    <row r="2747" spans="2:6">
      <c r="B2747" s="83"/>
      <c r="D2747" s="83"/>
      <c r="F2747" s="83"/>
    </row>
    <row r="2748" spans="2:6">
      <c r="B2748" s="83"/>
      <c r="D2748" s="83"/>
      <c r="F2748" s="83"/>
    </row>
    <row r="2749" spans="2:6">
      <c r="B2749" s="83"/>
      <c r="D2749" s="83"/>
      <c r="F2749" s="83"/>
    </row>
    <row r="2750" spans="2:6">
      <c r="B2750" s="83"/>
      <c r="D2750" s="83"/>
      <c r="F2750" s="83"/>
    </row>
    <row r="2751" spans="2:6">
      <c r="B2751" s="83"/>
      <c r="D2751" s="83"/>
      <c r="F2751" s="83"/>
    </row>
    <row r="2752" spans="2:6">
      <c r="B2752" s="83"/>
      <c r="D2752" s="83"/>
      <c r="F2752" s="83"/>
    </row>
    <row r="2753" spans="2:7">
      <c r="B2753" s="83"/>
      <c r="D2753" s="83"/>
      <c r="F2753" s="83"/>
    </row>
    <row r="2754" spans="2:7">
      <c r="B2754" s="83"/>
      <c r="D2754" s="83"/>
      <c r="F2754" s="83"/>
    </row>
    <row r="2755" spans="2:7">
      <c r="B2755" s="83"/>
      <c r="D2755" s="83"/>
      <c r="F2755" s="83"/>
    </row>
    <row r="2756" spans="2:7">
      <c r="B2756" s="83"/>
      <c r="D2756" s="83"/>
      <c r="F2756" s="83"/>
    </row>
    <row r="2757" spans="2:7">
      <c r="B2757" s="83"/>
      <c r="D2757" s="83"/>
      <c r="F2757" s="83"/>
      <c r="G2757" s="83"/>
    </row>
    <row r="2760" spans="2:7">
      <c r="D2760" s="83"/>
      <c r="F2760" s="83"/>
    </row>
    <row r="2762" spans="2:7">
      <c r="D2762" s="83"/>
      <c r="F2762" s="83"/>
    </row>
    <row r="2763" spans="2:7">
      <c r="D2763" s="83"/>
      <c r="F2763" s="83"/>
    </row>
    <row r="2764" spans="2:7">
      <c r="D2764" s="83"/>
      <c r="F2764" s="83"/>
    </row>
    <row r="2768" spans="2:7">
      <c r="D2768" s="83"/>
      <c r="F2768" s="83"/>
    </row>
    <row r="2769" spans="4:6">
      <c r="D2769" s="83"/>
      <c r="F2769" s="83"/>
    </row>
    <row r="2770" spans="4:6">
      <c r="D2770" s="83"/>
      <c r="F2770" s="83"/>
    </row>
    <row r="2771" spans="4:6">
      <c r="D2771" s="83"/>
      <c r="F2771" s="83"/>
    </row>
    <row r="2772" spans="4:6">
      <c r="D2772" s="83"/>
      <c r="F2772" s="83"/>
    </row>
    <row r="2773" spans="4:6">
      <c r="D2773" s="83"/>
      <c r="F2773" s="83"/>
    </row>
    <row r="2774" spans="4:6">
      <c r="D2774" s="83"/>
      <c r="F2774" s="83"/>
    </row>
    <row r="2776" spans="4:6">
      <c r="D2776" s="83"/>
      <c r="F2776" s="83"/>
    </row>
    <row r="2777" spans="4:6">
      <c r="D2777" s="83"/>
      <c r="F2777" s="83"/>
    </row>
    <row r="2779" spans="4:6">
      <c r="D2779" s="83"/>
      <c r="F2779" s="83"/>
    </row>
    <row r="2780" spans="4:6">
      <c r="D2780" s="83"/>
      <c r="F2780" s="83"/>
    </row>
    <row r="2781" spans="4:6">
      <c r="D2781" s="83"/>
      <c r="F2781" s="83"/>
    </row>
    <row r="2782" spans="4:6">
      <c r="D2782" s="83"/>
      <c r="F2782" s="83"/>
    </row>
    <row r="2783" spans="4:6">
      <c r="D2783" s="83"/>
      <c r="F2783" s="83"/>
    </row>
    <row r="2785" spans="4:6">
      <c r="D2785" s="83"/>
      <c r="F2785" s="83"/>
    </row>
    <row r="2788" spans="4:6">
      <c r="D2788" s="83"/>
      <c r="F2788" s="83"/>
    </row>
    <row r="2789" spans="4:6">
      <c r="D2789" s="83"/>
      <c r="F2789" s="83"/>
    </row>
    <row r="2790" spans="4:6">
      <c r="D2790" s="83"/>
    </row>
    <row r="2794" spans="4:6">
      <c r="D2794" s="83"/>
      <c r="F2794" s="83"/>
    </row>
    <row r="2795" spans="4:6">
      <c r="D2795" s="83"/>
      <c r="F2795" s="83"/>
    </row>
    <row r="2796" spans="4:6">
      <c r="D2796" s="83"/>
      <c r="F2796" s="83"/>
    </row>
    <row r="2797" spans="4:6">
      <c r="D2797" s="83"/>
      <c r="F2797" s="83"/>
    </row>
    <row r="2798" spans="4:6">
      <c r="D2798" s="83"/>
      <c r="F2798" s="83"/>
    </row>
    <row r="2799" spans="4:6">
      <c r="D2799" s="83"/>
      <c r="F2799" s="83"/>
    </row>
    <row r="2800" spans="4:6">
      <c r="D2800" s="83"/>
      <c r="F2800" s="83"/>
    </row>
    <row r="2802" spans="4:6">
      <c r="D2802" s="83"/>
      <c r="F2802" s="83"/>
    </row>
    <row r="2803" spans="4:6">
      <c r="D2803" s="83"/>
      <c r="F2803" s="83"/>
    </row>
    <row r="2805" spans="4:6">
      <c r="D2805" s="83"/>
      <c r="F2805" s="83"/>
    </row>
    <row r="2807" spans="4:6">
      <c r="D2807" s="83"/>
      <c r="F2807" s="83"/>
    </row>
    <row r="2808" spans="4:6">
      <c r="D2808" s="83"/>
    </row>
    <row r="2809" spans="4:6">
      <c r="D2809" s="83"/>
      <c r="F2809" s="83"/>
    </row>
    <row r="2811" spans="4:6">
      <c r="D2811" s="83"/>
      <c r="F2811" s="83"/>
    </row>
    <row r="2813" spans="4:6">
      <c r="D2813" s="83"/>
      <c r="F2813" s="83"/>
    </row>
    <row r="2814" spans="4:6">
      <c r="D2814" s="83"/>
      <c r="F2814" s="83"/>
    </row>
    <row r="2816" spans="4:6">
      <c r="D2816" s="83"/>
      <c r="F2816" s="83"/>
    </row>
    <row r="2818" spans="4:6">
      <c r="D2818" s="83"/>
      <c r="F2818" s="83"/>
    </row>
    <row r="2820" spans="4:6">
      <c r="D2820" s="83"/>
      <c r="F2820" s="83"/>
    </row>
    <row r="2821" spans="4:6">
      <c r="D2821" s="83"/>
      <c r="F2821" s="83"/>
    </row>
    <row r="2822" spans="4:6">
      <c r="D2822" s="83"/>
      <c r="F2822" s="83"/>
    </row>
    <row r="2823" spans="4:6">
      <c r="D2823" s="83"/>
      <c r="F2823" s="83"/>
    </row>
    <row r="2824" spans="4:6">
      <c r="D2824" s="83"/>
      <c r="F2824" s="83"/>
    </row>
    <row r="2825" spans="4:6">
      <c r="D2825" s="83"/>
      <c r="F2825" s="83"/>
    </row>
    <row r="2826" spans="4:6">
      <c r="D2826" s="83"/>
      <c r="F2826" s="83"/>
    </row>
    <row r="2828" spans="4:6">
      <c r="D2828" s="83"/>
      <c r="F2828" s="83"/>
    </row>
    <row r="2829" spans="4:6">
      <c r="D2829" s="83"/>
      <c r="F2829" s="83"/>
    </row>
    <row r="2830" spans="4:6">
      <c r="D2830" s="83"/>
    </row>
    <row r="2831" spans="4:6">
      <c r="D2831" s="83"/>
      <c r="F2831" s="83"/>
    </row>
    <row r="2832" spans="4:6">
      <c r="F2832" s="83"/>
    </row>
    <row r="2833" spans="4:6">
      <c r="D2833" s="83"/>
      <c r="F2833" s="83"/>
    </row>
    <row r="2834" spans="4:6">
      <c r="D2834" s="83"/>
      <c r="F2834" s="83"/>
    </row>
    <row r="2835" spans="4:6">
      <c r="D2835" s="83"/>
      <c r="F2835" s="83"/>
    </row>
    <row r="2837" spans="4:6">
      <c r="D2837" s="83"/>
      <c r="F2837" s="83"/>
    </row>
    <row r="2838" spans="4:6">
      <c r="D2838" s="83"/>
      <c r="F2838" s="83"/>
    </row>
    <row r="2841" spans="4:6">
      <c r="D2841" s="83"/>
      <c r="F2841" s="83"/>
    </row>
    <row r="2842" spans="4:6">
      <c r="D2842" s="83"/>
      <c r="F2842" s="83"/>
    </row>
    <row r="2844" spans="4:6">
      <c r="D2844" s="83"/>
      <c r="F2844" s="83"/>
    </row>
    <row r="2846" spans="4:6">
      <c r="D2846" s="83"/>
      <c r="F2846" s="83"/>
    </row>
    <row r="2847" spans="4:6">
      <c r="D2847" s="83"/>
      <c r="F2847" s="83"/>
    </row>
    <row r="2848" spans="4:6">
      <c r="D2848" s="83"/>
      <c r="F2848" s="83"/>
    </row>
    <row r="2849" spans="4:6">
      <c r="D2849" s="83"/>
      <c r="F2849" s="83"/>
    </row>
    <row r="2850" spans="4:6">
      <c r="D2850" s="83"/>
      <c r="F2850" s="83"/>
    </row>
    <row r="2851" spans="4:6">
      <c r="D2851" s="83"/>
      <c r="F2851" s="83"/>
    </row>
    <row r="2852" spans="4:6">
      <c r="D2852" s="83"/>
      <c r="F2852" s="83"/>
    </row>
    <row r="2854" spans="4:6">
      <c r="D2854" s="83"/>
      <c r="F2854" s="83"/>
    </row>
    <row r="2855" spans="4:6">
      <c r="D2855" s="83"/>
    </row>
    <row r="2856" spans="4:6">
      <c r="D2856" s="83"/>
    </row>
    <row r="2857" spans="4:6">
      <c r="D2857" s="83"/>
      <c r="F2857" s="83"/>
    </row>
    <row r="2858" spans="4:6">
      <c r="D2858" s="83"/>
      <c r="F2858" s="83"/>
    </row>
    <row r="2859" spans="4:6">
      <c r="D2859" s="83"/>
      <c r="F2859" s="83"/>
    </row>
    <row r="2860" spans="4:6">
      <c r="D2860" s="83"/>
      <c r="F2860" s="83"/>
    </row>
    <row r="2861" spans="4:6">
      <c r="D2861" s="83"/>
    </row>
    <row r="2863" spans="4:6">
      <c r="D2863" s="83"/>
      <c r="F2863" s="83"/>
    </row>
    <row r="2864" spans="4:6">
      <c r="D2864" s="83"/>
      <c r="F2864" s="83"/>
    </row>
    <row r="2867" spans="4:6">
      <c r="D2867" s="83"/>
      <c r="F2867" s="83"/>
    </row>
    <row r="2868" spans="4:6">
      <c r="D2868" s="83"/>
      <c r="F2868" s="83"/>
    </row>
    <row r="2871" spans="4:6">
      <c r="D2871" s="83"/>
      <c r="F2871" s="83"/>
    </row>
    <row r="2872" spans="4:6">
      <c r="D2872" s="83"/>
      <c r="F2872" s="83"/>
    </row>
    <row r="2873" spans="4:6">
      <c r="D2873" s="83"/>
      <c r="F2873" s="83"/>
    </row>
    <row r="2874" spans="4:6">
      <c r="D2874" s="83"/>
      <c r="F2874" s="83"/>
    </row>
    <row r="2875" spans="4:6">
      <c r="D2875" s="83"/>
      <c r="F2875" s="83"/>
    </row>
    <row r="2876" spans="4:6">
      <c r="D2876" s="83"/>
      <c r="F2876" s="83"/>
    </row>
    <row r="2877" spans="4:6">
      <c r="D2877" s="83"/>
      <c r="F2877" s="83"/>
    </row>
    <row r="2878" spans="4:6">
      <c r="D2878" s="83"/>
      <c r="F2878" s="83"/>
    </row>
    <row r="2879" spans="4:6">
      <c r="D2879" s="83"/>
      <c r="F2879" s="83"/>
    </row>
    <row r="2880" spans="4:6">
      <c r="D2880" s="83"/>
      <c r="F2880" s="83"/>
    </row>
    <row r="2881" spans="2:7">
      <c r="D2881" s="83"/>
      <c r="F2881" s="83"/>
    </row>
    <row r="2882" spans="2:7">
      <c r="D2882" s="83"/>
    </row>
    <row r="2883" spans="2:7">
      <c r="D2883" s="83"/>
      <c r="F2883" s="83"/>
    </row>
    <row r="2884" spans="2:7">
      <c r="D2884" s="83"/>
      <c r="F2884" s="83"/>
    </row>
    <row r="2885" spans="2:7">
      <c r="D2885" s="83"/>
      <c r="F2885" s="83"/>
    </row>
    <row r="2887" spans="2:7">
      <c r="D2887" s="83"/>
      <c r="F2887" s="83"/>
    </row>
    <row r="2888" spans="2:7">
      <c r="B2888" s="83"/>
      <c r="D2888" s="83"/>
      <c r="F2888" s="83"/>
      <c r="G2888" s="83"/>
    </row>
    <row r="2889" spans="2:7">
      <c r="B2889" s="83"/>
      <c r="D2889" s="83"/>
      <c r="F2889" s="83"/>
    </row>
    <row r="2890" spans="2:7">
      <c r="B2890" s="83"/>
      <c r="D2890" s="83"/>
      <c r="F2890" s="83"/>
    </row>
    <row r="2891" spans="2:7">
      <c r="B2891" s="83"/>
      <c r="D2891" s="83"/>
      <c r="F2891" s="83"/>
    </row>
    <row r="2892" spans="2:7">
      <c r="B2892" s="83"/>
      <c r="D2892" s="83"/>
      <c r="F2892" s="83"/>
      <c r="G2892" s="83"/>
    </row>
    <row r="2893" spans="2:7">
      <c r="B2893" s="83"/>
      <c r="D2893" s="83"/>
      <c r="F2893" s="83"/>
      <c r="G2893" s="83"/>
    </row>
    <row r="2894" spans="2:7">
      <c r="B2894" s="83"/>
      <c r="D2894" s="83"/>
      <c r="F2894" s="83"/>
    </row>
    <row r="2895" spans="2:7">
      <c r="B2895" s="83"/>
      <c r="D2895" s="83"/>
      <c r="F2895" s="83"/>
    </row>
    <row r="2896" spans="2:7">
      <c r="B2896" s="83"/>
      <c r="D2896" s="83"/>
      <c r="F2896" s="83"/>
      <c r="G2896" s="83"/>
    </row>
    <row r="2897" spans="2:7">
      <c r="B2897" s="83"/>
      <c r="D2897" s="83"/>
      <c r="F2897" s="83"/>
      <c r="G2897" s="83"/>
    </row>
    <row r="2898" spans="2:7">
      <c r="B2898" s="83"/>
      <c r="D2898" s="83"/>
      <c r="F2898" s="83"/>
      <c r="G2898" s="83"/>
    </row>
    <row r="2899" spans="2:7">
      <c r="B2899" s="83"/>
      <c r="D2899" s="83"/>
      <c r="F2899" s="83"/>
      <c r="G2899" s="83"/>
    </row>
    <row r="2900" spans="2:7">
      <c r="B2900" s="83"/>
      <c r="D2900" s="83"/>
      <c r="F2900" s="83"/>
      <c r="G2900" s="83"/>
    </row>
    <row r="2901" spans="2:7">
      <c r="B2901" s="83"/>
      <c r="D2901" s="83"/>
      <c r="F2901" s="83"/>
      <c r="G2901" s="83"/>
    </row>
    <row r="2902" spans="2:7">
      <c r="B2902" s="83"/>
      <c r="D2902" s="83"/>
      <c r="F2902" s="83"/>
      <c r="G2902" s="83"/>
    </row>
    <row r="2903" spans="2:7">
      <c r="B2903" s="83"/>
      <c r="D2903" s="83"/>
      <c r="F2903" s="83"/>
      <c r="G2903" s="83"/>
    </row>
    <row r="2904" spans="2:7">
      <c r="B2904" s="83"/>
      <c r="D2904" s="83"/>
      <c r="F2904" s="83"/>
    </row>
    <row r="2905" spans="2:7">
      <c r="B2905" s="83"/>
      <c r="D2905" s="83"/>
      <c r="F2905" s="83"/>
      <c r="G2905" s="83"/>
    </row>
    <row r="2906" spans="2:7">
      <c r="B2906" s="83"/>
      <c r="D2906" s="83"/>
      <c r="F2906" s="83"/>
      <c r="G2906" s="83"/>
    </row>
    <row r="2907" spans="2:7">
      <c r="B2907" s="83"/>
      <c r="D2907" s="83"/>
      <c r="F2907" s="83"/>
    </row>
    <row r="2908" spans="2:7">
      <c r="B2908" s="83"/>
      <c r="D2908" s="83"/>
      <c r="F2908" s="83"/>
      <c r="G2908" s="83"/>
    </row>
    <row r="2909" spans="2:7">
      <c r="B2909" s="83"/>
      <c r="D2909" s="83"/>
      <c r="F2909" s="83"/>
    </row>
    <row r="2910" spans="2:7">
      <c r="B2910" s="83"/>
      <c r="D2910" s="83"/>
      <c r="F2910" s="83"/>
      <c r="G2910" s="83"/>
    </row>
    <row r="2911" spans="2:7">
      <c r="B2911" s="83"/>
      <c r="D2911" s="83"/>
      <c r="F2911" s="83"/>
      <c r="G2911" s="83"/>
    </row>
    <row r="2912" spans="2:7">
      <c r="B2912" s="83"/>
      <c r="D2912" s="83"/>
      <c r="F2912" s="83"/>
      <c r="G2912" s="83"/>
    </row>
    <row r="2913" spans="2:6">
      <c r="B2913" s="83"/>
      <c r="D2913" s="83"/>
      <c r="F2913" s="83"/>
    </row>
    <row r="2914" spans="2:6">
      <c r="B2914" s="83"/>
      <c r="D2914" s="83"/>
      <c r="F2914" s="83"/>
    </row>
    <row r="2915" spans="2:6">
      <c r="B2915" s="83"/>
      <c r="D2915" s="83"/>
      <c r="F2915" s="83"/>
    </row>
    <row r="2916" spans="2:6">
      <c r="B2916" s="83"/>
      <c r="D2916" s="83"/>
      <c r="F2916" s="83"/>
    </row>
    <row r="2917" spans="2:6">
      <c r="B2917" s="83"/>
      <c r="D2917" s="83"/>
      <c r="F2917" s="83"/>
    </row>
    <row r="2918" spans="2:6">
      <c r="B2918" s="83"/>
      <c r="D2918" s="83"/>
      <c r="F2918" s="83"/>
    </row>
    <row r="2919" spans="2:6">
      <c r="B2919" s="83"/>
      <c r="D2919" s="83"/>
      <c r="F2919" s="83"/>
    </row>
    <row r="2920" spans="2:6">
      <c r="B2920" s="83"/>
      <c r="D2920" s="83"/>
      <c r="F2920" s="83"/>
    </row>
    <row r="2921" spans="2:6">
      <c r="B2921" s="83"/>
      <c r="D2921" s="83"/>
      <c r="F2921" s="83"/>
    </row>
    <row r="2922" spans="2:6">
      <c r="B2922" s="83"/>
      <c r="D2922" s="83"/>
      <c r="F2922" s="83"/>
    </row>
    <row r="2923" spans="2:6">
      <c r="B2923" s="83"/>
      <c r="D2923" s="83"/>
      <c r="F2923" s="83"/>
    </row>
    <row r="2924" spans="2:6">
      <c r="B2924" s="83"/>
      <c r="D2924" s="83"/>
      <c r="F2924" s="83"/>
    </row>
    <row r="2925" spans="2:6">
      <c r="B2925" s="83"/>
      <c r="D2925" s="83"/>
      <c r="F2925" s="83"/>
    </row>
    <row r="2926" spans="2:6">
      <c r="B2926" s="83"/>
      <c r="D2926" s="83"/>
      <c r="F2926" s="83"/>
    </row>
    <row r="2927" spans="2:6">
      <c r="B2927" s="83"/>
      <c r="D2927" s="83"/>
      <c r="F2927" s="83"/>
    </row>
    <row r="2928" spans="2:6">
      <c r="B2928" s="83"/>
      <c r="D2928" s="83"/>
      <c r="F2928" s="83"/>
    </row>
    <row r="2929" spans="1:7">
      <c r="B2929" s="83"/>
      <c r="D2929" s="83"/>
      <c r="F2929" s="83"/>
    </row>
    <row r="2930" spans="1:7">
      <c r="B2930" s="83"/>
      <c r="D2930" s="83"/>
      <c r="F2930" s="83"/>
    </row>
    <row r="2931" spans="1:7">
      <c r="B2931" s="83"/>
      <c r="D2931" s="83"/>
      <c r="F2931" s="83"/>
    </row>
    <row r="2932" spans="1:7">
      <c r="B2932" s="83"/>
      <c r="D2932" s="83"/>
      <c r="F2932" s="83"/>
    </row>
    <row r="2933" spans="1:7">
      <c r="B2933" s="83"/>
      <c r="D2933" s="83"/>
      <c r="F2933" s="83"/>
    </row>
    <row r="2934" spans="1:7">
      <c r="B2934" s="83"/>
      <c r="D2934" s="83"/>
      <c r="F2934" s="83"/>
    </row>
    <row r="2935" spans="1:7">
      <c r="B2935" s="83"/>
      <c r="D2935" s="83"/>
      <c r="F2935" s="83"/>
    </row>
    <row r="2936" spans="1:7">
      <c r="B2936" s="83"/>
      <c r="D2936" s="83"/>
      <c r="F2936" s="83"/>
    </row>
    <row r="2937" spans="1:7">
      <c r="B2937" s="83"/>
      <c r="D2937" s="83"/>
      <c r="F2937" s="83"/>
    </row>
    <row r="2938" spans="1:7">
      <c r="B2938" s="83"/>
      <c r="D2938" s="83"/>
      <c r="F2938" s="83"/>
    </row>
    <row r="2939" spans="1:7">
      <c r="A2939" s="85"/>
      <c r="B2939" s="83"/>
      <c r="D2939" s="83"/>
      <c r="F2939" s="83"/>
      <c r="G2939" s="83"/>
    </row>
    <row r="2940" spans="1:7">
      <c r="B2940" s="83"/>
      <c r="D2940" s="83"/>
      <c r="F2940" s="83"/>
    </row>
    <row r="2941" spans="1:7">
      <c r="B2941" s="83"/>
      <c r="D2941" s="83"/>
      <c r="F2941" s="83"/>
    </row>
    <row r="2942" spans="1:7">
      <c r="B2942" s="83"/>
      <c r="D2942" s="83"/>
      <c r="F2942" s="83"/>
    </row>
    <row r="2943" spans="1:7">
      <c r="B2943" s="83"/>
      <c r="D2943" s="83"/>
      <c r="F2943" s="83"/>
    </row>
    <row r="2944" spans="1:7">
      <c r="B2944" s="83"/>
      <c r="D2944" s="83"/>
      <c r="F2944" s="83"/>
    </row>
    <row r="2945" spans="2:6">
      <c r="B2945" s="83"/>
      <c r="D2945" s="83"/>
      <c r="F2945" s="83"/>
    </row>
    <row r="2946" spans="2:6">
      <c r="B2946" s="83"/>
      <c r="D2946" s="83"/>
      <c r="F2946" s="83"/>
    </row>
    <row r="2947" spans="2:6">
      <c r="B2947" s="83"/>
      <c r="D2947" s="83"/>
      <c r="F2947" s="83"/>
    </row>
    <row r="2948" spans="2:6">
      <c r="B2948" s="83"/>
      <c r="D2948" s="83"/>
      <c r="F2948" s="83"/>
    </row>
    <row r="2949" spans="2:6">
      <c r="B2949" s="83"/>
      <c r="D2949" s="83"/>
      <c r="F2949" s="83"/>
    </row>
    <row r="2950" spans="2:6">
      <c r="B2950" s="83"/>
      <c r="D2950" s="83"/>
      <c r="F2950" s="83"/>
    </row>
    <row r="2951" spans="2:6">
      <c r="B2951" s="83"/>
      <c r="D2951" s="83"/>
      <c r="F2951" s="83"/>
    </row>
    <row r="2952" spans="2:6">
      <c r="B2952" s="83"/>
      <c r="D2952" s="83"/>
      <c r="F2952" s="83"/>
    </row>
    <row r="2953" spans="2:6">
      <c r="B2953" s="83"/>
      <c r="D2953" s="83"/>
      <c r="F2953" s="83"/>
    </row>
    <row r="2954" spans="2:6">
      <c r="B2954" s="83"/>
      <c r="D2954" s="83"/>
      <c r="F2954" s="83"/>
    </row>
    <row r="2955" spans="2:6">
      <c r="B2955" s="83"/>
      <c r="D2955" s="83"/>
      <c r="F2955" s="83"/>
    </row>
    <row r="2956" spans="2:6">
      <c r="B2956" s="83"/>
      <c r="D2956" s="83"/>
      <c r="F2956" s="83"/>
    </row>
    <row r="2957" spans="2:6">
      <c r="B2957" s="83"/>
      <c r="D2957" s="83"/>
      <c r="F2957" s="83"/>
    </row>
    <row r="2958" spans="2:6">
      <c r="B2958" s="83"/>
      <c r="D2958" s="83"/>
      <c r="F2958" s="83"/>
    </row>
    <row r="2959" spans="2:6">
      <c r="B2959" s="83"/>
      <c r="D2959" s="83"/>
      <c r="F2959" s="83"/>
    </row>
    <row r="2960" spans="2:6">
      <c r="B2960" s="83"/>
      <c r="D2960" s="83"/>
      <c r="F2960" s="83"/>
    </row>
    <row r="2961" spans="2:6">
      <c r="B2961" s="83"/>
      <c r="D2961" s="83"/>
      <c r="F2961" s="83"/>
    </row>
    <row r="2962" spans="2:6">
      <c r="B2962" s="83"/>
      <c r="D2962" s="83"/>
      <c r="F2962" s="83"/>
    </row>
    <row r="2963" spans="2:6">
      <c r="B2963" s="83"/>
      <c r="D2963" s="83"/>
      <c r="F2963" s="83"/>
    </row>
    <row r="2964" spans="2:6">
      <c r="B2964" s="83"/>
      <c r="D2964" s="83"/>
      <c r="F2964" s="83"/>
    </row>
    <row r="2965" spans="2:6">
      <c r="B2965" s="83"/>
      <c r="D2965" s="83"/>
      <c r="F2965" s="83"/>
    </row>
    <row r="2966" spans="2:6">
      <c r="D2966" s="83"/>
      <c r="F2966" s="83"/>
    </row>
    <row r="2967" spans="2:6">
      <c r="D2967" s="83"/>
      <c r="F2967" s="83"/>
    </row>
    <row r="2968" spans="2:6">
      <c r="D2968" s="83"/>
      <c r="F2968" s="83"/>
    </row>
    <row r="2969" spans="2:6">
      <c r="D2969" s="83"/>
      <c r="F2969" s="83"/>
    </row>
    <row r="2970" spans="2:6">
      <c r="D2970" s="83"/>
      <c r="F2970" s="83"/>
    </row>
    <row r="2971" spans="2:6">
      <c r="D2971" s="83"/>
      <c r="F2971" s="83"/>
    </row>
    <row r="2972" spans="2:6">
      <c r="D2972" s="83"/>
      <c r="F2972" s="83"/>
    </row>
    <row r="2975" spans="2:6">
      <c r="D2975" s="83"/>
      <c r="F2975" s="83"/>
    </row>
    <row r="2976" spans="2:6">
      <c r="D2976" s="83"/>
      <c r="F2976" s="83"/>
    </row>
    <row r="2977" spans="2:6">
      <c r="D2977" s="83"/>
      <c r="F2977" s="83"/>
    </row>
    <row r="2978" spans="2:6">
      <c r="D2978" s="83"/>
      <c r="F2978" s="83"/>
    </row>
    <row r="2979" spans="2:6">
      <c r="D2979" s="83"/>
      <c r="F2979" s="83"/>
    </row>
    <row r="2980" spans="2:6">
      <c r="D2980" s="83"/>
      <c r="F2980" s="83"/>
    </row>
    <row r="2981" spans="2:6">
      <c r="D2981" s="83"/>
      <c r="F2981" s="83"/>
    </row>
    <row r="2982" spans="2:6">
      <c r="D2982" s="83"/>
      <c r="F2982" s="83"/>
    </row>
    <row r="2983" spans="2:6">
      <c r="D2983" s="83"/>
      <c r="F2983" s="83"/>
    </row>
    <row r="2984" spans="2:6">
      <c r="D2984" s="83"/>
      <c r="F2984" s="83"/>
    </row>
    <row r="2985" spans="2:6">
      <c r="D2985" s="83"/>
      <c r="F2985" s="83"/>
    </row>
    <row r="2986" spans="2:6">
      <c r="D2986" s="83"/>
      <c r="F2986" s="83"/>
    </row>
    <row r="2987" spans="2:6">
      <c r="D2987" s="83"/>
      <c r="F2987" s="83"/>
    </row>
    <row r="2988" spans="2:6">
      <c r="D2988" s="83"/>
      <c r="F2988" s="83"/>
    </row>
    <row r="2989" spans="2:6">
      <c r="D2989" s="83"/>
      <c r="F2989" s="83"/>
    </row>
    <row r="2990" spans="2:6">
      <c r="D2990" s="83"/>
      <c r="F2990" s="83"/>
    </row>
    <row r="2991" spans="2:6">
      <c r="D2991" s="83"/>
      <c r="F2991" s="83"/>
    </row>
    <row r="2992" spans="2:6">
      <c r="B2992" s="83"/>
      <c r="D2992" s="83"/>
      <c r="F2992" s="83"/>
    </row>
    <row r="2993" spans="4:6">
      <c r="D2993" s="83"/>
      <c r="F2993" s="83"/>
    </row>
    <row r="2994" spans="4:6">
      <c r="D2994" s="83"/>
      <c r="F2994" s="83"/>
    </row>
    <row r="2995" spans="4:6">
      <c r="D2995" s="83"/>
      <c r="F2995" s="83"/>
    </row>
    <row r="2996" spans="4:6">
      <c r="D2996" s="83"/>
      <c r="F2996" s="83"/>
    </row>
    <row r="2997" spans="4:6">
      <c r="D2997" s="83"/>
      <c r="F2997" s="83"/>
    </row>
    <row r="2998" spans="4:6">
      <c r="D2998" s="83"/>
      <c r="F2998" s="83"/>
    </row>
    <row r="3000" spans="4:6">
      <c r="D3000" s="83"/>
      <c r="F3000" s="83"/>
    </row>
    <row r="3001" spans="4:6">
      <c r="D3001" s="83"/>
      <c r="F3001" s="83"/>
    </row>
    <row r="3002" spans="4:6">
      <c r="D3002" s="83"/>
      <c r="F3002" s="83"/>
    </row>
    <row r="3003" spans="4:6">
      <c r="D3003" s="83"/>
      <c r="F3003" s="83"/>
    </row>
    <row r="3004" spans="4:6">
      <c r="D3004" s="83"/>
      <c r="F3004" s="83"/>
    </row>
    <row r="3005" spans="4:6">
      <c r="D3005" s="83"/>
      <c r="F3005" s="83"/>
    </row>
    <row r="3006" spans="4:6">
      <c r="D3006" s="83"/>
      <c r="F3006" s="83"/>
    </row>
    <row r="3007" spans="4:6">
      <c r="D3007" s="83"/>
      <c r="F3007" s="83"/>
    </row>
    <row r="3008" spans="4:6">
      <c r="D3008" s="83"/>
      <c r="F3008" s="83"/>
    </row>
    <row r="3009" spans="4:6">
      <c r="D3009" s="83"/>
      <c r="F3009" s="83"/>
    </row>
    <row r="3010" spans="4:6">
      <c r="D3010" s="83"/>
      <c r="F3010" s="83"/>
    </row>
    <row r="3011" spans="4:6">
      <c r="D3011" s="83"/>
      <c r="F3011" s="83"/>
    </row>
    <row r="3012" spans="4:6">
      <c r="D3012" s="83"/>
      <c r="F3012" s="83"/>
    </row>
    <row r="3013" spans="4:6">
      <c r="D3013" s="83"/>
      <c r="F3013" s="83"/>
    </row>
    <row r="3014" spans="4:6">
      <c r="D3014" s="83"/>
      <c r="F3014" s="83"/>
    </row>
    <row r="3015" spans="4:6">
      <c r="D3015" s="83"/>
      <c r="F3015" s="83"/>
    </row>
    <row r="3016" spans="4:6">
      <c r="D3016" s="83"/>
      <c r="F3016" s="83"/>
    </row>
    <row r="3017" spans="4:6">
      <c r="D3017" s="83"/>
      <c r="F3017" s="83"/>
    </row>
    <row r="3021" spans="4:6">
      <c r="D3021" s="83"/>
      <c r="F3021" s="83"/>
    </row>
    <row r="3022" spans="4:6">
      <c r="D3022" s="83"/>
      <c r="F3022" s="83"/>
    </row>
    <row r="3024" spans="4:6">
      <c r="D3024" s="83"/>
      <c r="F3024" s="83"/>
    </row>
    <row r="3028" spans="4:6">
      <c r="D3028" s="83"/>
      <c r="F3028" s="83"/>
    </row>
    <row r="3029" spans="4:6">
      <c r="D3029" s="83"/>
      <c r="F3029" s="83"/>
    </row>
    <row r="3030" spans="4:6">
      <c r="D3030" s="83"/>
      <c r="F3030" s="83"/>
    </row>
    <row r="3032" spans="4:6">
      <c r="D3032" s="83"/>
      <c r="F3032" s="83"/>
    </row>
    <row r="3033" spans="4:6">
      <c r="D3033" s="83"/>
      <c r="F3033" s="83"/>
    </row>
    <row r="3034" spans="4:6">
      <c r="D3034" s="83"/>
      <c r="F3034" s="83"/>
    </row>
    <row r="3036" spans="4:6">
      <c r="D3036" s="83"/>
      <c r="F3036" s="83"/>
    </row>
    <row r="3037" spans="4:6">
      <c r="D3037" s="83"/>
      <c r="F3037" s="83"/>
    </row>
    <row r="3039" spans="4:6">
      <c r="D3039" s="83"/>
      <c r="F3039" s="83"/>
    </row>
    <row r="3040" spans="4:6">
      <c r="F3040" s="83"/>
    </row>
    <row r="3041" spans="4:6">
      <c r="D3041" s="83"/>
      <c r="F3041" s="83"/>
    </row>
    <row r="3042" spans="4:6">
      <c r="D3042" s="83"/>
    </row>
    <row r="3043" spans="4:6">
      <c r="D3043" s="83"/>
      <c r="F3043" s="83"/>
    </row>
    <row r="3045" spans="4:6">
      <c r="D3045" s="83"/>
      <c r="F3045" s="83"/>
    </row>
    <row r="3050" spans="4:6">
      <c r="D3050" s="83"/>
    </row>
    <row r="3052" spans="4:6">
      <c r="D3052" s="83"/>
      <c r="F3052" s="83"/>
    </row>
    <row r="3054" spans="4:6">
      <c r="D3054" s="83"/>
      <c r="F3054" s="83"/>
    </row>
    <row r="3055" spans="4:6">
      <c r="D3055" s="83"/>
      <c r="F3055" s="83"/>
    </row>
    <row r="3056" spans="4:6">
      <c r="D3056" s="83"/>
      <c r="F3056" s="83"/>
    </row>
    <row r="3057" spans="4:6">
      <c r="D3057" s="83"/>
      <c r="F3057" s="83"/>
    </row>
    <row r="3058" spans="4:6">
      <c r="D3058" s="83"/>
      <c r="F3058" s="83"/>
    </row>
    <row r="3059" spans="4:6">
      <c r="D3059" s="83"/>
      <c r="F3059" s="83"/>
    </row>
    <row r="3060" spans="4:6">
      <c r="D3060" s="83"/>
      <c r="F3060" s="83"/>
    </row>
    <row r="3062" spans="4:6">
      <c r="D3062" s="83"/>
      <c r="F3062" s="83"/>
    </row>
    <row r="3063" spans="4:6">
      <c r="D3063" s="83"/>
    </row>
    <row r="3064" spans="4:6">
      <c r="D3064" s="83"/>
    </row>
    <row r="3065" spans="4:6">
      <c r="D3065" s="83"/>
      <c r="F3065" s="83"/>
    </row>
    <row r="3067" spans="4:6">
      <c r="D3067" s="83"/>
      <c r="F3067" s="83"/>
    </row>
    <row r="3068" spans="4:6">
      <c r="D3068" s="83"/>
      <c r="F3068" s="83"/>
    </row>
    <row r="3069" spans="4:6">
      <c r="D3069" s="83"/>
    </row>
    <row r="3071" spans="4:6">
      <c r="D3071" s="83"/>
      <c r="F3071" s="83"/>
    </row>
    <row r="3072" spans="4:6">
      <c r="D3072" s="83"/>
      <c r="F3072" s="83"/>
    </row>
    <row r="3075" spans="4:6">
      <c r="D3075" s="83"/>
      <c r="F3075" s="83"/>
    </row>
    <row r="3076" spans="4:6">
      <c r="D3076" s="83"/>
      <c r="F3076" s="83"/>
    </row>
    <row r="3080" spans="4:6">
      <c r="D3080" s="83"/>
      <c r="F3080" s="83"/>
    </row>
    <row r="3081" spans="4:6">
      <c r="D3081" s="83"/>
      <c r="F3081" s="83"/>
    </row>
    <row r="3082" spans="4:6">
      <c r="D3082" s="83"/>
      <c r="F3082" s="83"/>
    </row>
    <row r="3083" spans="4:6">
      <c r="D3083" s="83"/>
      <c r="F3083" s="83"/>
    </row>
    <row r="3084" spans="4:6">
      <c r="D3084" s="83"/>
      <c r="F3084" s="83"/>
    </row>
    <row r="3085" spans="4:6">
      <c r="D3085" s="83"/>
      <c r="F3085" s="83"/>
    </row>
    <row r="3086" spans="4:6">
      <c r="D3086" s="83"/>
      <c r="F3086" s="83"/>
    </row>
    <row r="3087" spans="4:6">
      <c r="D3087" s="83"/>
      <c r="F3087" s="83"/>
    </row>
    <row r="3088" spans="4:6">
      <c r="D3088" s="83"/>
      <c r="F3088" s="83"/>
    </row>
    <row r="3089" spans="4:6">
      <c r="F3089" s="83"/>
    </row>
    <row r="3090" spans="4:6">
      <c r="D3090" s="83"/>
    </row>
    <row r="3091" spans="4:6">
      <c r="D3091" s="83"/>
      <c r="F3091" s="83"/>
    </row>
    <row r="3092" spans="4:6">
      <c r="D3092" s="83"/>
      <c r="F3092" s="83"/>
    </row>
    <row r="3093" spans="4:6">
      <c r="D3093" s="83"/>
      <c r="F3093" s="83"/>
    </row>
    <row r="3095" spans="4:6">
      <c r="F3095" s="83"/>
    </row>
    <row r="3098" spans="4:6">
      <c r="D3098" s="83"/>
      <c r="F3098" s="83"/>
    </row>
    <row r="3100" spans="4:6">
      <c r="D3100" s="83"/>
      <c r="F3100" s="83"/>
    </row>
    <row r="3101" spans="4:6">
      <c r="D3101" s="83"/>
      <c r="F3101" s="83"/>
    </row>
    <row r="3102" spans="4:6">
      <c r="D3102" s="83"/>
    </row>
    <row r="3106" spans="4:6">
      <c r="D3106" s="83"/>
      <c r="F3106" s="83"/>
    </row>
    <row r="3107" spans="4:6">
      <c r="D3107" s="83"/>
      <c r="F3107" s="83"/>
    </row>
    <row r="3108" spans="4:6">
      <c r="D3108" s="83"/>
    </row>
    <row r="3109" spans="4:6">
      <c r="D3109" s="83"/>
      <c r="F3109" s="83"/>
    </row>
    <row r="3110" spans="4:6">
      <c r="D3110" s="83"/>
      <c r="F3110" s="83"/>
    </row>
    <row r="3111" spans="4:6">
      <c r="D3111" s="83"/>
      <c r="F3111" s="83"/>
    </row>
    <row r="3112" spans="4:6">
      <c r="D3112" s="83"/>
      <c r="F3112" s="83"/>
    </row>
    <row r="3113" spans="4:6">
      <c r="F3113" s="83"/>
    </row>
    <row r="3114" spans="4:6">
      <c r="D3114" s="83"/>
      <c r="F3114" s="83"/>
    </row>
    <row r="3115" spans="4:6">
      <c r="F3115" s="83"/>
    </row>
    <row r="3117" spans="4:6">
      <c r="D3117" s="83"/>
    </row>
    <row r="3118" spans="4:6">
      <c r="D3118" s="83"/>
      <c r="F3118" s="83"/>
    </row>
    <row r="3119" spans="4:6">
      <c r="D3119" s="83"/>
      <c r="F3119" s="83"/>
    </row>
    <row r="3120" spans="4:6">
      <c r="D3120" s="83"/>
    </row>
    <row r="3121" spans="4:6">
      <c r="F3121" s="83"/>
    </row>
    <row r="3122" spans="4:6">
      <c r="D3122" s="83"/>
      <c r="F3122" s="83"/>
    </row>
    <row r="3123" spans="4:6">
      <c r="D3123" s="83"/>
      <c r="F3123" s="83"/>
    </row>
    <row r="3124" spans="4:6">
      <c r="D3124" s="83"/>
      <c r="F3124" s="83"/>
    </row>
    <row r="3125" spans="4:6">
      <c r="D3125" s="83"/>
      <c r="F3125" s="83"/>
    </row>
    <row r="3126" spans="4:6">
      <c r="D3126" s="83"/>
      <c r="F3126" s="83"/>
    </row>
    <row r="3127" spans="4:6">
      <c r="D3127" s="83"/>
      <c r="F3127" s="83"/>
    </row>
    <row r="3128" spans="4:6">
      <c r="D3128" s="83"/>
      <c r="F3128" s="83"/>
    </row>
    <row r="3130" spans="4:6">
      <c r="D3130" s="83"/>
      <c r="F3130" s="83"/>
    </row>
    <row r="3131" spans="4:6">
      <c r="D3131" s="83"/>
      <c r="F3131" s="83"/>
    </row>
    <row r="3132" spans="4:6">
      <c r="D3132" s="83"/>
      <c r="F3132" s="83"/>
    </row>
    <row r="3133" spans="4:6">
      <c r="D3133" s="83"/>
      <c r="F3133" s="83"/>
    </row>
    <row r="3134" spans="4:6">
      <c r="D3134" s="83"/>
      <c r="F3134" s="83"/>
    </row>
    <row r="3135" spans="4:6">
      <c r="D3135" s="83"/>
      <c r="F3135" s="83"/>
    </row>
    <row r="3136" spans="4:6">
      <c r="D3136" s="83"/>
      <c r="F3136" s="83"/>
    </row>
    <row r="3137" spans="4:6">
      <c r="D3137" s="83"/>
      <c r="F3137" s="83"/>
    </row>
    <row r="3138" spans="4:6">
      <c r="D3138" s="83"/>
      <c r="F3138" s="83"/>
    </row>
    <row r="3139" spans="4:6">
      <c r="D3139" s="83"/>
      <c r="F3139" s="83"/>
    </row>
    <row r="3140" spans="4:6">
      <c r="D3140" s="83"/>
      <c r="F3140" s="83"/>
    </row>
    <row r="3141" spans="4:6">
      <c r="D3141" s="83"/>
      <c r="F3141" s="83"/>
    </row>
    <row r="3142" spans="4:6">
      <c r="D3142" s="83"/>
      <c r="F3142" s="83"/>
    </row>
    <row r="3143" spans="4:6">
      <c r="D3143" s="83"/>
      <c r="F3143" s="83"/>
    </row>
    <row r="3144" spans="4:6">
      <c r="D3144" s="83"/>
      <c r="F3144" s="83"/>
    </row>
    <row r="3145" spans="4:6">
      <c r="D3145" s="83"/>
      <c r="F3145" s="83"/>
    </row>
    <row r="3146" spans="4:6">
      <c r="D3146" s="83"/>
      <c r="F3146" s="83"/>
    </row>
    <row r="3147" spans="4:6">
      <c r="D3147" s="83"/>
      <c r="F3147" s="83"/>
    </row>
    <row r="3148" spans="4:6">
      <c r="D3148" s="83"/>
      <c r="F3148" s="83"/>
    </row>
    <row r="3149" spans="4:6">
      <c r="D3149" s="83"/>
      <c r="F3149" s="83"/>
    </row>
    <row r="3151" spans="4:6">
      <c r="D3151" s="83"/>
      <c r="F3151" s="83"/>
    </row>
    <row r="3153" spans="4:6">
      <c r="D3153" s="83"/>
      <c r="F3153" s="83"/>
    </row>
    <row r="3154" spans="4:6">
      <c r="D3154" s="83"/>
      <c r="F3154" s="83"/>
    </row>
    <row r="3157" spans="4:6">
      <c r="D3157" s="83"/>
      <c r="F3157" s="83"/>
    </row>
    <row r="3158" spans="4:6">
      <c r="D3158" s="83"/>
      <c r="F3158" s="83"/>
    </row>
    <row r="3159" spans="4:6">
      <c r="D3159" s="83"/>
      <c r="F3159" s="83"/>
    </row>
    <row r="3160" spans="4:6">
      <c r="D3160" s="83"/>
      <c r="F3160" s="83"/>
    </row>
    <row r="3161" spans="4:6">
      <c r="D3161" s="83"/>
      <c r="F3161" s="83"/>
    </row>
    <row r="3162" spans="4:6">
      <c r="D3162" s="83"/>
      <c r="F3162" s="83"/>
    </row>
    <row r="3163" spans="4:6">
      <c r="D3163" s="83"/>
      <c r="F3163" s="83"/>
    </row>
    <row r="3164" spans="4:6">
      <c r="D3164" s="83"/>
      <c r="F3164" s="83"/>
    </row>
    <row r="3166" spans="4:6">
      <c r="D3166" s="83"/>
      <c r="F3166" s="83"/>
    </row>
    <row r="3167" spans="4:6">
      <c r="D3167" s="83"/>
      <c r="F3167" s="83"/>
    </row>
    <row r="3168" spans="4:6">
      <c r="D3168" s="83"/>
    </row>
    <row r="3169" spans="4:6">
      <c r="D3169" s="83"/>
      <c r="F3169" s="83"/>
    </row>
    <row r="3171" spans="4:6">
      <c r="D3171" s="83"/>
      <c r="F3171" s="83"/>
    </row>
    <row r="3172" spans="4:6">
      <c r="D3172" s="83"/>
      <c r="F3172" s="83"/>
    </row>
    <row r="3173" spans="4:6">
      <c r="D3173" s="83"/>
      <c r="F3173" s="83"/>
    </row>
    <row r="3175" spans="4:6">
      <c r="D3175" s="83"/>
      <c r="F3175" s="83"/>
    </row>
    <row r="3176" spans="4:6">
      <c r="D3176" s="83"/>
      <c r="F3176" s="83"/>
    </row>
    <row r="3178" spans="4:6">
      <c r="D3178" s="83"/>
      <c r="F3178" s="83"/>
    </row>
    <row r="3179" spans="4:6">
      <c r="D3179" s="83"/>
      <c r="F3179" s="83"/>
    </row>
    <row r="3180" spans="4:6">
      <c r="D3180" s="83"/>
      <c r="F3180" s="83"/>
    </row>
    <row r="3183" spans="4:6">
      <c r="D3183" s="83"/>
      <c r="F3183" s="83"/>
    </row>
    <row r="3184" spans="4:6">
      <c r="D3184" s="83"/>
      <c r="F3184" s="83"/>
    </row>
    <row r="3185" spans="4:6">
      <c r="D3185" s="83"/>
      <c r="F3185" s="83"/>
    </row>
    <row r="3186" spans="4:6">
      <c r="D3186" s="83"/>
      <c r="F3186" s="83"/>
    </row>
    <row r="3187" spans="4:6">
      <c r="D3187" s="83"/>
      <c r="F3187" s="83"/>
    </row>
    <row r="3188" spans="4:6">
      <c r="D3188" s="83"/>
      <c r="F3188" s="83"/>
    </row>
    <row r="3189" spans="4:6">
      <c r="D3189" s="83"/>
      <c r="F3189" s="83"/>
    </row>
    <row r="3190" spans="4:6">
      <c r="D3190" s="83"/>
      <c r="F3190" s="83"/>
    </row>
    <row r="3192" spans="4:6">
      <c r="D3192" s="83"/>
      <c r="F3192" s="83"/>
    </row>
    <row r="3193" spans="4:6">
      <c r="F3193" s="83"/>
    </row>
    <row r="3195" spans="4:6">
      <c r="D3195" s="83"/>
      <c r="F3195" s="83"/>
    </row>
    <row r="3197" spans="4:6">
      <c r="D3197" s="83"/>
      <c r="F3197" s="83"/>
    </row>
    <row r="3198" spans="4:6">
      <c r="D3198" s="83"/>
      <c r="F3198" s="83"/>
    </row>
    <row r="3199" spans="4:6">
      <c r="F3199" s="83"/>
    </row>
    <row r="3201" spans="4:6">
      <c r="D3201" s="83"/>
      <c r="F3201" s="83"/>
    </row>
    <row r="3202" spans="4:6">
      <c r="D3202" s="83"/>
      <c r="F3202" s="83"/>
    </row>
    <row r="3204" spans="4:6">
      <c r="D3204" s="83"/>
    </row>
    <row r="3205" spans="4:6">
      <c r="D3205" s="83"/>
      <c r="F3205" s="83"/>
    </row>
    <row r="3206" spans="4:6">
      <c r="D3206" s="83"/>
      <c r="F3206" s="83"/>
    </row>
    <row r="3210" spans="4:6">
      <c r="D3210" s="83"/>
      <c r="F3210" s="83"/>
    </row>
    <row r="3211" spans="4:6">
      <c r="D3211" s="83"/>
      <c r="F3211" s="83"/>
    </row>
    <row r="3212" spans="4:6">
      <c r="D3212" s="83"/>
      <c r="F3212" s="83"/>
    </row>
    <row r="3213" spans="4:6">
      <c r="D3213" s="83"/>
      <c r="F3213" s="83"/>
    </row>
    <row r="3214" spans="4:6">
      <c r="D3214" s="83"/>
      <c r="F3214" s="83"/>
    </row>
    <row r="3215" spans="4:6">
      <c r="D3215" s="83"/>
      <c r="F3215" s="83"/>
    </row>
    <row r="3216" spans="4:6">
      <c r="D3216" s="83"/>
      <c r="F3216" s="83"/>
    </row>
    <row r="3218" spans="4:6">
      <c r="D3218" s="83"/>
      <c r="F3218" s="83"/>
    </row>
    <row r="3219" spans="4:6">
      <c r="F3219" s="83"/>
    </row>
    <row r="3221" spans="4:6">
      <c r="D3221" s="83"/>
      <c r="F3221" s="83"/>
    </row>
    <row r="3222" spans="4:6">
      <c r="D3222" s="83"/>
      <c r="F3222" s="83"/>
    </row>
    <row r="3223" spans="4:6">
      <c r="D3223" s="83"/>
      <c r="F3223" s="83"/>
    </row>
    <row r="3224" spans="4:6">
      <c r="D3224" s="83"/>
    </row>
    <row r="3225" spans="4:6">
      <c r="F3225" s="83"/>
    </row>
    <row r="3231" spans="4:6">
      <c r="D3231" s="83"/>
      <c r="F3231" s="83"/>
    </row>
    <row r="3232" spans="4:6">
      <c r="D3232" s="83"/>
      <c r="F3232" s="83"/>
    </row>
    <row r="3235" spans="4:6">
      <c r="D3235" s="83"/>
      <c r="F3235" s="83"/>
    </row>
    <row r="3236" spans="4:6">
      <c r="D3236" s="83"/>
      <c r="F3236" s="83"/>
    </row>
    <row r="3237" spans="4:6">
      <c r="D3237" s="83"/>
      <c r="F3237" s="83"/>
    </row>
    <row r="3239" spans="4:6">
      <c r="D3239" s="83"/>
      <c r="F3239" s="83"/>
    </row>
    <row r="3240" spans="4:6">
      <c r="D3240" s="83"/>
      <c r="F3240" s="83"/>
    </row>
    <row r="3241" spans="4:6">
      <c r="D3241" s="83"/>
      <c r="F3241" s="83"/>
    </row>
    <row r="3242" spans="4:6">
      <c r="D3242" s="83"/>
      <c r="F3242" s="83"/>
    </row>
    <row r="3244" spans="4:6">
      <c r="D3244" s="83"/>
      <c r="F3244" s="83"/>
    </row>
    <row r="3247" spans="4:6">
      <c r="D3247" s="83"/>
      <c r="F3247" s="83"/>
    </row>
    <row r="3248" spans="4:6">
      <c r="D3248" s="83"/>
      <c r="F3248" s="83"/>
    </row>
    <row r="3249" spans="2:8">
      <c r="D3249" s="83"/>
      <c r="F3249" s="83"/>
    </row>
    <row r="3252" spans="2:8">
      <c r="B3252" s="83"/>
      <c r="D3252" s="83"/>
      <c r="E3252" s="83"/>
      <c r="F3252" s="83"/>
      <c r="G3252" s="83"/>
      <c r="H3252" s="83"/>
    </row>
    <row r="3253" spans="2:8">
      <c r="B3253" s="83"/>
      <c r="D3253" s="83"/>
      <c r="E3253" s="83"/>
      <c r="F3253" s="83"/>
      <c r="G3253" s="83"/>
    </row>
    <row r="3254" spans="2:8">
      <c r="B3254" s="83"/>
      <c r="D3254" s="83"/>
      <c r="E3254" s="83"/>
      <c r="F3254" s="83"/>
      <c r="G3254" s="83"/>
    </row>
    <row r="3255" spans="2:8">
      <c r="B3255" s="83"/>
      <c r="D3255" s="83"/>
      <c r="E3255" s="83"/>
      <c r="F3255" s="83"/>
      <c r="G3255" s="83"/>
      <c r="H3255" s="83"/>
    </row>
    <row r="3256" spans="2:8">
      <c r="B3256" s="83"/>
      <c r="D3256" s="83"/>
      <c r="F3256" s="83"/>
      <c r="G3256" s="83"/>
    </row>
    <row r="3257" spans="2:8">
      <c r="B3257" s="83"/>
      <c r="D3257" s="83"/>
      <c r="E3257" s="83"/>
      <c r="F3257" s="83"/>
      <c r="G3257" s="83"/>
      <c r="H3257" s="83"/>
    </row>
    <row r="3258" spans="2:8">
      <c r="B3258" s="83"/>
      <c r="D3258" s="83"/>
      <c r="F3258" s="83"/>
      <c r="G3258" s="83"/>
      <c r="H3258" s="83"/>
    </row>
    <row r="3259" spans="2:8">
      <c r="B3259" s="83"/>
      <c r="E3259" s="83"/>
      <c r="F3259" s="83"/>
      <c r="H3259" s="83"/>
    </row>
    <row r="3260" spans="2:8">
      <c r="B3260" s="83"/>
      <c r="D3260" s="83"/>
      <c r="F3260" s="83"/>
      <c r="G3260" s="83"/>
    </row>
    <row r="3261" spans="2:8">
      <c r="B3261" s="83"/>
      <c r="D3261" s="83"/>
      <c r="E3261" s="83"/>
      <c r="F3261" s="83"/>
      <c r="G3261" s="83"/>
      <c r="H3261" s="83"/>
    </row>
    <row r="3262" spans="2:8">
      <c r="B3262" s="83"/>
      <c r="D3262" s="83"/>
      <c r="E3262" s="83"/>
      <c r="F3262" s="83"/>
      <c r="G3262" s="83"/>
      <c r="H3262" s="83"/>
    </row>
    <row r="3263" spans="2:8">
      <c r="B3263" s="83"/>
      <c r="D3263" s="83"/>
      <c r="F3263" s="83"/>
      <c r="G3263" s="83"/>
    </row>
    <row r="3264" spans="2:8">
      <c r="B3264" s="83"/>
      <c r="D3264" s="83"/>
      <c r="E3264" s="83"/>
      <c r="F3264" s="83"/>
      <c r="G3264" s="83"/>
      <c r="H3264" s="83"/>
    </row>
    <row r="3265" spans="2:8">
      <c r="B3265" s="83"/>
      <c r="D3265" s="83"/>
      <c r="E3265" s="83"/>
      <c r="F3265" s="83"/>
      <c r="G3265" s="83"/>
      <c r="H3265" s="83"/>
    </row>
    <row r="3266" spans="2:8">
      <c r="B3266" s="83"/>
      <c r="D3266" s="83"/>
      <c r="E3266" s="83"/>
      <c r="F3266" s="83"/>
      <c r="G3266" s="83"/>
      <c r="H3266" s="83"/>
    </row>
    <row r="3267" spans="2:8">
      <c r="B3267" s="83"/>
      <c r="D3267" s="83"/>
      <c r="E3267" s="83"/>
      <c r="F3267" s="83"/>
      <c r="G3267" s="83"/>
      <c r="H3267" s="83"/>
    </row>
    <row r="3268" spans="2:8">
      <c r="B3268" s="83"/>
      <c r="D3268" s="83"/>
      <c r="F3268" s="83"/>
    </row>
    <row r="3269" spans="2:8">
      <c r="B3269" s="83"/>
      <c r="D3269" s="83"/>
      <c r="E3269" s="83"/>
      <c r="F3269" s="83"/>
      <c r="G3269" s="83"/>
      <c r="H3269" s="83"/>
    </row>
    <row r="3270" spans="2:8">
      <c r="B3270" s="83"/>
      <c r="D3270" s="83"/>
      <c r="F3270" s="83"/>
      <c r="G3270" s="83"/>
    </row>
    <row r="3271" spans="2:8">
      <c r="B3271" s="83"/>
      <c r="D3271" s="83"/>
      <c r="E3271" s="83"/>
      <c r="F3271" s="83"/>
      <c r="G3271" s="83"/>
      <c r="H3271" s="83"/>
    </row>
    <row r="3272" spans="2:8">
      <c r="B3272" s="83"/>
      <c r="D3272" s="83"/>
      <c r="H3272" s="83"/>
    </row>
    <row r="3273" spans="2:8">
      <c r="B3273" s="83"/>
      <c r="D3273" s="83"/>
      <c r="E3273" s="83"/>
      <c r="F3273" s="83"/>
      <c r="G3273" s="83"/>
      <c r="H3273" s="83"/>
    </row>
    <row r="3274" spans="2:8">
      <c r="B3274" s="83"/>
      <c r="D3274" s="83"/>
      <c r="E3274" s="83"/>
      <c r="F3274" s="83"/>
      <c r="G3274" s="83"/>
      <c r="H3274" s="83"/>
    </row>
    <row r="3275" spans="2:8">
      <c r="B3275" s="83"/>
      <c r="D3275" s="83"/>
      <c r="F3275" s="83"/>
      <c r="G3275" s="83"/>
      <c r="H3275" s="83"/>
    </row>
    <row r="3276" spans="2:8">
      <c r="B3276" s="83"/>
      <c r="D3276" s="83"/>
      <c r="F3276" s="83"/>
    </row>
    <row r="3277" spans="2:8">
      <c r="B3277" s="83"/>
      <c r="D3277" s="83"/>
      <c r="E3277" s="83"/>
      <c r="F3277" s="83"/>
      <c r="G3277" s="83"/>
      <c r="H3277" s="83"/>
    </row>
    <row r="3278" spans="2:8">
      <c r="B3278" s="83"/>
      <c r="D3278" s="83"/>
      <c r="E3278" s="83"/>
      <c r="F3278" s="83"/>
    </row>
    <row r="3279" spans="2:8">
      <c r="B3279" s="83"/>
      <c r="D3279" s="83"/>
      <c r="E3279" s="83"/>
      <c r="F3279" s="83"/>
      <c r="H3279" s="83"/>
    </row>
    <row r="3280" spans="2:8">
      <c r="B3280" s="83"/>
      <c r="D3280" s="83"/>
      <c r="F3280" s="83"/>
      <c r="H3280" s="83"/>
    </row>
    <row r="3281" spans="2:8">
      <c r="B3281" s="83"/>
      <c r="D3281" s="83"/>
      <c r="F3281" s="83"/>
    </row>
    <row r="3282" spans="2:8">
      <c r="B3282" s="83"/>
      <c r="D3282" s="83"/>
      <c r="E3282" s="83"/>
      <c r="F3282" s="83"/>
      <c r="G3282" s="83"/>
      <c r="H3282" s="83"/>
    </row>
    <row r="3283" spans="2:8">
      <c r="B3283" s="83"/>
      <c r="D3283" s="83"/>
      <c r="E3283" s="83"/>
      <c r="F3283" s="83"/>
    </row>
    <row r="3284" spans="2:8">
      <c r="B3284" s="83"/>
      <c r="D3284" s="83"/>
      <c r="E3284" s="83"/>
      <c r="F3284" s="83"/>
      <c r="G3284" s="83"/>
      <c r="H3284" s="83"/>
    </row>
    <row r="3285" spans="2:8">
      <c r="B3285" s="83"/>
      <c r="D3285" s="83"/>
      <c r="E3285" s="83"/>
      <c r="F3285" s="83"/>
      <c r="G3285" s="83"/>
      <c r="H3285" s="83"/>
    </row>
    <row r="3286" spans="2:8">
      <c r="B3286" s="83"/>
      <c r="D3286" s="83"/>
      <c r="E3286" s="83"/>
      <c r="F3286" s="83"/>
      <c r="G3286" s="83"/>
      <c r="H3286" s="83"/>
    </row>
    <row r="3287" spans="2:8">
      <c r="B3287" s="83"/>
      <c r="D3287" s="83"/>
      <c r="E3287" s="83"/>
      <c r="F3287" s="83"/>
      <c r="G3287" s="83"/>
      <c r="H3287" s="83"/>
    </row>
    <row r="3288" spans="2:8">
      <c r="B3288" s="83"/>
      <c r="D3288" s="83"/>
      <c r="E3288" s="83"/>
      <c r="F3288" s="83"/>
      <c r="H3288" s="83"/>
    </row>
    <row r="3289" spans="2:8">
      <c r="B3289" s="83"/>
      <c r="D3289" s="83"/>
      <c r="E3289" s="83"/>
      <c r="F3289" s="83"/>
      <c r="H3289" s="83"/>
    </row>
    <row r="3290" spans="2:8">
      <c r="B3290" s="83"/>
      <c r="D3290" s="83"/>
      <c r="E3290" s="83"/>
      <c r="F3290" s="83"/>
      <c r="G3290" s="83"/>
      <c r="H3290" s="83"/>
    </row>
    <row r="3291" spans="2:8">
      <c r="B3291" s="83"/>
      <c r="D3291" s="83"/>
      <c r="E3291" s="83"/>
      <c r="F3291" s="83"/>
      <c r="G3291" s="83"/>
    </row>
    <row r="3292" spans="2:8">
      <c r="B3292" s="83"/>
      <c r="D3292" s="83"/>
      <c r="F3292" s="83"/>
      <c r="H3292" s="83"/>
    </row>
    <row r="3293" spans="2:8">
      <c r="B3293" s="83"/>
      <c r="D3293" s="83"/>
      <c r="E3293" s="83"/>
      <c r="F3293" s="83"/>
      <c r="G3293" s="83"/>
      <c r="H3293" s="83"/>
    </row>
    <row r="3294" spans="2:8">
      <c r="B3294" s="83"/>
      <c r="D3294" s="83"/>
      <c r="F3294" s="83"/>
    </row>
    <row r="3295" spans="2:8">
      <c r="B3295" s="83"/>
      <c r="D3295" s="83"/>
      <c r="F3295" s="83"/>
    </row>
    <row r="3296" spans="2:8">
      <c r="B3296" s="83"/>
      <c r="D3296" s="83"/>
      <c r="F3296" s="83"/>
      <c r="H3296" s="83"/>
    </row>
    <row r="3297" spans="2:8">
      <c r="B3297" s="83"/>
      <c r="D3297" s="83"/>
      <c r="E3297" s="83"/>
      <c r="F3297" s="83"/>
    </row>
    <row r="3298" spans="2:8">
      <c r="B3298" s="83"/>
      <c r="D3298" s="83"/>
    </row>
    <row r="3299" spans="2:8">
      <c r="B3299" s="83"/>
      <c r="D3299" s="83"/>
      <c r="F3299" s="83"/>
    </row>
    <row r="3300" spans="2:8">
      <c r="B3300" s="83"/>
      <c r="D3300" s="83"/>
      <c r="E3300" s="83"/>
      <c r="F3300" s="83"/>
      <c r="G3300" s="83"/>
      <c r="H3300" s="83"/>
    </row>
    <row r="3301" spans="2:8">
      <c r="B3301" s="83"/>
      <c r="D3301" s="83"/>
      <c r="F3301" s="83"/>
    </row>
    <row r="3302" spans="2:8">
      <c r="B3302" s="83"/>
      <c r="D3302" s="83"/>
      <c r="F3302" s="83"/>
    </row>
    <row r="3303" spans="2:8">
      <c r="B3303" s="83"/>
      <c r="D3303" s="83"/>
      <c r="F3303" s="83"/>
    </row>
    <row r="3304" spans="2:8">
      <c r="D3304" s="83"/>
      <c r="F3304" s="83"/>
    </row>
    <row r="3305" spans="2:8">
      <c r="D3305" s="83"/>
      <c r="F3305" s="83"/>
      <c r="G3305" s="83"/>
    </row>
    <row r="3306" spans="2:8">
      <c r="D3306" s="83"/>
      <c r="F3306" s="83"/>
    </row>
    <row r="3307" spans="2:8">
      <c r="D3307" s="83"/>
      <c r="F3307" s="83"/>
    </row>
    <row r="3308" spans="2:8">
      <c r="D3308" s="83"/>
      <c r="F3308" s="83"/>
      <c r="G3308" s="83"/>
    </row>
    <row r="3309" spans="2:8">
      <c r="D3309" s="83"/>
      <c r="F3309" s="83"/>
      <c r="G3309" s="83"/>
    </row>
    <row r="3310" spans="2:8">
      <c r="D3310" s="83"/>
      <c r="F3310" s="83"/>
      <c r="G3310" s="83"/>
    </row>
    <row r="3312" spans="2:8">
      <c r="D3312" s="83"/>
      <c r="F3312" s="83"/>
    </row>
    <row r="3313" spans="4:7">
      <c r="D3313" s="83"/>
      <c r="F3313" s="83"/>
      <c r="G3313" s="83"/>
    </row>
    <row r="3314" spans="4:7">
      <c r="D3314" s="83"/>
      <c r="F3314" s="83"/>
      <c r="G3314" s="83"/>
    </row>
    <row r="3315" spans="4:7">
      <c r="D3315" s="83"/>
      <c r="F3315" s="83"/>
      <c r="G3315" s="83"/>
    </row>
    <row r="3316" spans="4:7">
      <c r="D3316" s="83"/>
      <c r="F3316" s="83"/>
      <c r="G3316" s="83"/>
    </row>
    <row r="3317" spans="4:7">
      <c r="D3317" s="83"/>
      <c r="F3317" s="83"/>
      <c r="G3317" s="83"/>
    </row>
    <row r="3318" spans="4:7">
      <c r="D3318" s="83"/>
      <c r="F3318" s="83"/>
      <c r="G3318" s="83"/>
    </row>
    <row r="3319" spans="4:7">
      <c r="D3319" s="83"/>
      <c r="F3319" s="83"/>
      <c r="G3319" s="83"/>
    </row>
    <row r="3320" spans="4:7">
      <c r="D3320" s="83"/>
      <c r="F3320" s="83"/>
      <c r="G3320" s="83"/>
    </row>
    <row r="3321" spans="4:7">
      <c r="D3321" s="83"/>
      <c r="F3321" s="83"/>
    </row>
    <row r="3322" spans="4:7">
      <c r="D3322" s="83"/>
      <c r="F3322" s="83"/>
      <c r="G3322" s="83"/>
    </row>
    <row r="3323" spans="4:7">
      <c r="D3323" s="83"/>
      <c r="F3323" s="83"/>
      <c r="G3323" s="83"/>
    </row>
    <row r="3324" spans="4:7">
      <c r="D3324" s="83"/>
      <c r="F3324" s="83"/>
    </row>
    <row r="3325" spans="4:7">
      <c r="D3325" s="83"/>
      <c r="F3325" s="83"/>
      <c r="G3325" s="83"/>
    </row>
    <row r="3326" spans="4:7">
      <c r="D3326" s="83"/>
      <c r="F3326" s="83"/>
      <c r="G3326" s="83"/>
    </row>
    <row r="3327" spans="4:7">
      <c r="D3327" s="83"/>
      <c r="F3327" s="83"/>
      <c r="G3327" s="83"/>
    </row>
    <row r="3328" spans="4:7">
      <c r="D3328" s="83"/>
      <c r="F3328" s="83"/>
      <c r="G3328" s="83"/>
    </row>
    <row r="3329" spans="1:7">
      <c r="D3329" s="83"/>
      <c r="F3329" s="83"/>
      <c r="G3329" s="83"/>
    </row>
    <row r="3330" spans="1:7">
      <c r="A3330" s="85"/>
      <c r="B3330" s="83"/>
      <c r="D3330" s="83"/>
      <c r="F3330" s="83"/>
      <c r="G3330" s="83"/>
    </row>
    <row r="3331" spans="1:7">
      <c r="A3331" s="85"/>
      <c r="D3331" s="83"/>
      <c r="F3331" s="83"/>
      <c r="G3331" s="83"/>
    </row>
    <row r="3332" spans="1:7">
      <c r="A3332" s="85"/>
      <c r="D3332" s="83"/>
      <c r="F3332" s="83"/>
    </row>
    <row r="3333" spans="1:7">
      <c r="A3333" s="85"/>
      <c r="D3333" s="83"/>
      <c r="F3333" s="83"/>
      <c r="G3333" s="83"/>
    </row>
    <row r="3334" spans="1:7">
      <c r="A3334" s="85"/>
      <c r="D3334" s="83"/>
      <c r="F3334" s="83"/>
    </row>
    <row r="3335" spans="1:7">
      <c r="A3335" s="85"/>
      <c r="D3335" s="83"/>
      <c r="F3335" s="83"/>
      <c r="G3335" s="83"/>
    </row>
    <row r="3336" spans="1:7">
      <c r="A3336" s="85"/>
      <c r="D3336" s="83"/>
      <c r="F3336" s="83"/>
      <c r="G3336" s="83"/>
    </row>
    <row r="3337" spans="1:7">
      <c r="A3337" s="85"/>
      <c r="D3337" s="83"/>
      <c r="F3337" s="83"/>
    </row>
    <row r="3338" spans="1:7">
      <c r="A3338" s="85"/>
      <c r="D3338" s="83"/>
      <c r="F3338" s="83"/>
    </row>
    <row r="3339" spans="1:7">
      <c r="A3339" s="85"/>
      <c r="D3339" s="83"/>
      <c r="F3339" s="83"/>
      <c r="G3339" s="83"/>
    </row>
    <row r="3340" spans="1:7">
      <c r="A3340" s="85"/>
      <c r="D3340" s="83"/>
      <c r="F3340" s="83"/>
      <c r="G3340" s="83"/>
    </row>
    <row r="3341" spans="1:7">
      <c r="A3341" s="85"/>
      <c r="D3341" s="83"/>
      <c r="F3341" s="83"/>
      <c r="G3341" s="83"/>
    </row>
    <row r="3342" spans="1:7">
      <c r="A3342" s="85"/>
      <c r="D3342" s="83"/>
      <c r="F3342" s="83"/>
    </row>
    <row r="3343" spans="1:7">
      <c r="A3343" s="85"/>
      <c r="D3343" s="83"/>
      <c r="F3343" s="83"/>
      <c r="G3343" s="83"/>
    </row>
    <row r="3344" spans="1:7">
      <c r="A3344" s="85"/>
      <c r="D3344" s="83"/>
      <c r="F3344" s="83"/>
      <c r="G3344" s="83"/>
    </row>
    <row r="3345" spans="1:7">
      <c r="A3345" s="85"/>
      <c r="D3345" s="83"/>
      <c r="F3345" s="83"/>
      <c r="G3345" s="83"/>
    </row>
    <row r="3346" spans="1:7">
      <c r="A3346" s="85"/>
      <c r="D3346" s="83"/>
      <c r="F3346" s="83"/>
      <c r="G3346" s="83"/>
    </row>
    <row r="3347" spans="1:7">
      <c r="A3347" s="85"/>
      <c r="D3347" s="83"/>
      <c r="F3347" s="83"/>
    </row>
    <row r="3348" spans="1:7">
      <c r="A3348" s="85"/>
      <c r="D3348" s="83"/>
      <c r="F3348" s="83"/>
      <c r="G3348" s="83"/>
    </row>
    <row r="3349" spans="1:7">
      <c r="A3349" s="85"/>
      <c r="D3349" s="83"/>
      <c r="F3349" s="83"/>
      <c r="G3349" s="83"/>
    </row>
    <row r="3350" spans="1:7">
      <c r="A3350" s="85"/>
      <c r="D3350" s="83"/>
      <c r="F3350" s="83"/>
      <c r="G3350" s="83"/>
    </row>
    <row r="3351" spans="1:7">
      <c r="A3351" s="85"/>
      <c r="D3351" s="83"/>
      <c r="F3351" s="83"/>
      <c r="G3351" s="83"/>
    </row>
    <row r="3352" spans="1:7">
      <c r="A3352" s="85"/>
      <c r="D3352" s="83"/>
      <c r="F3352" s="83"/>
      <c r="G3352" s="83"/>
    </row>
    <row r="3353" spans="1:7">
      <c r="A3353" s="85"/>
      <c r="D3353" s="83"/>
      <c r="F3353" s="83"/>
      <c r="G3353" s="83"/>
    </row>
    <row r="3354" spans="1:7">
      <c r="A3354" s="85"/>
      <c r="D3354" s="83"/>
      <c r="F3354" s="83"/>
    </row>
    <row r="3355" spans="1:7">
      <c r="A3355" s="85"/>
      <c r="D3355" s="83"/>
      <c r="F3355" s="83"/>
    </row>
    <row r="3356" spans="1:7">
      <c r="A3356" s="85"/>
      <c r="D3356" s="83"/>
      <c r="F3356" s="83"/>
      <c r="G3356" s="83"/>
    </row>
    <row r="3357" spans="1:7">
      <c r="B3357" s="83"/>
      <c r="D3357" s="83"/>
      <c r="F3357" s="83"/>
    </row>
    <row r="3358" spans="1:7">
      <c r="B3358" s="83"/>
      <c r="D3358" s="83"/>
      <c r="F3358" s="83"/>
    </row>
    <row r="3359" spans="1:7">
      <c r="B3359" s="83"/>
      <c r="D3359" s="83"/>
      <c r="F3359" s="83"/>
    </row>
    <row r="3360" spans="1:7">
      <c r="B3360" s="83"/>
      <c r="D3360" s="83"/>
      <c r="F3360" s="83"/>
    </row>
    <row r="3361" spans="2:6">
      <c r="B3361" s="83"/>
      <c r="D3361" s="83"/>
      <c r="F3361" s="83"/>
    </row>
    <row r="3362" spans="2:6">
      <c r="B3362" s="83"/>
      <c r="D3362" s="83"/>
      <c r="F3362" s="83"/>
    </row>
    <row r="3363" spans="2:6">
      <c r="B3363" s="83"/>
      <c r="D3363" s="83"/>
      <c r="F3363" s="83"/>
    </row>
    <row r="3364" spans="2:6">
      <c r="B3364" s="83"/>
      <c r="D3364" s="83"/>
      <c r="F3364" s="83"/>
    </row>
    <row r="3365" spans="2:6">
      <c r="B3365" s="83"/>
      <c r="D3365" s="83"/>
      <c r="F3365" s="83"/>
    </row>
    <row r="3366" spans="2:6">
      <c r="B3366" s="83"/>
      <c r="D3366" s="83"/>
      <c r="F3366" s="83"/>
    </row>
    <row r="3367" spans="2:6">
      <c r="B3367" s="83"/>
      <c r="D3367" s="83"/>
      <c r="F3367" s="83"/>
    </row>
    <row r="3368" spans="2:6">
      <c r="B3368" s="83"/>
      <c r="D3368" s="83"/>
      <c r="E3368" s="92"/>
      <c r="F3368" s="83"/>
    </row>
    <row r="3369" spans="2:6">
      <c r="B3369" s="83"/>
      <c r="D3369" s="83"/>
      <c r="F3369" s="83"/>
    </row>
    <row r="3370" spans="2:6">
      <c r="B3370" s="83"/>
      <c r="D3370" s="83"/>
      <c r="F3370" s="83"/>
    </row>
    <row r="3371" spans="2:6">
      <c r="B3371" s="83"/>
      <c r="D3371" s="83"/>
      <c r="F3371" s="83"/>
    </row>
    <row r="3372" spans="2:6">
      <c r="B3372" s="83"/>
      <c r="D3372" s="83"/>
      <c r="F3372" s="83"/>
    </row>
    <row r="3373" spans="2:6">
      <c r="B3373" s="83"/>
      <c r="D3373" s="83"/>
      <c r="F3373" s="83"/>
    </row>
    <row r="3374" spans="2:6">
      <c r="B3374" s="83"/>
      <c r="D3374" s="83"/>
      <c r="E3374" s="92"/>
      <c r="F3374" s="83"/>
    </row>
    <row r="3375" spans="2:6">
      <c r="B3375" s="83"/>
      <c r="D3375" s="83"/>
      <c r="E3375" s="92"/>
      <c r="F3375" s="83"/>
    </row>
    <row r="3376" spans="2:6">
      <c r="B3376" s="83"/>
      <c r="D3376" s="83"/>
      <c r="F3376" s="83"/>
    </row>
    <row r="3377" spans="2:6">
      <c r="B3377" s="83"/>
      <c r="D3377" s="83"/>
      <c r="F3377" s="83"/>
    </row>
    <row r="3378" spans="2:6">
      <c r="B3378" s="83"/>
      <c r="D3378" s="83"/>
      <c r="F3378" s="83"/>
    </row>
    <row r="3379" spans="2:6">
      <c r="B3379" s="83"/>
      <c r="D3379" s="83"/>
      <c r="F3379" s="83"/>
    </row>
    <row r="3380" spans="2:6">
      <c r="B3380" s="83"/>
      <c r="D3380" s="83"/>
      <c r="F3380" s="83"/>
    </row>
    <row r="3381" spans="2:6">
      <c r="B3381" s="83"/>
      <c r="D3381" s="83"/>
      <c r="F3381" s="83"/>
    </row>
    <row r="3384" spans="2:6">
      <c r="D3384" s="83"/>
      <c r="F3384" s="83"/>
    </row>
    <row r="3386" spans="2:6">
      <c r="D3386" s="83"/>
      <c r="F3386" s="83"/>
    </row>
    <row r="3387" spans="2:6">
      <c r="D3387" s="83"/>
      <c r="F3387" s="83"/>
    </row>
    <row r="3388" spans="2:6">
      <c r="D3388" s="83"/>
      <c r="F3388" s="83"/>
    </row>
    <row r="3392" spans="2:6">
      <c r="D3392" s="83"/>
      <c r="F3392" s="83"/>
    </row>
    <row r="3393" spans="1:7">
      <c r="D3393" s="83"/>
      <c r="F3393" s="83"/>
    </row>
    <row r="3394" spans="1:7">
      <c r="D3394" s="83"/>
      <c r="F3394" s="83"/>
    </row>
    <row r="3395" spans="1:7">
      <c r="D3395" s="83"/>
      <c r="F3395" s="83"/>
    </row>
    <row r="3396" spans="1:7">
      <c r="D3396" s="83"/>
      <c r="F3396" s="83"/>
    </row>
    <row r="3397" spans="1:7">
      <c r="D3397" s="83"/>
      <c r="F3397" s="83"/>
    </row>
    <row r="3398" spans="1:7">
      <c r="D3398" s="83"/>
      <c r="F3398" s="83"/>
    </row>
    <row r="3399" spans="1:7">
      <c r="F3399" s="83"/>
    </row>
    <row r="3400" spans="1:7">
      <c r="D3400" s="83"/>
      <c r="F3400" s="83"/>
    </row>
    <row r="3401" spans="1:7">
      <c r="D3401" s="83"/>
      <c r="F3401" s="83"/>
    </row>
    <row r="3403" spans="1:7">
      <c r="D3403" s="83"/>
      <c r="F3403" s="83"/>
    </row>
    <row r="3404" spans="1:7">
      <c r="D3404" s="83"/>
      <c r="F3404" s="83"/>
    </row>
    <row r="3405" spans="1:7">
      <c r="D3405" s="83"/>
      <c r="F3405" s="83"/>
    </row>
    <row r="3406" spans="1:7">
      <c r="D3406" s="83"/>
      <c r="F3406" s="83"/>
    </row>
    <row r="3407" spans="1:7">
      <c r="D3407" s="83"/>
      <c r="F3407" s="83"/>
    </row>
    <row r="3408" spans="1:7">
      <c r="A3408" s="85"/>
      <c r="D3408" s="83"/>
      <c r="F3408" s="83"/>
      <c r="G3408" s="83"/>
    </row>
    <row r="3409" spans="1:7">
      <c r="A3409" s="85"/>
      <c r="D3409" s="83"/>
      <c r="F3409" s="83"/>
      <c r="G3409" s="83"/>
    </row>
    <row r="3410" spans="1:7">
      <c r="A3410" s="85"/>
      <c r="D3410" s="83"/>
      <c r="F3410" s="83"/>
      <c r="G3410" s="83"/>
    </row>
    <row r="3411" spans="1:7">
      <c r="A3411" s="85"/>
      <c r="D3411" s="83"/>
      <c r="F3411" s="83"/>
      <c r="G3411" s="83"/>
    </row>
    <row r="3412" spans="1:7">
      <c r="A3412" s="85"/>
      <c r="D3412" s="83"/>
      <c r="F3412" s="83"/>
      <c r="G3412" s="83"/>
    </row>
    <row r="3413" spans="1:7">
      <c r="A3413" s="85"/>
      <c r="D3413" s="83"/>
      <c r="F3413" s="83"/>
      <c r="G3413" s="83"/>
    </row>
    <row r="3414" spans="1:7">
      <c r="A3414" s="85"/>
      <c r="D3414" s="83"/>
      <c r="F3414" s="83"/>
      <c r="G3414" s="83"/>
    </row>
    <row r="3415" spans="1:7">
      <c r="A3415" s="85"/>
      <c r="D3415" s="83"/>
    </row>
    <row r="3416" spans="1:7">
      <c r="A3416" s="85"/>
      <c r="D3416" s="83"/>
      <c r="F3416" s="83"/>
      <c r="G3416" s="83"/>
    </row>
    <row r="3417" spans="1:7">
      <c r="A3417" s="85"/>
      <c r="D3417" s="83"/>
      <c r="F3417" s="83"/>
      <c r="G3417" s="83"/>
    </row>
    <row r="3418" spans="1:7">
      <c r="A3418" s="85"/>
      <c r="D3418" s="83"/>
      <c r="F3418" s="83"/>
      <c r="G3418" s="83"/>
    </row>
    <row r="3419" spans="1:7">
      <c r="A3419" s="85"/>
      <c r="D3419" s="83"/>
      <c r="F3419" s="83"/>
      <c r="G3419" s="83"/>
    </row>
    <row r="3420" spans="1:7">
      <c r="A3420" s="85"/>
      <c r="D3420" s="83"/>
      <c r="F3420" s="83"/>
      <c r="G3420" s="83"/>
    </row>
    <row r="3421" spans="1:7">
      <c r="A3421" s="85"/>
      <c r="D3421" s="83"/>
      <c r="F3421" s="83"/>
      <c r="G3421" s="83"/>
    </row>
    <row r="3422" spans="1:7">
      <c r="A3422" s="85"/>
      <c r="D3422" s="83"/>
      <c r="F3422" s="83"/>
      <c r="G3422" s="83"/>
    </row>
    <row r="3423" spans="1:7">
      <c r="A3423" s="85"/>
      <c r="D3423" s="83"/>
      <c r="F3423" s="83"/>
      <c r="G3423" s="83"/>
    </row>
    <row r="3424" spans="1:7">
      <c r="A3424" s="85"/>
      <c r="D3424" s="83"/>
      <c r="F3424" s="83"/>
      <c r="G3424" s="83"/>
    </row>
    <row r="3425" spans="1:7">
      <c r="A3425" s="85"/>
      <c r="D3425" s="83"/>
      <c r="F3425" s="83"/>
    </row>
    <row r="3426" spans="1:7">
      <c r="A3426" s="85"/>
      <c r="D3426" s="83"/>
      <c r="F3426" s="83"/>
      <c r="G3426" s="83"/>
    </row>
    <row r="3427" spans="1:7">
      <c r="A3427" s="85"/>
      <c r="D3427" s="83"/>
      <c r="F3427" s="83"/>
      <c r="G3427" s="83"/>
    </row>
    <row r="3428" spans="1:7">
      <c r="A3428" s="85"/>
      <c r="D3428" s="83"/>
      <c r="G3428" s="83"/>
    </row>
    <row r="3429" spans="1:7">
      <c r="A3429" s="85"/>
      <c r="D3429" s="83"/>
      <c r="F3429" s="83"/>
      <c r="G3429" s="83"/>
    </row>
    <row r="3430" spans="1:7">
      <c r="A3430" s="85"/>
      <c r="D3430" s="83"/>
      <c r="F3430" s="83"/>
      <c r="G3430" s="83"/>
    </row>
    <row r="3431" spans="1:7">
      <c r="A3431" s="85"/>
      <c r="D3431" s="83"/>
      <c r="F3431" s="83"/>
      <c r="G3431" s="83"/>
    </row>
    <row r="3432" spans="1:7">
      <c r="A3432" s="85"/>
      <c r="D3432" s="83"/>
      <c r="F3432" s="83"/>
      <c r="G3432" s="83"/>
    </row>
    <row r="3433" spans="1:7">
      <c r="A3433" s="85"/>
      <c r="D3433" s="83"/>
      <c r="F3433" s="83"/>
      <c r="G3433" s="83"/>
    </row>
    <row r="3434" spans="1:7">
      <c r="D3434" s="83"/>
      <c r="F3434" s="83"/>
    </row>
    <row r="3435" spans="1:7">
      <c r="D3435" s="83"/>
      <c r="F3435" s="83"/>
    </row>
    <row r="3437" spans="1:7">
      <c r="D3437" s="83"/>
      <c r="F3437" s="83"/>
    </row>
    <row r="3438" spans="1:7">
      <c r="D3438" s="83"/>
      <c r="F3438" s="83"/>
    </row>
    <row r="3439" spans="1:7">
      <c r="D3439" s="83"/>
      <c r="F3439" s="83"/>
    </row>
    <row r="3440" spans="1:7">
      <c r="D3440" s="83"/>
      <c r="F3440" s="83"/>
    </row>
    <row r="3442" spans="4:6">
      <c r="D3442" s="83"/>
      <c r="F3442" s="83"/>
    </row>
    <row r="3443" spans="4:6">
      <c r="D3443" s="83"/>
      <c r="F3443" s="83"/>
    </row>
    <row r="3444" spans="4:6">
      <c r="D3444" s="83"/>
      <c r="F3444" s="83"/>
    </row>
    <row r="3445" spans="4:6">
      <c r="D3445" s="83"/>
      <c r="F3445" s="83"/>
    </row>
    <row r="3446" spans="4:6">
      <c r="D3446" s="83"/>
      <c r="F3446" s="83"/>
    </row>
    <row r="3447" spans="4:6">
      <c r="D3447" s="83"/>
      <c r="F3447" s="83"/>
    </row>
    <row r="3448" spans="4:6">
      <c r="D3448" s="83"/>
      <c r="F3448" s="83"/>
    </row>
    <row r="3449" spans="4:6">
      <c r="D3449" s="83"/>
      <c r="F3449" s="83"/>
    </row>
    <row r="3450" spans="4:6">
      <c r="D3450" s="83"/>
      <c r="F3450" s="83"/>
    </row>
    <row r="3452" spans="4:6">
      <c r="D3452" s="83"/>
      <c r="F3452" s="83"/>
    </row>
    <row r="3453" spans="4:6">
      <c r="D3453" s="83"/>
      <c r="F3453" s="83"/>
    </row>
    <row r="3454" spans="4:6">
      <c r="D3454" s="83"/>
    </row>
    <row r="3455" spans="4:6">
      <c r="D3455" s="83"/>
      <c r="F3455" s="83"/>
    </row>
    <row r="3457" spans="4:6">
      <c r="D3457" s="83"/>
      <c r="F3457" s="83"/>
    </row>
    <row r="3458" spans="4:6">
      <c r="D3458" s="83"/>
      <c r="F3458" s="83"/>
    </row>
    <row r="3459" spans="4:6">
      <c r="D3459" s="83"/>
      <c r="F3459" s="83"/>
    </row>
    <row r="3461" spans="4:6">
      <c r="D3461" s="83"/>
      <c r="F3461" s="83"/>
    </row>
    <row r="3462" spans="4:6">
      <c r="D3462" s="83"/>
      <c r="F3462" s="83"/>
    </row>
    <row r="3464" spans="4:6">
      <c r="D3464" s="83"/>
      <c r="F3464" s="83"/>
    </row>
    <row r="3465" spans="4:6">
      <c r="D3465" s="83"/>
      <c r="F3465" s="83"/>
    </row>
    <row r="3466" spans="4:6">
      <c r="D3466" s="83"/>
      <c r="F3466" s="83"/>
    </row>
    <row r="3468" spans="4:6">
      <c r="D3468" s="83"/>
      <c r="F3468" s="83"/>
    </row>
    <row r="3469" spans="4:6">
      <c r="D3469" s="83"/>
      <c r="F3469" s="83"/>
    </row>
    <row r="3470" spans="4:6">
      <c r="D3470" s="83"/>
      <c r="F3470" s="83"/>
    </row>
    <row r="3471" spans="4:6">
      <c r="D3471" s="83"/>
      <c r="F3471" s="83"/>
    </row>
    <row r="3472" spans="4:6">
      <c r="D3472" s="83"/>
      <c r="F3472" s="83"/>
    </row>
    <row r="3473" spans="4:6">
      <c r="D3473" s="83"/>
      <c r="F3473" s="83"/>
    </row>
    <row r="3474" spans="4:6">
      <c r="D3474" s="83"/>
      <c r="F3474" s="83"/>
    </row>
    <row r="3475" spans="4:6">
      <c r="D3475" s="83"/>
      <c r="F3475" s="83"/>
    </row>
    <row r="3476" spans="4:6">
      <c r="D3476" s="83"/>
      <c r="F3476" s="83"/>
    </row>
    <row r="3478" spans="4:6">
      <c r="D3478" s="83"/>
      <c r="F3478" s="83"/>
    </row>
    <row r="3479" spans="4:6">
      <c r="D3479" s="83"/>
      <c r="F3479" s="83"/>
    </row>
    <row r="3480" spans="4:6">
      <c r="D3480" s="83"/>
    </row>
    <row r="3481" spans="4:6">
      <c r="D3481" s="83"/>
      <c r="F3481" s="83"/>
    </row>
    <row r="3482" spans="4:6">
      <c r="D3482" s="83"/>
      <c r="F3482" s="83"/>
    </row>
    <row r="3483" spans="4:6">
      <c r="D3483" s="83"/>
      <c r="F3483" s="83"/>
    </row>
    <row r="3484" spans="4:6">
      <c r="D3484" s="83"/>
      <c r="F3484" s="83"/>
    </row>
    <row r="3485" spans="4:6">
      <c r="D3485" s="83"/>
      <c r="F3485" s="83"/>
    </row>
    <row r="3487" spans="4:6">
      <c r="D3487" s="83"/>
      <c r="F3487" s="83"/>
    </row>
    <row r="3488" spans="4:6">
      <c r="D3488" s="83"/>
      <c r="F3488" s="83"/>
    </row>
    <row r="3491" spans="4:6">
      <c r="D3491" s="83"/>
      <c r="F3491" s="83"/>
    </row>
    <row r="3492" spans="4:6">
      <c r="D3492" s="83"/>
      <c r="F3492" s="83"/>
    </row>
    <row r="3495" spans="4:6">
      <c r="D3495" s="83"/>
      <c r="F3495" s="83"/>
    </row>
    <row r="3496" spans="4:6">
      <c r="D3496" s="83"/>
      <c r="F3496" s="83"/>
    </row>
    <row r="3497" spans="4:6">
      <c r="D3497" s="83"/>
      <c r="F3497" s="83"/>
    </row>
    <row r="3498" spans="4:6">
      <c r="D3498" s="83"/>
      <c r="F3498" s="83"/>
    </row>
    <row r="3499" spans="4:6">
      <c r="D3499" s="83"/>
      <c r="F3499" s="83"/>
    </row>
    <row r="3500" spans="4:6">
      <c r="D3500" s="83"/>
      <c r="F3500" s="83"/>
    </row>
    <row r="3501" spans="4:6">
      <c r="D3501" s="83"/>
      <c r="F3501" s="83"/>
    </row>
    <row r="3502" spans="4:6">
      <c r="D3502" s="83"/>
      <c r="F3502" s="83"/>
    </row>
    <row r="3503" spans="4:6">
      <c r="D3503" s="83"/>
      <c r="F3503" s="83"/>
    </row>
    <row r="3504" spans="4:6">
      <c r="D3504" s="83"/>
      <c r="F3504" s="83"/>
    </row>
    <row r="3505" spans="4:6">
      <c r="D3505" s="83"/>
      <c r="F3505" s="83"/>
    </row>
    <row r="3506" spans="4:6">
      <c r="D3506" s="83"/>
    </row>
    <row r="3507" spans="4:6">
      <c r="D3507" s="83"/>
      <c r="F3507" s="83"/>
    </row>
    <row r="3508" spans="4:6">
      <c r="D3508" s="83"/>
      <c r="F3508" s="83"/>
    </row>
    <row r="3509" spans="4:6">
      <c r="D3509" s="83"/>
      <c r="F3509" s="83"/>
    </row>
    <row r="3511" spans="4:6">
      <c r="D3511" s="83"/>
      <c r="F3511" s="83"/>
    </row>
    <row r="3513" spans="4:6">
      <c r="D3513" s="83"/>
      <c r="F3513" s="83"/>
    </row>
    <row r="3516" spans="4:6">
      <c r="D3516" s="83"/>
      <c r="F3516" s="83"/>
    </row>
    <row r="3517" spans="4:6">
      <c r="D3517" s="83"/>
      <c r="F3517" s="83"/>
    </row>
    <row r="3518" spans="4:6">
      <c r="D3518" s="83"/>
      <c r="F3518" s="83"/>
    </row>
    <row r="3522" spans="4:6">
      <c r="D3522" s="83"/>
      <c r="F3522" s="83"/>
    </row>
    <row r="3523" spans="4:6">
      <c r="D3523" s="83"/>
      <c r="F3523" s="83"/>
    </row>
    <row r="3524" spans="4:6">
      <c r="D3524" s="83"/>
      <c r="F3524" s="83"/>
    </row>
    <row r="3525" spans="4:6">
      <c r="D3525" s="83"/>
      <c r="F3525" s="83"/>
    </row>
    <row r="3526" spans="4:6">
      <c r="D3526" s="83"/>
      <c r="F3526" s="83"/>
    </row>
    <row r="3527" spans="4:6">
      <c r="D3527" s="83"/>
      <c r="F3527" s="83"/>
    </row>
    <row r="3528" spans="4:6">
      <c r="D3528" s="83"/>
      <c r="F3528" s="83"/>
    </row>
    <row r="3530" spans="4:6">
      <c r="D3530" s="83"/>
      <c r="F3530" s="83"/>
    </row>
    <row r="3531" spans="4:6">
      <c r="F3531" s="83"/>
    </row>
    <row r="3532" spans="4:6">
      <c r="D3532" s="83"/>
    </row>
    <row r="3533" spans="4:6">
      <c r="D3533" s="83"/>
      <c r="F3533" s="83"/>
    </row>
    <row r="3535" spans="4:6">
      <c r="D3535" s="83"/>
      <c r="F3535" s="83"/>
    </row>
    <row r="3536" spans="4:6">
      <c r="D3536" s="83"/>
      <c r="F3536" s="83"/>
    </row>
    <row r="3537" spans="4:6">
      <c r="F3537" s="83"/>
    </row>
    <row r="3541" spans="4:6">
      <c r="D3541" s="83"/>
      <c r="F3541" s="83"/>
    </row>
    <row r="3544" spans="4:6">
      <c r="D3544" s="83"/>
      <c r="F3544" s="83"/>
    </row>
    <row r="3548" spans="4:6">
      <c r="D3548" s="83"/>
      <c r="F3548" s="83"/>
    </row>
    <row r="3549" spans="4:6">
      <c r="D3549" s="83"/>
      <c r="F3549" s="83"/>
    </row>
    <row r="3552" spans="4:6">
      <c r="D3552" s="83"/>
      <c r="F3552" s="83"/>
    </row>
    <row r="3553" spans="4:6">
      <c r="D3553" s="83"/>
      <c r="F3553" s="83"/>
    </row>
    <row r="3554" spans="4:6">
      <c r="D3554" s="83"/>
      <c r="F3554" s="83"/>
    </row>
    <row r="3556" spans="4:6">
      <c r="D3556" s="83"/>
      <c r="F3556" s="83"/>
    </row>
    <row r="3557" spans="4:6">
      <c r="D3557" s="83"/>
      <c r="F3557" s="83"/>
    </row>
    <row r="3559" spans="4:6">
      <c r="D3559" s="83"/>
    </row>
    <row r="3561" spans="4:6">
      <c r="D3561" s="83"/>
      <c r="F3561" s="83"/>
    </row>
    <row r="3562" spans="4:6">
      <c r="D3562" s="83"/>
    </row>
    <row r="3563" spans="4:6">
      <c r="D3563" s="83"/>
      <c r="F3563" s="83"/>
    </row>
    <row r="3566" spans="4:6">
      <c r="D3566" s="83"/>
      <c r="F3566" s="83"/>
    </row>
    <row r="3568" spans="4:6">
      <c r="D3568" s="83"/>
      <c r="F3568" s="83"/>
    </row>
    <row r="3569" spans="4:6">
      <c r="D3569" s="83"/>
      <c r="F3569" s="83"/>
    </row>
    <row r="3570" spans="4:6">
      <c r="D3570" s="83"/>
      <c r="F3570" s="83"/>
    </row>
    <row r="3574" spans="4:6">
      <c r="D3574" s="83"/>
      <c r="F3574" s="83"/>
    </row>
    <row r="3575" spans="4:6">
      <c r="D3575" s="83"/>
      <c r="F3575" s="83"/>
    </row>
    <row r="3576" spans="4:6">
      <c r="D3576" s="83"/>
      <c r="F3576" s="83"/>
    </row>
    <row r="3577" spans="4:6">
      <c r="D3577" s="83"/>
      <c r="F3577" s="83"/>
    </row>
    <row r="3578" spans="4:6">
      <c r="D3578" s="83"/>
      <c r="F3578" s="83"/>
    </row>
    <row r="3579" spans="4:6">
      <c r="D3579" s="83"/>
      <c r="F3579" s="83"/>
    </row>
    <row r="3580" spans="4:6">
      <c r="D3580" s="83"/>
      <c r="F3580" s="83"/>
    </row>
    <row r="3582" spans="4:6">
      <c r="D3582" s="83"/>
      <c r="F3582" s="83"/>
    </row>
    <row r="3583" spans="4:6">
      <c r="F3583" s="83"/>
    </row>
    <row r="3585" spans="4:6">
      <c r="D3585" s="83"/>
    </row>
    <row r="3587" spans="4:6">
      <c r="D3587" s="83"/>
      <c r="F3587" s="83"/>
    </row>
    <row r="3589" spans="4:6">
      <c r="F3589" s="83"/>
    </row>
    <row r="3592" spans="4:6">
      <c r="D3592" s="83"/>
      <c r="F3592" s="83"/>
    </row>
    <row r="3594" spans="4:6">
      <c r="D3594" s="83"/>
    </row>
    <row r="3595" spans="4:6">
      <c r="D3595" s="83"/>
      <c r="F3595" s="83"/>
    </row>
    <row r="3596" spans="4:6">
      <c r="D3596" s="83"/>
      <c r="F3596" s="83"/>
    </row>
    <row r="3600" spans="4:6">
      <c r="D3600" s="83"/>
      <c r="F3600" s="83"/>
    </row>
    <row r="3601" spans="4:6">
      <c r="D3601" s="83"/>
      <c r="F3601" s="83"/>
    </row>
    <row r="3602" spans="4:6">
      <c r="D3602" s="83"/>
      <c r="F3602" s="83"/>
    </row>
    <row r="3603" spans="4:6">
      <c r="D3603" s="83"/>
      <c r="F3603" s="83"/>
    </row>
    <row r="3604" spans="4:6">
      <c r="D3604" s="83"/>
      <c r="F3604" s="83"/>
    </row>
    <row r="3605" spans="4:6">
      <c r="D3605" s="83"/>
      <c r="F3605" s="83"/>
    </row>
    <row r="3606" spans="4:6">
      <c r="D3606" s="83"/>
      <c r="F3606" s="83"/>
    </row>
    <row r="3608" spans="4:6">
      <c r="D3608" s="83"/>
      <c r="F3608" s="83"/>
    </row>
    <row r="3609" spans="4:6">
      <c r="F3609" s="83"/>
    </row>
    <row r="3611" spans="4:6">
      <c r="D3611" s="83"/>
      <c r="F3611" s="83"/>
    </row>
    <row r="3612" spans="4:6">
      <c r="D3612" s="83"/>
      <c r="F3612" s="83"/>
    </row>
    <row r="3613" spans="4:6">
      <c r="D3613" s="83"/>
      <c r="F3613" s="83"/>
    </row>
    <row r="3614" spans="4:6">
      <c r="D3614" s="83"/>
    </row>
    <row r="3615" spans="4:6">
      <c r="F3615" s="83"/>
    </row>
    <row r="3631" spans="4:6">
      <c r="D3631" s="83"/>
      <c r="F3631" s="83"/>
    </row>
    <row r="3634" spans="4:6">
      <c r="D3634" s="83"/>
      <c r="F3634" s="83"/>
    </row>
    <row r="3645" spans="4:6">
      <c r="D3645" s="83"/>
      <c r="F3645" s="83"/>
    </row>
    <row r="3646" spans="4:6">
      <c r="D3646" s="83"/>
      <c r="F3646" s="83"/>
    </row>
    <row r="3648" spans="4:6">
      <c r="D3648" s="83"/>
      <c r="F3648" s="83"/>
    </row>
    <row r="3652" spans="4:6">
      <c r="D3652" s="83"/>
      <c r="F3652" s="83"/>
    </row>
    <row r="3653" spans="4:6">
      <c r="D3653" s="83"/>
      <c r="F3653" s="83"/>
    </row>
    <row r="3654" spans="4:6">
      <c r="D3654" s="83"/>
      <c r="F3654" s="83"/>
    </row>
    <row r="3655" spans="4:6">
      <c r="D3655" s="83"/>
    </row>
    <row r="3656" spans="4:6">
      <c r="D3656" s="83"/>
      <c r="F3656" s="83"/>
    </row>
    <row r="3657" spans="4:6">
      <c r="D3657" s="83"/>
      <c r="F3657" s="83"/>
    </row>
    <row r="3658" spans="4:6">
      <c r="D3658" s="83"/>
      <c r="F3658" s="83"/>
    </row>
    <row r="3660" spans="4:6">
      <c r="D3660" s="83"/>
      <c r="F3660" s="83"/>
    </row>
    <row r="3661" spans="4:6">
      <c r="D3661" s="83"/>
      <c r="F3661" s="83"/>
    </row>
    <row r="3663" spans="4:6">
      <c r="D3663" s="83"/>
      <c r="F3663" s="83"/>
    </row>
    <row r="3664" spans="4:6">
      <c r="F3664" s="83"/>
    </row>
    <row r="3665" spans="4:6">
      <c r="D3665" s="83"/>
      <c r="F3665" s="83"/>
    </row>
    <row r="3666" spans="4:6">
      <c r="D3666" s="83"/>
    </row>
    <row r="3667" spans="4:6">
      <c r="D3667" s="83"/>
      <c r="F3667" s="83"/>
    </row>
    <row r="3669" spans="4:6">
      <c r="D3669" s="83"/>
      <c r="F3669" s="83"/>
    </row>
    <row r="3674" spans="4:6">
      <c r="D3674" s="83"/>
    </row>
    <row r="3676" spans="4:6">
      <c r="D3676" s="83"/>
      <c r="F3676" s="83"/>
    </row>
    <row r="3678" spans="4:6">
      <c r="D3678" s="83"/>
      <c r="F3678" s="83"/>
    </row>
    <row r="3679" spans="4:6">
      <c r="D3679" s="83"/>
      <c r="F3679" s="83"/>
    </row>
    <row r="3680" spans="4:6">
      <c r="D3680" s="83"/>
      <c r="F3680" s="83"/>
    </row>
    <row r="3681" spans="4:6">
      <c r="D3681" s="83"/>
      <c r="F3681" s="83"/>
    </row>
    <row r="3682" spans="4:6">
      <c r="D3682" s="83"/>
      <c r="F3682" s="83"/>
    </row>
    <row r="3683" spans="4:6">
      <c r="D3683" s="83"/>
      <c r="F3683" s="83"/>
    </row>
    <row r="3684" spans="4:6">
      <c r="D3684" s="83"/>
      <c r="F3684" s="83"/>
    </row>
    <row r="3686" spans="4:6">
      <c r="D3686" s="83"/>
      <c r="F3686" s="83"/>
    </row>
    <row r="3687" spans="4:6">
      <c r="D3687" s="83"/>
    </row>
    <row r="3688" spans="4:6">
      <c r="D3688" s="83"/>
    </row>
    <row r="3689" spans="4:6">
      <c r="D3689" s="83"/>
      <c r="F3689" s="83"/>
    </row>
    <row r="3691" spans="4:6">
      <c r="D3691" s="83"/>
      <c r="F3691" s="83"/>
    </row>
    <row r="3692" spans="4:6">
      <c r="D3692" s="83"/>
      <c r="F3692" s="83"/>
    </row>
    <row r="3693" spans="4:6">
      <c r="D3693" s="83"/>
    </row>
    <row r="3695" spans="4:6">
      <c r="D3695" s="83"/>
      <c r="F3695" s="83"/>
    </row>
    <row r="3696" spans="4:6">
      <c r="D3696" s="83"/>
      <c r="F3696" s="83"/>
    </row>
    <row r="3699" spans="4:6">
      <c r="D3699" s="83"/>
      <c r="F3699" s="83"/>
    </row>
    <row r="3700" spans="4:6">
      <c r="D3700" s="83"/>
      <c r="F3700" s="83"/>
    </row>
    <row r="3704" spans="4:6">
      <c r="D3704" s="83"/>
      <c r="F3704" s="83"/>
    </row>
    <row r="3705" spans="4:6">
      <c r="D3705" s="83"/>
      <c r="F3705" s="83"/>
    </row>
    <row r="3706" spans="4:6">
      <c r="D3706" s="83"/>
      <c r="F3706" s="83"/>
    </row>
    <row r="3707" spans="4:6">
      <c r="D3707" s="83"/>
      <c r="F3707" s="83"/>
    </row>
    <row r="3708" spans="4:6">
      <c r="D3708" s="83"/>
      <c r="F3708" s="83"/>
    </row>
    <row r="3709" spans="4:6">
      <c r="D3709" s="83"/>
      <c r="F3709" s="83"/>
    </row>
    <row r="3710" spans="4:6">
      <c r="D3710" s="83"/>
      <c r="F3710" s="83"/>
    </row>
    <row r="3711" spans="4:6">
      <c r="D3711" s="83"/>
      <c r="F3711" s="83"/>
    </row>
    <row r="3712" spans="4:6">
      <c r="D3712" s="83"/>
      <c r="F3712" s="83"/>
    </row>
    <row r="3713" spans="4:6">
      <c r="F3713" s="83"/>
    </row>
    <row r="3714" spans="4:6">
      <c r="D3714" s="83"/>
    </row>
    <row r="3715" spans="4:6">
      <c r="D3715" s="83"/>
      <c r="F3715" s="83"/>
    </row>
    <row r="3716" spans="4:6">
      <c r="D3716" s="83"/>
      <c r="F3716" s="83"/>
    </row>
    <row r="3717" spans="4:6">
      <c r="D3717" s="83"/>
      <c r="F3717" s="83"/>
    </row>
    <row r="3718" spans="4:6">
      <c r="D3718" s="83"/>
    </row>
    <row r="3719" spans="4:6">
      <c r="F3719" s="83"/>
    </row>
    <row r="3722" spans="4:6">
      <c r="D3722" s="83"/>
      <c r="F3722" s="83"/>
    </row>
    <row r="3724" spans="4:6">
      <c r="D3724" s="83"/>
      <c r="F3724" s="83"/>
    </row>
    <row r="3725" spans="4:6">
      <c r="D3725" s="83"/>
      <c r="F3725" s="83"/>
    </row>
    <row r="3726" spans="4:6">
      <c r="D3726" s="83"/>
    </row>
    <row r="3730" spans="4:6">
      <c r="D3730" s="83"/>
      <c r="F3730" s="83"/>
    </row>
    <row r="3731" spans="4:6">
      <c r="D3731" s="83"/>
      <c r="F3731" s="83"/>
    </row>
    <row r="3732" spans="4:6">
      <c r="D3732" s="83"/>
    </row>
    <row r="3733" spans="4:6">
      <c r="D3733" s="83"/>
      <c r="F3733" s="83"/>
    </row>
    <row r="3734" spans="4:6">
      <c r="D3734" s="83"/>
      <c r="F3734" s="83"/>
    </row>
    <row r="3735" spans="4:6">
      <c r="D3735" s="83"/>
      <c r="F3735" s="83"/>
    </row>
    <row r="3736" spans="4:6">
      <c r="D3736" s="83"/>
      <c r="F3736" s="83"/>
    </row>
    <row r="3737" spans="4:6">
      <c r="F3737" s="83"/>
    </row>
    <row r="3738" spans="4:6">
      <c r="D3738" s="83"/>
      <c r="F3738" s="83"/>
    </row>
    <row r="3739" spans="4:6">
      <c r="F3739" s="83"/>
    </row>
    <row r="3741" spans="4:6">
      <c r="D3741" s="83"/>
    </row>
    <row r="3742" spans="4:6">
      <c r="D3742" s="83"/>
      <c r="F3742" s="83"/>
    </row>
    <row r="3743" spans="4:6">
      <c r="D3743" s="83"/>
      <c r="F3743" s="83"/>
    </row>
    <row r="3744" spans="4:6">
      <c r="D3744" s="83"/>
    </row>
    <row r="3745" spans="2:6">
      <c r="F3745" s="83"/>
    </row>
    <row r="3746" spans="2:6">
      <c r="B3746" s="83"/>
      <c r="D3746" s="83"/>
      <c r="F3746" s="83"/>
    </row>
    <row r="3747" spans="2:6">
      <c r="B3747" s="83"/>
      <c r="D3747" s="83"/>
      <c r="F3747" s="83"/>
    </row>
    <row r="3748" spans="2:6">
      <c r="B3748" s="83"/>
      <c r="D3748" s="83"/>
      <c r="F3748" s="83"/>
    </row>
    <row r="3749" spans="2:6">
      <c r="B3749" s="83"/>
      <c r="D3749" s="83"/>
      <c r="F3749" s="83"/>
    </row>
    <row r="3750" spans="2:6">
      <c r="B3750" s="83"/>
      <c r="D3750" s="83"/>
      <c r="F3750" s="83"/>
    </row>
    <row r="3751" spans="2:6">
      <c r="B3751" s="83"/>
      <c r="D3751" s="83"/>
      <c r="F3751" s="83"/>
    </row>
    <row r="3752" spans="2:6">
      <c r="B3752" s="83"/>
      <c r="D3752" s="83"/>
      <c r="F3752" s="83"/>
    </row>
    <row r="3753" spans="2:6">
      <c r="B3753" s="83"/>
      <c r="D3753" s="83"/>
      <c r="F3753" s="83"/>
    </row>
    <row r="3754" spans="2:6">
      <c r="B3754" s="83"/>
      <c r="D3754" s="83"/>
      <c r="F3754" s="83"/>
    </row>
    <row r="3755" spans="2:6">
      <c r="B3755" s="83"/>
      <c r="D3755" s="83"/>
      <c r="F3755" s="83"/>
    </row>
    <row r="3756" spans="2:6">
      <c r="B3756" s="83"/>
      <c r="D3756" s="83"/>
      <c r="F3756" s="83"/>
    </row>
    <row r="3757" spans="2:6">
      <c r="B3757" s="83"/>
      <c r="D3757" s="83"/>
      <c r="F3757" s="83"/>
    </row>
    <row r="3758" spans="2:6">
      <c r="B3758" s="83"/>
      <c r="D3758" s="83"/>
      <c r="F3758" s="83"/>
    </row>
    <row r="3759" spans="2:6">
      <c r="B3759" s="83"/>
      <c r="D3759" s="83"/>
      <c r="F3759" s="83"/>
    </row>
    <row r="3760" spans="2:6">
      <c r="B3760" s="83"/>
      <c r="D3760" s="83"/>
      <c r="F3760" s="83"/>
    </row>
    <row r="3761" spans="2:7">
      <c r="B3761" s="83"/>
      <c r="D3761" s="83"/>
      <c r="F3761" s="83"/>
    </row>
    <row r="3762" spans="2:7">
      <c r="B3762" s="83"/>
      <c r="D3762" s="83"/>
      <c r="F3762" s="83"/>
    </row>
    <row r="3763" spans="2:7">
      <c r="B3763" s="83"/>
      <c r="D3763" s="83"/>
      <c r="F3763" s="83"/>
    </row>
    <row r="3764" spans="2:7">
      <c r="B3764" s="83"/>
      <c r="D3764" s="83"/>
      <c r="F3764" s="83"/>
    </row>
    <row r="3765" spans="2:7">
      <c r="B3765" s="83"/>
      <c r="D3765" s="83"/>
      <c r="F3765" s="83"/>
    </row>
    <row r="3766" spans="2:7">
      <c r="B3766" s="83"/>
      <c r="D3766" s="83"/>
      <c r="F3766" s="83"/>
    </row>
    <row r="3767" spans="2:7">
      <c r="B3767" s="83"/>
      <c r="D3767" s="83"/>
      <c r="F3767" s="83"/>
    </row>
    <row r="3768" spans="2:7">
      <c r="B3768" s="83"/>
      <c r="D3768" s="83"/>
      <c r="F3768" s="83"/>
    </row>
    <row r="3769" spans="2:7">
      <c r="B3769" s="83"/>
      <c r="D3769" s="83"/>
      <c r="F3769" s="83"/>
    </row>
    <row r="3770" spans="2:7">
      <c r="B3770" s="83"/>
      <c r="D3770" s="83"/>
      <c r="F3770" s="83"/>
    </row>
    <row r="3771" spans="2:7">
      <c r="B3771" s="83"/>
      <c r="D3771" s="83"/>
      <c r="F3771" s="83"/>
    </row>
    <row r="3772" spans="2:7">
      <c r="D3772" s="83"/>
      <c r="F3772" s="83"/>
      <c r="G3772" s="83"/>
    </row>
    <row r="3773" spans="2:7">
      <c r="D3773" s="83"/>
      <c r="F3773" s="83"/>
    </row>
    <row r="3774" spans="2:7">
      <c r="D3774" s="83"/>
      <c r="F3774" s="83"/>
    </row>
    <row r="3775" spans="2:7">
      <c r="D3775" s="83"/>
      <c r="F3775" s="83"/>
    </row>
    <row r="3776" spans="2:7">
      <c r="D3776" s="83"/>
      <c r="F3776" s="83"/>
      <c r="G3776" s="83"/>
    </row>
    <row r="3777" spans="4:7">
      <c r="D3777" s="83"/>
      <c r="F3777" s="83"/>
    </row>
    <row r="3778" spans="4:7">
      <c r="D3778" s="83"/>
      <c r="F3778" s="83"/>
    </row>
    <row r="3779" spans="4:7">
      <c r="D3779" s="83"/>
      <c r="F3779" s="83"/>
    </row>
    <row r="3780" spans="4:7">
      <c r="D3780" s="83"/>
      <c r="F3780" s="83"/>
    </row>
    <row r="3781" spans="4:7">
      <c r="D3781" s="83"/>
      <c r="F3781" s="83"/>
      <c r="G3781" s="83"/>
    </row>
    <row r="3782" spans="4:7">
      <c r="D3782" s="83"/>
      <c r="F3782" s="83"/>
      <c r="G3782" s="83"/>
    </row>
    <row r="3783" spans="4:7">
      <c r="D3783" s="83"/>
      <c r="F3783" s="83"/>
      <c r="G3783" s="83"/>
    </row>
    <row r="3784" spans="4:7">
      <c r="D3784" s="83"/>
      <c r="F3784" s="83"/>
      <c r="G3784" s="83"/>
    </row>
    <row r="3785" spans="4:7">
      <c r="D3785" s="83"/>
      <c r="F3785" s="83"/>
      <c r="G3785" s="83"/>
    </row>
    <row r="3786" spans="4:7">
      <c r="D3786" s="83"/>
      <c r="F3786" s="83"/>
      <c r="G3786" s="83"/>
    </row>
    <row r="3787" spans="4:7">
      <c r="D3787" s="83"/>
      <c r="F3787" s="83"/>
      <c r="G3787" s="83"/>
    </row>
    <row r="3788" spans="4:7">
      <c r="D3788" s="83"/>
      <c r="F3788" s="83"/>
    </row>
    <row r="3789" spans="4:7">
      <c r="D3789" s="83"/>
      <c r="F3789" s="83"/>
      <c r="G3789" s="83"/>
    </row>
    <row r="3790" spans="4:7">
      <c r="D3790" s="83"/>
      <c r="F3790" s="83"/>
      <c r="G3790" s="83"/>
    </row>
    <row r="3791" spans="4:7">
      <c r="D3791" s="83"/>
      <c r="F3791" s="83"/>
    </row>
    <row r="3792" spans="4:7">
      <c r="D3792" s="83"/>
      <c r="F3792" s="83"/>
      <c r="G3792" s="83"/>
    </row>
    <row r="3793" spans="4:7">
      <c r="D3793" s="83"/>
      <c r="F3793" s="83"/>
      <c r="G3793" s="83"/>
    </row>
    <row r="3794" spans="4:7">
      <c r="D3794" s="83"/>
      <c r="F3794" s="83"/>
      <c r="G3794" s="83"/>
    </row>
    <row r="3795" spans="4:7">
      <c r="D3795" s="83"/>
      <c r="F3795" s="83"/>
    </row>
    <row r="3796" spans="4:7">
      <c r="D3796" s="83"/>
      <c r="F3796" s="83"/>
      <c r="G3796" s="83"/>
    </row>
    <row r="3797" spans="4:7">
      <c r="D3797" s="83"/>
      <c r="F3797" s="83"/>
    </row>
    <row r="3798" spans="4:7">
      <c r="D3798" s="83"/>
      <c r="F3798" s="83"/>
    </row>
    <row r="3799" spans="4:7">
      <c r="D3799" s="83"/>
      <c r="F3799" s="83"/>
    </row>
    <row r="3800" spans="4:7">
      <c r="D3800" s="83"/>
      <c r="F3800" s="83"/>
    </row>
    <row r="3801" spans="4:7">
      <c r="D3801" s="83"/>
      <c r="F3801" s="83"/>
    </row>
    <row r="3802" spans="4:7">
      <c r="D3802" s="83"/>
      <c r="F3802" s="83"/>
    </row>
    <row r="3803" spans="4:7">
      <c r="D3803" s="83"/>
      <c r="F3803" s="83"/>
    </row>
    <row r="3804" spans="4:7">
      <c r="D3804" s="83"/>
      <c r="F3804" s="83"/>
    </row>
    <row r="3805" spans="4:7">
      <c r="D3805" s="83"/>
      <c r="F3805" s="83"/>
    </row>
    <row r="3806" spans="4:7">
      <c r="D3806" s="83"/>
      <c r="F3806" s="83"/>
    </row>
    <row r="3807" spans="4:7">
      <c r="D3807" s="83"/>
      <c r="F3807" s="83"/>
    </row>
    <row r="3808" spans="4:7">
      <c r="D3808" s="83"/>
      <c r="F3808" s="83"/>
    </row>
    <row r="3809" spans="4:6">
      <c r="D3809" s="83"/>
      <c r="F3809" s="83"/>
    </row>
    <row r="3810" spans="4:6">
      <c r="D3810" s="83"/>
      <c r="F3810" s="83"/>
    </row>
    <row r="3811" spans="4:6">
      <c r="D3811" s="83"/>
      <c r="F3811" s="83"/>
    </row>
    <row r="3812" spans="4:6">
      <c r="D3812" s="83"/>
      <c r="F3812" s="83"/>
    </row>
    <row r="3813" spans="4:6">
      <c r="D3813" s="83"/>
      <c r="F3813" s="83"/>
    </row>
    <row r="3814" spans="4:6">
      <c r="D3814" s="83"/>
      <c r="F3814" s="83"/>
    </row>
    <row r="3815" spans="4:6">
      <c r="D3815" s="83"/>
      <c r="F3815" s="83"/>
    </row>
    <row r="3816" spans="4:6">
      <c r="D3816" s="83"/>
      <c r="F3816" s="83"/>
    </row>
    <row r="3817" spans="4:6">
      <c r="D3817" s="83"/>
      <c r="F3817" s="83"/>
    </row>
    <row r="3818" spans="4:6">
      <c r="D3818" s="83"/>
      <c r="F3818" s="83"/>
    </row>
    <row r="3819" spans="4:6">
      <c r="D3819" s="83"/>
      <c r="F3819" s="83"/>
    </row>
    <row r="3820" spans="4:6">
      <c r="D3820" s="83"/>
      <c r="F3820" s="83"/>
    </row>
    <row r="3821" spans="4:6">
      <c r="D3821" s="83"/>
      <c r="F3821" s="83"/>
    </row>
    <row r="3822" spans="4:6">
      <c r="D3822" s="83"/>
      <c r="F3822" s="83"/>
    </row>
    <row r="3823" spans="4:6">
      <c r="D3823" s="83"/>
      <c r="F3823" s="83"/>
    </row>
    <row r="3824" spans="4:6">
      <c r="D3824" s="83"/>
      <c r="F3824" s="83"/>
    </row>
    <row r="3825" spans="4:6">
      <c r="D3825" s="83"/>
      <c r="F3825" s="83"/>
    </row>
    <row r="3826" spans="4:6">
      <c r="D3826" s="83"/>
      <c r="F3826" s="83"/>
    </row>
    <row r="3827" spans="4:6">
      <c r="D3827" s="83"/>
      <c r="F3827" s="83"/>
    </row>
    <row r="3828" spans="4:6">
      <c r="D3828" s="83"/>
      <c r="F3828" s="83"/>
    </row>
    <row r="3829" spans="4:6">
      <c r="D3829" s="83"/>
      <c r="F3829" s="83"/>
    </row>
    <row r="3830" spans="4:6">
      <c r="D3830" s="83"/>
      <c r="F3830" s="83"/>
    </row>
    <row r="3831" spans="4:6">
      <c r="D3831" s="83"/>
      <c r="F3831" s="83"/>
    </row>
    <row r="3833" spans="4:6">
      <c r="D3833" s="83"/>
      <c r="F3833" s="83"/>
    </row>
    <row r="3834" spans="4:6">
      <c r="D3834" s="83"/>
      <c r="F3834" s="83"/>
    </row>
    <row r="3835" spans="4:6">
      <c r="D3835" s="83"/>
      <c r="F3835" s="83"/>
    </row>
    <row r="3836" spans="4:6">
      <c r="D3836" s="83"/>
      <c r="F3836" s="83"/>
    </row>
    <row r="3837" spans="4:6">
      <c r="D3837" s="83"/>
      <c r="F3837" s="83"/>
    </row>
    <row r="3838" spans="4:6">
      <c r="D3838" s="83"/>
      <c r="F3838" s="83"/>
    </row>
    <row r="3839" spans="4:6">
      <c r="D3839" s="83"/>
      <c r="F3839" s="83"/>
    </row>
    <row r="3840" spans="4:6">
      <c r="D3840" s="83"/>
      <c r="F3840" s="83"/>
    </row>
    <row r="3841" spans="4:7">
      <c r="D3841" s="83"/>
      <c r="F3841" s="83"/>
    </row>
    <row r="3842" spans="4:7">
      <c r="D3842" s="83"/>
      <c r="F3842" s="83"/>
    </row>
    <row r="3843" spans="4:7">
      <c r="D3843" s="83"/>
      <c r="F3843" s="83"/>
    </row>
    <row r="3844" spans="4:7">
      <c r="D3844" s="83"/>
      <c r="F3844" s="83"/>
    </row>
    <row r="3845" spans="4:7">
      <c r="D3845" s="83"/>
      <c r="F3845" s="83"/>
    </row>
    <row r="3846" spans="4:7">
      <c r="D3846" s="83"/>
      <c r="F3846" s="83"/>
    </row>
    <row r="3847" spans="4:7">
      <c r="D3847" s="83"/>
      <c r="F3847" s="83"/>
    </row>
    <row r="3848" spans="4:7">
      <c r="D3848" s="83"/>
      <c r="F3848" s="83"/>
    </row>
    <row r="3849" spans="4:7">
      <c r="D3849" s="83"/>
      <c r="F3849" s="83"/>
    </row>
    <row r="3850" spans="4:7">
      <c r="D3850" s="83"/>
      <c r="F3850" s="83"/>
      <c r="G3850" s="83"/>
    </row>
    <row r="3851" spans="4:7">
      <c r="D3851" s="83"/>
      <c r="F3851" s="83"/>
    </row>
    <row r="3852" spans="4:7">
      <c r="D3852" s="83"/>
      <c r="F3852" s="83"/>
    </row>
    <row r="3853" spans="4:7">
      <c r="D3853" s="83"/>
      <c r="F3853" s="83"/>
      <c r="G3853" s="83"/>
    </row>
    <row r="3854" spans="4:7">
      <c r="D3854" s="83"/>
      <c r="F3854" s="83"/>
      <c r="G3854" s="83"/>
    </row>
    <row r="3855" spans="4:7">
      <c r="D3855" s="83"/>
      <c r="F3855" s="83"/>
      <c r="G3855" s="83"/>
    </row>
    <row r="3856" spans="4:7">
      <c r="D3856" s="83"/>
      <c r="F3856" s="83"/>
    </row>
    <row r="3857" spans="4:7">
      <c r="D3857" s="83"/>
      <c r="F3857" s="83"/>
    </row>
    <row r="3858" spans="4:7">
      <c r="D3858" s="83"/>
      <c r="F3858" s="83"/>
      <c r="G3858" s="83"/>
    </row>
    <row r="3859" spans="4:7">
      <c r="D3859" s="83"/>
      <c r="F3859" s="83"/>
      <c r="G3859" s="83"/>
    </row>
    <row r="3860" spans="4:7">
      <c r="D3860" s="83"/>
      <c r="F3860" s="83"/>
      <c r="G3860" s="83"/>
    </row>
    <row r="3861" spans="4:7">
      <c r="D3861" s="83"/>
      <c r="F3861" s="83"/>
      <c r="G3861" s="83"/>
    </row>
    <row r="3862" spans="4:7">
      <c r="D3862" s="83"/>
      <c r="F3862" s="83"/>
      <c r="G3862" s="83"/>
    </row>
    <row r="3863" spans="4:7">
      <c r="D3863" s="83"/>
      <c r="F3863" s="83"/>
      <c r="G3863" s="83"/>
    </row>
    <row r="3864" spans="4:7">
      <c r="D3864" s="83"/>
      <c r="F3864" s="83"/>
      <c r="G3864" s="83"/>
    </row>
    <row r="3865" spans="4:7">
      <c r="D3865" s="83"/>
      <c r="F3865" s="83"/>
      <c r="G3865" s="83"/>
    </row>
    <row r="3866" spans="4:7">
      <c r="D3866" s="83"/>
      <c r="F3866" s="83"/>
    </row>
    <row r="3867" spans="4:7">
      <c r="D3867" s="83"/>
      <c r="F3867" s="83"/>
      <c r="G3867" s="83"/>
    </row>
    <row r="3868" spans="4:7">
      <c r="D3868" s="83"/>
      <c r="F3868" s="83"/>
      <c r="G3868" s="83"/>
    </row>
    <row r="3869" spans="4:7">
      <c r="D3869" s="83"/>
      <c r="F3869" s="83"/>
    </row>
    <row r="3870" spans="4:7">
      <c r="D3870" s="83"/>
      <c r="F3870" s="83"/>
      <c r="G3870" s="83"/>
    </row>
    <row r="3871" spans="4:7">
      <c r="D3871" s="83"/>
      <c r="F3871" s="83"/>
    </row>
    <row r="3872" spans="4:7">
      <c r="D3872" s="83"/>
      <c r="F3872" s="83"/>
      <c r="G3872" s="83"/>
    </row>
    <row r="3873" spans="4:7">
      <c r="D3873" s="83"/>
      <c r="F3873" s="83"/>
      <c r="G3873" s="83"/>
    </row>
    <row r="3874" spans="4:7">
      <c r="D3874" s="83"/>
      <c r="F3874" s="83"/>
      <c r="G3874" s="83"/>
    </row>
    <row r="3875" spans="4:7">
      <c r="D3875" s="83"/>
      <c r="F3875" s="83"/>
    </row>
    <row r="3876" spans="4:7">
      <c r="D3876" s="83"/>
      <c r="F3876" s="83"/>
    </row>
    <row r="3877" spans="4:7">
      <c r="D3877" s="83"/>
      <c r="F3877" s="83"/>
    </row>
    <row r="3878" spans="4:7">
      <c r="D3878" s="83"/>
      <c r="F3878" s="83"/>
    </row>
    <row r="3881" spans="4:7">
      <c r="D3881" s="83"/>
      <c r="F3881" s="83"/>
    </row>
    <row r="3882" spans="4:7">
      <c r="D3882" s="83"/>
      <c r="F3882" s="83"/>
    </row>
    <row r="3885" spans="4:7">
      <c r="D3885" s="83"/>
      <c r="F3885" s="83"/>
    </row>
    <row r="3886" spans="4:7">
      <c r="D3886" s="83"/>
      <c r="F3886" s="83"/>
    </row>
    <row r="3887" spans="4:7">
      <c r="D3887" s="83"/>
      <c r="F3887" s="83"/>
    </row>
    <row r="3888" spans="4:7">
      <c r="D3888" s="83"/>
      <c r="F3888" s="83"/>
    </row>
    <row r="3889" spans="4:6">
      <c r="D3889" s="83"/>
      <c r="F3889" s="83"/>
    </row>
    <row r="3890" spans="4:6">
      <c r="D3890" s="83"/>
      <c r="F3890" s="83"/>
    </row>
    <row r="3891" spans="4:6">
      <c r="D3891" s="83"/>
      <c r="F3891" s="83"/>
    </row>
    <row r="3892" spans="4:6">
      <c r="D3892" s="83"/>
      <c r="F3892" s="83"/>
    </row>
    <row r="3893" spans="4:6">
      <c r="D3893" s="83"/>
      <c r="F3893" s="83"/>
    </row>
    <row r="3894" spans="4:6">
      <c r="D3894" s="83"/>
      <c r="F3894" s="83"/>
    </row>
    <row r="3895" spans="4:6">
      <c r="D3895" s="83"/>
      <c r="F3895" s="83"/>
    </row>
    <row r="3896" spans="4:6">
      <c r="D3896" s="83"/>
    </row>
    <row r="3897" spans="4:6">
      <c r="D3897" s="83"/>
      <c r="F3897" s="83"/>
    </row>
    <row r="3898" spans="4:6">
      <c r="D3898" s="83"/>
      <c r="F3898" s="83"/>
    </row>
    <row r="3899" spans="4:6">
      <c r="D3899" s="83"/>
      <c r="F3899" s="83"/>
    </row>
    <row r="3900" spans="4:6">
      <c r="D3900" s="83"/>
    </row>
    <row r="3901" spans="4:6">
      <c r="D3901" s="83"/>
      <c r="F3901" s="83"/>
    </row>
    <row r="3903" spans="4:6">
      <c r="D3903" s="83"/>
      <c r="F3903" s="83"/>
    </row>
    <row r="3904" spans="4:6">
      <c r="D3904" s="83"/>
      <c r="F3904" s="83"/>
    </row>
    <row r="3906" spans="4:6">
      <c r="D3906" s="83"/>
      <c r="F3906" s="83"/>
    </row>
    <row r="3907" spans="4:6">
      <c r="D3907" s="83"/>
      <c r="F3907" s="83"/>
    </row>
    <row r="3908" spans="4:6">
      <c r="D3908" s="83"/>
    </row>
    <row r="3912" spans="4:6">
      <c r="D3912" s="83"/>
      <c r="F3912" s="83"/>
    </row>
    <row r="3913" spans="4:6">
      <c r="D3913" s="83"/>
      <c r="F3913" s="83"/>
    </row>
    <row r="3914" spans="4:6">
      <c r="D3914" s="83"/>
      <c r="F3914" s="83"/>
    </row>
    <row r="3915" spans="4:6">
      <c r="D3915" s="83"/>
      <c r="F3915" s="83"/>
    </row>
    <row r="3916" spans="4:6">
      <c r="D3916" s="83"/>
      <c r="F3916" s="83"/>
    </row>
    <row r="3917" spans="4:6">
      <c r="D3917" s="83"/>
      <c r="F3917" s="83"/>
    </row>
    <row r="3918" spans="4:6">
      <c r="D3918" s="83"/>
      <c r="F3918" s="83"/>
    </row>
    <row r="3919" spans="4:6">
      <c r="F3919" s="83"/>
    </row>
    <row r="3920" spans="4:6">
      <c r="D3920" s="83"/>
      <c r="F3920" s="83"/>
    </row>
    <row r="3921" spans="1:7">
      <c r="D3921" s="83"/>
      <c r="F3921" s="83"/>
    </row>
    <row r="3923" spans="1:7">
      <c r="D3923" s="83"/>
      <c r="F3923" s="83"/>
    </row>
    <row r="3924" spans="1:7">
      <c r="D3924" s="83"/>
      <c r="F3924" s="83"/>
    </row>
    <row r="3925" spans="1:7">
      <c r="D3925" s="83"/>
      <c r="F3925" s="83"/>
    </row>
    <row r="3926" spans="1:7">
      <c r="D3926" s="83"/>
      <c r="F3926" s="83"/>
    </row>
    <row r="3927" spans="1:7">
      <c r="D3927" s="83"/>
      <c r="F3927" s="83"/>
    </row>
    <row r="3928" spans="1:7">
      <c r="A3928" s="85"/>
      <c r="D3928" s="83"/>
      <c r="F3928" s="83"/>
      <c r="G3928" s="83"/>
    </row>
    <row r="3929" spans="1:7">
      <c r="A3929" s="85"/>
      <c r="D3929" s="83"/>
      <c r="F3929" s="83"/>
      <c r="G3929" s="83"/>
    </row>
    <row r="3930" spans="1:7">
      <c r="A3930" s="85"/>
      <c r="D3930" s="83"/>
      <c r="F3930" s="83"/>
      <c r="G3930" s="83"/>
    </row>
    <row r="3931" spans="1:7">
      <c r="A3931" s="85"/>
      <c r="D3931" s="83"/>
      <c r="F3931" s="83"/>
      <c r="G3931" s="83"/>
    </row>
    <row r="3932" spans="1:7">
      <c r="A3932" s="85"/>
      <c r="D3932" s="83"/>
      <c r="F3932" s="83"/>
      <c r="G3932" s="83"/>
    </row>
    <row r="3933" spans="1:7">
      <c r="A3933" s="85"/>
      <c r="D3933" s="83"/>
      <c r="F3933" s="83"/>
      <c r="G3933" s="83"/>
    </row>
    <row r="3934" spans="1:7">
      <c r="A3934" s="85"/>
      <c r="D3934" s="83"/>
      <c r="F3934" s="83"/>
      <c r="G3934" s="83"/>
    </row>
    <row r="3935" spans="1:7">
      <c r="A3935" s="85"/>
      <c r="D3935" s="83"/>
      <c r="G3935" s="83"/>
    </row>
    <row r="3936" spans="1:7">
      <c r="A3936" s="85"/>
      <c r="D3936" s="83"/>
      <c r="F3936" s="83"/>
      <c r="G3936" s="83"/>
    </row>
    <row r="3937" spans="1:7">
      <c r="A3937" s="85"/>
      <c r="D3937" s="83"/>
      <c r="F3937" s="83"/>
      <c r="G3937" s="83"/>
    </row>
    <row r="3938" spans="1:7">
      <c r="A3938" s="85"/>
      <c r="D3938" s="83"/>
      <c r="F3938" s="83"/>
      <c r="G3938" s="83"/>
    </row>
    <row r="3939" spans="1:7">
      <c r="A3939" s="85"/>
      <c r="D3939" s="83"/>
      <c r="F3939" s="83"/>
      <c r="G3939" s="83"/>
    </row>
    <row r="3940" spans="1:7">
      <c r="A3940" s="85"/>
      <c r="D3940" s="83"/>
      <c r="F3940" s="83"/>
      <c r="G3940" s="83"/>
    </row>
    <row r="3941" spans="1:7">
      <c r="A3941" s="85"/>
      <c r="D3941" s="83"/>
      <c r="F3941" s="83"/>
      <c r="G3941" s="83"/>
    </row>
    <row r="3942" spans="1:7">
      <c r="A3942" s="85"/>
      <c r="D3942" s="83"/>
      <c r="F3942" s="83"/>
      <c r="G3942" s="83"/>
    </row>
    <row r="3943" spans="1:7">
      <c r="A3943" s="85"/>
      <c r="D3943" s="83"/>
      <c r="F3943" s="83"/>
      <c r="G3943" s="83"/>
    </row>
    <row r="3944" spans="1:7">
      <c r="A3944" s="85"/>
      <c r="D3944" s="83"/>
      <c r="F3944" s="83"/>
      <c r="G3944" s="83"/>
    </row>
    <row r="3945" spans="1:7">
      <c r="A3945" s="85"/>
      <c r="D3945" s="83"/>
      <c r="F3945" s="83"/>
      <c r="G3945" s="83"/>
    </row>
    <row r="3946" spans="1:7">
      <c r="A3946" s="85"/>
      <c r="D3946" s="83"/>
      <c r="F3946" s="83"/>
      <c r="G3946" s="83"/>
    </row>
    <row r="3947" spans="1:7">
      <c r="A3947" s="85"/>
      <c r="D3947" s="83"/>
      <c r="F3947" s="83"/>
      <c r="G3947" s="83"/>
    </row>
    <row r="3948" spans="1:7">
      <c r="A3948" s="85"/>
      <c r="D3948" s="83"/>
      <c r="F3948" s="83"/>
      <c r="G3948" s="83"/>
    </row>
    <row r="3949" spans="1:7">
      <c r="A3949" s="85"/>
      <c r="D3949" s="83"/>
      <c r="F3949" s="83"/>
      <c r="G3949" s="83"/>
    </row>
    <row r="3950" spans="1:7">
      <c r="A3950" s="85"/>
      <c r="D3950" s="83"/>
      <c r="F3950" s="83"/>
      <c r="G3950" s="83"/>
    </row>
    <row r="3951" spans="1:7">
      <c r="A3951" s="85"/>
      <c r="D3951" s="83"/>
      <c r="F3951" s="83"/>
      <c r="G3951" s="83"/>
    </row>
    <row r="3952" spans="1:7">
      <c r="A3952" s="85"/>
      <c r="D3952" s="83"/>
      <c r="F3952" s="83"/>
      <c r="G3952" s="83"/>
    </row>
    <row r="3953" spans="1:7">
      <c r="A3953" s="85"/>
      <c r="D3953" s="83"/>
      <c r="F3953" s="83"/>
      <c r="G3953" s="83"/>
    </row>
    <row r="3954" spans="1:7">
      <c r="D3954" s="83"/>
      <c r="F3954" s="83"/>
      <c r="G3954" s="83"/>
    </row>
    <row r="3955" spans="1:7">
      <c r="D3955" s="83"/>
      <c r="F3955" s="83"/>
      <c r="G3955" s="83"/>
    </row>
    <row r="3956" spans="1:7">
      <c r="D3956" s="83"/>
      <c r="F3956" s="83"/>
    </row>
    <row r="3957" spans="1:7">
      <c r="D3957" s="83"/>
      <c r="F3957" s="83"/>
    </row>
    <row r="3958" spans="1:7">
      <c r="D3958" s="83"/>
      <c r="F3958" s="83"/>
      <c r="G3958" s="83"/>
    </row>
    <row r="3959" spans="1:7">
      <c r="D3959" s="83"/>
      <c r="F3959" s="83"/>
      <c r="G3959" s="83"/>
    </row>
    <row r="3960" spans="1:7">
      <c r="D3960" s="83"/>
      <c r="F3960" s="83"/>
      <c r="G3960" s="83"/>
    </row>
    <row r="3962" spans="1:7">
      <c r="D3962" s="83"/>
      <c r="F3962" s="83"/>
    </row>
    <row r="3963" spans="1:7">
      <c r="D3963" s="83"/>
      <c r="F3963" s="83"/>
      <c r="G3963" s="83"/>
    </row>
    <row r="3964" spans="1:7">
      <c r="D3964" s="83"/>
      <c r="F3964" s="83"/>
      <c r="G3964" s="83"/>
    </row>
    <row r="3965" spans="1:7">
      <c r="D3965" s="83"/>
      <c r="F3965" s="83"/>
      <c r="G3965" s="83"/>
    </row>
    <row r="3966" spans="1:7">
      <c r="D3966" s="83"/>
      <c r="F3966" s="83"/>
      <c r="G3966" s="83"/>
    </row>
    <row r="3967" spans="1:7">
      <c r="D3967" s="83"/>
      <c r="F3967" s="83"/>
      <c r="G3967" s="83"/>
    </row>
    <row r="3968" spans="1:7">
      <c r="D3968" s="83"/>
      <c r="F3968" s="83"/>
      <c r="G3968" s="83"/>
    </row>
    <row r="3969" spans="4:7">
      <c r="D3969" s="83"/>
      <c r="F3969" s="83"/>
      <c r="G3969" s="83"/>
    </row>
    <row r="3970" spans="4:7">
      <c r="D3970" s="83"/>
      <c r="F3970" s="83"/>
      <c r="G3970" s="83"/>
    </row>
    <row r="3971" spans="4:7">
      <c r="D3971" s="83"/>
      <c r="F3971" s="83"/>
    </row>
    <row r="3972" spans="4:7">
      <c r="D3972" s="83"/>
      <c r="F3972" s="83"/>
      <c r="G3972" s="83"/>
    </row>
    <row r="3973" spans="4:7">
      <c r="D3973" s="83"/>
      <c r="F3973" s="83"/>
      <c r="G3973" s="83"/>
    </row>
    <row r="3974" spans="4:7">
      <c r="D3974" s="83"/>
    </row>
    <row r="3975" spans="4:7">
      <c r="D3975" s="83"/>
      <c r="F3975" s="83"/>
      <c r="G3975" s="83"/>
    </row>
    <row r="3976" spans="4:7">
      <c r="D3976" s="83"/>
      <c r="F3976" s="83"/>
      <c r="G3976" s="83"/>
    </row>
    <row r="3977" spans="4:7">
      <c r="D3977" s="83"/>
      <c r="F3977" s="83"/>
      <c r="G3977" s="83"/>
    </row>
    <row r="3978" spans="4:7">
      <c r="D3978" s="83"/>
      <c r="F3978" s="83"/>
      <c r="G3978" s="83"/>
    </row>
    <row r="3979" spans="4:7">
      <c r="D3979" s="83"/>
      <c r="F3979" s="83"/>
      <c r="G3979" s="83"/>
    </row>
    <row r="3980" spans="4:7">
      <c r="D3980" s="83"/>
      <c r="F3980" s="83"/>
    </row>
    <row r="3981" spans="4:7">
      <c r="D3981" s="83"/>
      <c r="F3981" s="83"/>
      <c r="G3981" s="83"/>
    </row>
    <row r="3982" spans="4:7">
      <c r="D3982" s="83"/>
      <c r="F3982" s="83"/>
    </row>
    <row r="3983" spans="4:7">
      <c r="D3983" s="83"/>
      <c r="F3983" s="83"/>
    </row>
    <row r="3984" spans="4:7">
      <c r="D3984" s="83"/>
      <c r="F3984" s="83"/>
      <c r="G3984" s="83"/>
    </row>
    <row r="3985" spans="4:7">
      <c r="D3985" s="83"/>
      <c r="F3985" s="83"/>
    </row>
    <row r="3986" spans="4:7">
      <c r="D3986" s="83"/>
      <c r="F3986" s="83"/>
      <c r="G3986" s="83"/>
    </row>
    <row r="3988" spans="4:7">
      <c r="D3988" s="83"/>
      <c r="F3988" s="83"/>
    </row>
    <row r="3989" spans="4:7">
      <c r="D3989" s="83"/>
      <c r="F3989" s="83"/>
    </row>
    <row r="3990" spans="4:7">
      <c r="D3990" s="83"/>
      <c r="F3990" s="83"/>
      <c r="G3990" s="83"/>
    </row>
    <row r="3991" spans="4:7">
      <c r="D3991" s="83"/>
      <c r="F3991" s="83"/>
      <c r="G3991" s="83"/>
    </row>
    <row r="3992" spans="4:7">
      <c r="D3992" s="83"/>
      <c r="F3992" s="83"/>
    </row>
    <row r="3993" spans="4:7">
      <c r="D3993" s="83"/>
      <c r="F3993" s="83"/>
      <c r="G3993" s="83"/>
    </row>
    <row r="3994" spans="4:7">
      <c r="D3994" s="83"/>
      <c r="F3994" s="83"/>
      <c r="G3994" s="83"/>
    </row>
    <row r="3995" spans="4:7">
      <c r="D3995" s="83"/>
      <c r="F3995" s="83"/>
    </row>
    <row r="3996" spans="4:7">
      <c r="D3996" s="83"/>
      <c r="F3996" s="83"/>
      <c r="G3996" s="83"/>
    </row>
    <row r="3997" spans="4:7">
      <c r="D3997" s="83"/>
      <c r="F3997" s="83"/>
    </row>
    <row r="3998" spans="4:7">
      <c r="D3998" s="83"/>
      <c r="F3998" s="83"/>
      <c r="G3998" s="83"/>
    </row>
    <row r="3999" spans="4:7">
      <c r="D3999" s="83"/>
      <c r="F3999" s="83"/>
    </row>
    <row r="4000" spans="4:7">
      <c r="D4000" s="83"/>
    </row>
    <row r="4001" spans="1:7">
      <c r="D4001" s="83"/>
      <c r="F4001" s="83"/>
      <c r="G4001" s="83"/>
    </row>
    <row r="4002" spans="1:7">
      <c r="D4002" s="83"/>
      <c r="F4002" s="83"/>
    </row>
    <row r="4003" spans="1:7">
      <c r="D4003" s="83"/>
      <c r="F4003" s="83"/>
      <c r="G4003" s="83"/>
    </row>
    <row r="4004" spans="1:7">
      <c r="D4004" s="83"/>
      <c r="F4004" s="83"/>
      <c r="G4004" s="83"/>
    </row>
    <row r="4005" spans="1:7">
      <c r="D4005" s="83"/>
      <c r="F4005" s="83"/>
    </row>
    <row r="4006" spans="1:7">
      <c r="A4006" s="85"/>
      <c r="D4006" s="83"/>
      <c r="F4006" s="83"/>
      <c r="G4006" s="83"/>
    </row>
    <row r="4007" spans="1:7">
      <c r="A4007" s="85"/>
      <c r="D4007" s="83"/>
      <c r="F4007" s="83"/>
      <c r="G4007" s="83"/>
    </row>
    <row r="4008" spans="1:7">
      <c r="A4008" s="85"/>
      <c r="D4008" s="83"/>
      <c r="F4008" s="83"/>
      <c r="G4008" s="83"/>
    </row>
    <row r="4009" spans="1:7">
      <c r="A4009" s="85"/>
      <c r="D4009" s="83"/>
      <c r="F4009" s="83"/>
      <c r="G4009" s="83"/>
    </row>
    <row r="4010" spans="1:7">
      <c r="A4010" s="85"/>
      <c r="D4010" s="83"/>
      <c r="F4010" s="83"/>
      <c r="G4010" s="83"/>
    </row>
    <row r="4011" spans="1:7">
      <c r="A4011" s="85"/>
      <c r="D4011" s="83"/>
      <c r="F4011" s="83"/>
      <c r="G4011" s="83"/>
    </row>
    <row r="4012" spans="1:7">
      <c r="A4012" s="85"/>
      <c r="D4012" s="83"/>
      <c r="F4012" s="83"/>
      <c r="G4012" s="83"/>
    </row>
    <row r="4013" spans="1:7">
      <c r="A4013" s="85"/>
    </row>
    <row r="4014" spans="1:7">
      <c r="A4014" s="85"/>
      <c r="D4014" s="83"/>
      <c r="F4014" s="83"/>
      <c r="G4014" s="83"/>
    </row>
    <row r="4015" spans="1:7">
      <c r="A4015" s="85"/>
      <c r="D4015" s="83"/>
      <c r="F4015" s="83"/>
      <c r="G4015" s="83"/>
    </row>
    <row r="4016" spans="1:7">
      <c r="A4016" s="85"/>
      <c r="D4016" s="83"/>
      <c r="F4016" s="83"/>
      <c r="G4016" s="83"/>
    </row>
    <row r="4017" spans="1:7">
      <c r="A4017" s="85"/>
      <c r="D4017" s="83"/>
      <c r="F4017" s="83"/>
      <c r="G4017" s="83"/>
    </row>
    <row r="4018" spans="1:7">
      <c r="A4018" s="85"/>
      <c r="D4018" s="83"/>
      <c r="F4018" s="83"/>
      <c r="G4018" s="83"/>
    </row>
    <row r="4019" spans="1:7">
      <c r="A4019" s="85"/>
      <c r="D4019" s="83"/>
      <c r="F4019" s="83"/>
      <c r="G4019" s="83"/>
    </row>
    <row r="4020" spans="1:7">
      <c r="A4020" s="85"/>
      <c r="D4020" s="83"/>
      <c r="F4020" s="83"/>
      <c r="G4020" s="83"/>
    </row>
    <row r="4021" spans="1:7">
      <c r="A4021" s="85"/>
      <c r="D4021" s="83"/>
      <c r="F4021" s="83"/>
      <c r="G4021" s="83"/>
    </row>
    <row r="4022" spans="1:7">
      <c r="A4022" s="85"/>
      <c r="D4022" s="83"/>
      <c r="F4022" s="83"/>
      <c r="G4022" s="83"/>
    </row>
    <row r="4023" spans="1:7">
      <c r="A4023" s="85"/>
      <c r="D4023" s="83"/>
      <c r="F4023" s="83"/>
      <c r="G4023" s="83"/>
    </row>
    <row r="4024" spans="1:7">
      <c r="A4024" s="85"/>
      <c r="D4024" s="83"/>
      <c r="F4024" s="83"/>
      <c r="G4024" s="83"/>
    </row>
    <row r="4025" spans="1:7">
      <c r="A4025" s="85"/>
      <c r="D4025" s="83"/>
      <c r="F4025" s="83"/>
      <c r="G4025" s="83"/>
    </row>
    <row r="4026" spans="1:7">
      <c r="A4026" s="85"/>
      <c r="D4026" s="83"/>
      <c r="F4026" s="83"/>
      <c r="G4026" s="83"/>
    </row>
    <row r="4027" spans="1:7">
      <c r="A4027" s="85"/>
      <c r="D4027" s="83"/>
      <c r="F4027" s="83"/>
      <c r="G4027" s="83"/>
    </row>
    <row r="4028" spans="1:7">
      <c r="A4028" s="85"/>
      <c r="D4028" s="83"/>
      <c r="F4028" s="83"/>
      <c r="G4028" s="83"/>
    </row>
    <row r="4029" spans="1:7">
      <c r="A4029" s="85"/>
      <c r="D4029" s="83"/>
      <c r="F4029" s="83"/>
      <c r="G4029" s="83"/>
    </row>
    <row r="4030" spans="1:7">
      <c r="A4030" s="85"/>
      <c r="D4030" s="83"/>
      <c r="F4030" s="83"/>
      <c r="G4030" s="83"/>
    </row>
    <row r="4031" spans="1:7">
      <c r="A4031" s="85"/>
      <c r="D4031" s="83"/>
      <c r="F4031" s="83"/>
      <c r="G4031" s="83"/>
    </row>
    <row r="4032" spans="1:7">
      <c r="A4032" s="85"/>
      <c r="D4032" s="83"/>
      <c r="F4032" s="83"/>
    </row>
    <row r="4033" spans="1:7">
      <c r="A4033" s="85"/>
      <c r="D4033" s="83"/>
      <c r="F4033" s="83"/>
      <c r="G4033" s="83"/>
    </row>
    <row r="4034" spans="1:7">
      <c r="A4034" s="85"/>
      <c r="D4034" s="83"/>
      <c r="F4034" s="83"/>
    </row>
    <row r="4035" spans="1:7">
      <c r="A4035" s="85"/>
      <c r="D4035" s="83"/>
      <c r="F4035" s="83"/>
      <c r="G4035" s="83"/>
    </row>
    <row r="4036" spans="1:7">
      <c r="A4036" s="85"/>
      <c r="D4036" s="83"/>
      <c r="F4036" s="83"/>
      <c r="G4036" s="83"/>
    </row>
    <row r="4037" spans="1:7">
      <c r="A4037" s="85"/>
      <c r="D4037" s="83"/>
      <c r="F4037" s="83"/>
      <c r="G4037" s="83"/>
    </row>
    <row r="4038" spans="1:7">
      <c r="A4038" s="85"/>
      <c r="D4038" s="83"/>
      <c r="F4038" s="83"/>
      <c r="G4038" s="83"/>
    </row>
    <row r="4039" spans="1:7">
      <c r="A4039" s="85"/>
      <c r="D4039" s="83"/>
      <c r="G4039" s="83"/>
    </row>
    <row r="4040" spans="1:7">
      <c r="A4040" s="85"/>
      <c r="D4040" s="83"/>
      <c r="F4040" s="83"/>
      <c r="G4040" s="83"/>
    </row>
    <row r="4041" spans="1:7">
      <c r="A4041" s="85"/>
      <c r="D4041" s="83"/>
      <c r="F4041" s="83"/>
    </row>
    <row r="4042" spans="1:7">
      <c r="A4042" s="85"/>
      <c r="D4042" s="83"/>
      <c r="F4042" s="83"/>
      <c r="G4042" s="83"/>
    </row>
    <row r="4043" spans="1:7">
      <c r="A4043" s="85"/>
      <c r="D4043" s="83"/>
      <c r="F4043" s="83"/>
      <c r="G4043" s="83"/>
    </row>
    <row r="4044" spans="1:7">
      <c r="A4044" s="85"/>
      <c r="D4044" s="83"/>
      <c r="F4044" s="83"/>
      <c r="G4044" s="83"/>
    </row>
    <row r="4045" spans="1:7">
      <c r="A4045" s="85"/>
      <c r="D4045" s="83"/>
      <c r="F4045" s="83"/>
      <c r="G4045" s="83"/>
    </row>
    <row r="4046" spans="1:7">
      <c r="A4046" s="85"/>
      <c r="D4046" s="83"/>
      <c r="F4046" s="83"/>
      <c r="G4046" s="83"/>
    </row>
    <row r="4047" spans="1:7">
      <c r="A4047" s="85"/>
      <c r="D4047" s="83"/>
      <c r="F4047" s="83"/>
      <c r="G4047" s="83"/>
    </row>
    <row r="4048" spans="1:7">
      <c r="A4048" s="85"/>
      <c r="D4048" s="83"/>
      <c r="F4048" s="83"/>
      <c r="G4048" s="83"/>
    </row>
    <row r="4049" spans="1:7">
      <c r="A4049" s="85"/>
      <c r="D4049" s="83"/>
      <c r="F4049" s="83"/>
    </row>
    <row r="4050" spans="1:7">
      <c r="A4050" s="85"/>
      <c r="D4050" s="83"/>
      <c r="F4050" s="83"/>
      <c r="G4050" s="83"/>
    </row>
    <row r="4051" spans="1:7">
      <c r="A4051" s="85"/>
      <c r="D4051" s="83"/>
      <c r="F4051" s="83"/>
      <c r="G4051" s="83"/>
    </row>
    <row r="4052" spans="1:7">
      <c r="A4052" s="85"/>
      <c r="D4052" s="83"/>
      <c r="F4052" s="83"/>
      <c r="G4052" s="83"/>
    </row>
    <row r="4053" spans="1:7">
      <c r="A4053" s="85"/>
      <c r="D4053" s="83"/>
      <c r="F4053" s="83"/>
      <c r="G4053" s="83"/>
    </row>
    <row r="4054" spans="1:7">
      <c r="A4054" s="85"/>
      <c r="D4054" s="83"/>
      <c r="F4054" s="83"/>
      <c r="G4054" s="83"/>
    </row>
    <row r="4055" spans="1:7">
      <c r="A4055" s="85"/>
      <c r="D4055" s="83"/>
      <c r="F4055" s="83"/>
      <c r="G4055" s="83"/>
    </row>
    <row r="4056" spans="1:7">
      <c r="A4056" s="85"/>
      <c r="D4056" s="83"/>
      <c r="F4056" s="83"/>
      <c r="G4056" s="83"/>
    </row>
    <row r="4057" spans="1:7">
      <c r="A4057" s="85"/>
      <c r="D4057" s="83"/>
      <c r="F4057" s="83"/>
      <c r="G4057" s="83"/>
    </row>
    <row r="4058" spans="1:7">
      <c r="B4058" s="83"/>
      <c r="D4058" s="83"/>
      <c r="F4058" s="83"/>
      <c r="G4058" s="83"/>
    </row>
    <row r="4059" spans="1:7">
      <c r="B4059" s="83"/>
      <c r="D4059" s="83"/>
      <c r="F4059" s="83"/>
    </row>
    <row r="4060" spans="1:7">
      <c r="B4060" s="83"/>
      <c r="D4060" s="83"/>
      <c r="F4060" s="83"/>
    </row>
    <row r="4061" spans="1:7">
      <c r="B4061" s="83"/>
      <c r="D4061" s="83"/>
      <c r="F4061" s="83"/>
      <c r="G4061" s="83"/>
    </row>
    <row r="4062" spans="1:7">
      <c r="B4062" s="83"/>
      <c r="D4062" s="83"/>
      <c r="F4062" s="83"/>
    </row>
    <row r="4063" spans="1:7">
      <c r="B4063" s="83"/>
      <c r="D4063" s="83"/>
      <c r="F4063" s="83"/>
      <c r="G4063" s="83"/>
    </row>
    <row r="4064" spans="1:7">
      <c r="B4064" s="83"/>
      <c r="D4064" s="83"/>
      <c r="F4064" s="83"/>
    </row>
    <row r="4065" spans="2:7">
      <c r="B4065" s="83"/>
      <c r="D4065" s="83"/>
      <c r="F4065" s="83"/>
    </row>
    <row r="4066" spans="2:7">
      <c r="B4066" s="83"/>
      <c r="D4066" s="83"/>
      <c r="F4066" s="83"/>
    </row>
    <row r="4067" spans="2:7">
      <c r="B4067" s="83"/>
      <c r="D4067" s="83"/>
      <c r="F4067" s="83"/>
      <c r="G4067" s="83"/>
    </row>
    <row r="4068" spans="2:7">
      <c r="B4068" s="83"/>
      <c r="D4068" s="83"/>
      <c r="F4068" s="83"/>
      <c r="G4068" s="83"/>
    </row>
    <row r="4069" spans="2:7">
      <c r="B4069" s="83"/>
      <c r="D4069" s="83"/>
      <c r="F4069" s="83"/>
    </row>
    <row r="4070" spans="2:7">
      <c r="B4070" s="83"/>
      <c r="D4070" s="83"/>
      <c r="F4070" s="83"/>
      <c r="G4070" s="83"/>
    </row>
    <row r="4071" spans="2:7">
      <c r="B4071" s="83"/>
      <c r="D4071" s="83"/>
      <c r="F4071" s="83"/>
      <c r="G4071" s="83"/>
    </row>
    <row r="4072" spans="2:7">
      <c r="B4072" s="83"/>
      <c r="D4072" s="83"/>
      <c r="F4072" s="83"/>
    </row>
    <row r="4073" spans="2:7">
      <c r="B4073" s="83"/>
      <c r="D4073" s="83"/>
      <c r="F4073" s="83"/>
      <c r="G4073" s="83"/>
    </row>
    <row r="4074" spans="2:7">
      <c r="B4074" s="83"/>
      <c r="D4074" s="83"/>
      <c r="F4074" s="83"/>
    </row>
    <row r="4075" spans="2:7">
      <c r="B4075" s="83"/>
      <c r="D4075" s="83"/>
      <c r="F4075" s="83"/>
      <c r="G4075" s="83"/>
    </row>
    <row r="4076" spans="2:7">
      <c r="B4076" s="83"/>
      <c r="D4076" s="83"/>
      <c r="F4076" s="83"/>
    </row>
    <row r="4077" spans="2:7">
      <c r="B4077" s="83"/>
      <c r="D4077" s="83"/>
      <c r="F4077" s="83"/>
    </row>
    <row r="4078" spans="2:7">
      <c r="B4078" s="83"/>
      <c r="D4078" s="83"/>
      <c r="F4078" s="83"/>
      <c r="G4078" s="83"/>
    </row>
    <row r="4079" spans="2:7">
      <c r="B4079" s="83"/>
      <c r="D4079" s="83"/>
      <c r="F4079" s="83"/>
    </row>
    <row r="4080" spans="2:7">
      <c r="B4080" s="83"/>
      <c r="D4080" s="83"/>
      <c r="F4080" s="83"/>
      <c r="G4080" s="83"/>
    </row>
    <row r="4081" spans="2:7">
      <c r="B4081" s="83"/>
      <c r="D4081" s="83"/>
      <c r="F4081" s="83"/>
      <c r="G4081" s="83"/>
    </row>
    <row r="4082" spans="2:7">
      <c r="B4082" s="83"/>
      <c r="D4082" s="83"/>
      <c r="F4082" s="83"/>
    </row>
    <row r="4083" spans="2:7">
      <c r="B4083" s="83"/>
      <c r="D4083" s="83"/>
      <c r="F4083" s="83"/>
    </row>
    <row r="4084" spans="2:7">
      <c r="B4084" s="83"/>
      <c r="D4084" s="83"/>
      <c r="F4084" s="83"/>
      <c r="G4084" s="83"/>
    </row>
    <row r="4085" spans="2:7">
      <c r="B4085" s="83"/>
      <c r="D4085" s="83"/>
      <c r="F4085" s="83"/>
      <c r="G4085" s="83"/>
    </row>
    <row r="4086" spans="2:7">
      <c r="B4086" s="83"/>
      <c r="D4086" s="83"/>
      <c r="F4086" s="83"/>
      <c r="G4086" s="83"/>
    </row>
    <row r="4087" spans="2:7">
      <c r="B4087" s="83"/>
      <c r="D4087" s="83"/>
      <c r="F4087" s="83"/>
      <c r="G4087" s="83"/>
    </row>
    <row r="4088" spans="2:7">
      <c r="B4088" s="83"/>
      <c r="D4088" s="83"/>
      <c r="F4088" s="83"/>
      <c r="G4088" s="83"/>
    </row>
    <row r="4089" spans="2:7">
      <c r="B4089" s="83"/>
      <c r="D4089" s="83"/>
      <c r="F4089" s="83"/>
      <c r="G4089" s="83"/>
    </row>
    <row r="4090" spans="2:7">
      <c r="B4090" s="83"/>
      <c r="D4090" s="83"/>
      <c r="F4090" s="83"/>
      <c r="G4090" s="83"/>
    </row>
    <row r="4091" spans="2:7">
      <c r="B4091" s="83"/>
      <c r="D4091" s="83"/>
    </row>
    <row r="4092" spans="2:7">
      <c r="B4092" s="83"/>
      <c r="D4092" s="83"/>
      <c r="F4092" s="83"/>
      <c r="G4092" s="83"/>
    </row>
    <row r="4093" spans="2:7">
      <c r="B4093" s="83"/>
      <c r="D4093" s="83"/>
      <c r="F4093" s="83"/>
      <c r="G4093" s="83"/>
    </row>
    <row r="4094" spans="2:7">
      <c r="B4094" s="83"/>
      <c r="D4094" s="83"/>
      <c r="F4094" s="83"/>
      <c r="G4094" s="83"/>
    </row>
    <row r="4095" spans="2:7">
      <c r="B4095" s="83"/>
      <c r="D4095" s="83"/>
      <c r="F4095" s="83"/>
      <c r="G4095" s="83"/>
    </row>
    <row r="4096" spans="2:7">
      <c r="B4096" s="83"/>
      <c r="D4096" s="83"/>
      <c r="F4096" s="83"/>
      <c r="G4096" s="83"/>
    </row>
    <row r="4097" spans="2:7">
      <c r="B4097" s="83"/>
      <c r="D4097" s="83"/>
      <c r="F4097" s="83"/>
      <c r="G4097" s="83"/>
    </row>
    <row r="4098" spans="2:7">
      <c r="B4098" s="83"/>
      <c r="D4098" s="83"/>
      <c r="F4098" s="83"/>
      <c r="G4098" s="83"/>
    </row>
    <row r="4099" spans="2:7">
      <c r="B4099" s="83"/>
      <c r="D4099" s="83"/>
      <c r="F4099" s="83"/>
      <c r="G4099" s="83"/>
    </row>
    <row r="4100" spans="2:7">
      <c r="B4100" s="83"/>
      <c r="D4100" s="83"/>
      <c r="F4100" s="83"/>
      <c r="G4100" s="83"/>
    </row>
    <row r="4101" spans="2:7">
      <c r="B4101" s="83"/>
      <c r="D4101" s="83"/>
      <c r="F4101" s="83"/>
      <c r="G4101" s="83"/>
    </row>
    <row r="4102" spans="2:7">
      <c r="B4102" s="83"/>
      <c r="D4102" s="83"/>
      <c r="F4102" s="83"/>
      <c r="G4102" s="83"/>
    </row>
    <row r="4103" spans="2:7">
      <c r="B4103" s="83"/>
      <c r="D4103" s="83"/>
      <c r="F4103" s="83"/>
      <c r="G4103" s="83"/>
    </row>
    <row r="4104" spans="2:7">
      <c r="B4104" s="83"/>
      <c r="D4104" s="83"/>
      <c r="F4104" s="83"/>
    </row>
    <row r="4105" spans="2:7">
      <c r="B4105" s="83"/>
      <c r="D4105" s="83"/>
      <c r="F4105" s="83"/>
      <c r="G4105" s="83"/>
    </row>
    <row r="4106" spans="2:7">
      <c r="B4106" s="83"/>
      <c r="D4106" s="83"/>
      <c r="F4106" s="83"/>
      <c r="G4106" s="83"/>
    </row>
    <row r="4107" spans="2:7">
      <c r="B4107" s="83"/>
      <c r="D4107" s="83"/>
      <c r="F4107" s="83"/>
      <c r="G4107" s="83"/>
    </row>
    <row r="4108" spans="2:7">
      <c r="B4108" s="83"/>
      <c r="D4108" s="83"/>
      <c r="F4108" s="83"/>
      <c r="G4108" s="83"/>
    </row>
    <row r="4109" spans="2:7">
      <c r="B4109" s="83"/>
      <c r="D4109" s="83"/>
      <c r="F4109" s="83"/>
      <c r="G4109" s="83"/>
    </row>
    <row r="4110" spans="2:7">
      <c r="D4110" s="83"/>
      <c r="F4110" s="83"/>
      <c r="G4110" s="83"/>
    </row>
    <row r="4111" spans="2:7">
      <c r="D4111" s="83"/>
      <c r="F4111" s="83"/>
      <c r="G4111" s="83"/>
    </row>
    <row r="4112" spans="2:7">
      <c r="D4112" s="83"/>
      <c r="F4112" s="83"/>
      <c r="G4112" s="83"/>
    </row>
    <row r="4113" spans="4:7">
      <c r="D4113" s="83"/>
      <c r="F4113" s="83"/>
      <c r="G4113" s="83"/>
    </row>
    <row r="4114" spans="4:7">
      <c r="D4114" s="83"/>
      <c r="F4114" s="83"/>
      <c r="G4114" s="83"/>
    </row>
    <row r="4115" spans="4:7">
      <c r="D4115" s="83"/>
      <c r="F4115" s="83"/>
      <c r="G4115" s="83"/>
    </row>
    <row r="4116" spans="4:7">
      <c r="D4116" s="83"/>
      <c r="F4116" s="83"/>
    </row>
    <row r="4117" spans="4:7">
      <c r="D4117" s="83"/>
      <c r="F4117" s="83"/>
      <c r="G4117" s="83"/>
    </row>
    <row r="4118" spans="4:7">
      <c r="D4118" s="83"/>
      <c r="F4118" s="83"/>
      <c r="G4118" s="83"/>
    </row>
    <row r="4119" spans="4:7">
      <c r="D4119" s="83"/>
      <c r="F4119" s="83"/>
      <c r="G4119" s="83"/>
    </row>
    <row r="4120" spans="4:7">
      <c r="D4120" s="83"/>
      <c r="F4120" s="83"/>
      <c r="G4120" s="83"/>
    </row>
    <row r="4121" spans="4:7">
      <c r="D4121" s="83"/>
      <c r="F4121" s="83"/>
      <c r="G4121" s="83"/>
    </row>
    <row r="4122" spans="4:7">
      <c r="D4122" s="83"/>
      <c r="F4122" s="83"/>
      <c r="G4122" s="83"/>
    </row>
    <row r="4123" spans="4:7">
      <c r="D4123" s="83"/>
      <c r="F4123" s="83"/>
      <c r="G4123" s="83"/>
    </row>
    <row r="4124" spans="4:7">
      <c r="D4124" s="83"/>
      <c r="F4124" s="83"/>
      <c r="G4124" s="83"/>
    </row>
    <row r="4125" spans="4:7">
      <c r="D4125" s="83"/>
      <c r="F4125" s="83"/>
      <c r="G4125" s="83"/>
    </row>
    <row r="4126" spans="4:7">
      <c r="D4126" s="83"/>
      <c r="F4126" s="83"/>
      <c r="G4126" s="83"/>
    </row>
    <row r="4127" spans="4:7">
      <c r="D4127" s="83"/>
      <c r="F4127" s="83"/>
      <c r="G4127" s="83"/>
    </row>
    <row r="4128" spans="4:7">
      <c r="D4128" s="83"/>
      <c r="F4128" s="83"/>
      <c r="G4128" s="83"/>
    </row>
    <row r="4129" spans="1:7">
      <c r="D4129" s="83"/>
      <c r="F4129" s="83"/>
    </row>
    <row r="4130" spans="1:7">
      <c r="D4130" s="83"/>
      <c r="F4130" s="83"/>
      <c r="G4130" s="83"/>
    </row>
    <row r="4131" spans="1:7">
      <c r="D4131" s="83"/>
      <c r="F4131" s="83"/>
      <c r="G4131" s="83"/>
    </row>
    <row r="4132" spans="1:7">
      <c r="D4132" s="83"/>
      <c r="F4132" s="83"/>
      <c r="G4132" s="83"/>
    </row>
    <row r="4133" spans="1:7">
      <c r="D4133" s="83"/>
      <c r="F4133" s="83"/>
    </row>
    <row r="4134" spans="1:7">
      <c r="D4134" s="83"/>
      <c r="F4134" s="83"/>
      <c r="G4134" s="83"/>
    </row>
    <row r="4135" spans="1:7">
      <c r="D4135" s="83"/>
      <c r="F4135" s="83"/>
    </row>
    <row r="4136" spans="1:7">
      <c r="A4136" s="85"/>
      <c r="D4136" s="83"/>
      <c r="F4136" s="83"/>
      <c r="G4136" s="83"/>
    </row>
    <row r="4137" spans="1:7">
      <c r="A4137" s="85"/>
      <c r="D4137" s="83"/>
      <c r="F4137" s="83"/>
      <c r="G4137" s="83"/>
    </row>
    <row r="4138" spans="1:7">
      <c r="A4138" s="85"/>
      <c r="D4138" s="83"/>
      <c r="F4138" s="83"/>
      <c r="G4138" s="83"/>
    </row>
    <row r="4139" spans="1:7">
      <c r="A4139" s="85"/>
      <c r="D4139" s="83"/>
      <c r="F4139" s="83"/>
      <c r="G4139" s="83"/>
    </row>
    <row r="4140" spans="1:7">
      <c r="A4140" s="85"/>
      <c r="D4140" s="83"/>
      <c r="F4140" s="83"/>
      <c r="G4140" s="83"/>
    </row>
    <row r="4141" spans="1:7">
      <c r="A4141" s="85"/>
      <c r="D4141" s="83"/>
      <c r="F4141" s="83"/>
      <c r="G4141" s="83"/>
    </row>
    <row r="4142" spans="1:7">
      <c r="A4142" s="85"/>
      <c r="D4142" s="83"/>
      <c r="F4142" s="83"/>
      <c r="G4142" s="83"/>
    </row>
    <row r="4143" spans="1:7">
      <c r="A4143" s="85"/>
      <c r="D4143" s="83"/>
      <c r="F4143" s="83"/>
      <c r="G4143" s="83"/>
    </row>
    <row r="4144" spans="1:7">
      <c r="A4144" s="85"/>
      <c r="D4144" s="83"/>
      <c r="F4144" s="83"/>
      <c r="G4144" s="83"/>
    </row>
    <row r="4145" spans="1:7">
      <c r="A4145" s="85"/>
      <c r="D4145" s="83"/>
      <c r="F4145" s="83"/>
      <c r="G4145" s="83"/>
    </row>
    <row r="4146" spans="1:7">
      <c r="A4146" s="85"/>
      <c r="D4146" s="83"/>
      <c r="F4146" s="83"/>
      <c r="G4146" s="83"/>
    </row>
    <row r="4147" spans="1:7">
      <c r="A4147" s="85"/>
      <c r="D4147" s="83"/>
      <c r="F4147" s="83"/>
      <c r="G4147" s="83"/>
    </row>
    <row r="4148" spans="1:7">
      <c r="A4148" s="85"/>
      <c r="D4148" s="83"/>
      <c r="F4148" s="83"/>
      <c r="G4148" s="83"/>
    </row>
    <row r="4149" spans="1:7">
      <c r="A4149" s="85"/>
      <c r="D4149" s="83"/>
      <c r="F4149" s="83"/>
      <c r="G4149" s="83"/>
    </row>
    <row r="4150" spans="1:7">
      <c r="A4150" s="85"/>
      <c r="D4150" s="83"/>
      <c r="F4150" s="83"/>
      <c r="G4150" s="83"/>
    </row>
    <row r="4151" spans="1:7">
      <c r="A4151" s="85"/>
      <c r="D4151" s="83"/>
      <c r="F4151" s="83"/>
      <c r="G4151" s="83"/>
    </row>
    <row r="4152" spans="1:7">
      <c r="A4152" s="85"/>
      <c r="D4152" s="83"/>
      <c r="F4152" s="83"/>
      <c r="G4152" s="83"/>
    </row>
    <row r="4153" spans="1:7">
      <c r="A4153" s="85"/>
      <c r="D4153" s="83"/>
      <c r="F4153" s="83"/>
      <c r="G4153" s="83"/>
    </row>
    <row r="4154" spans="1:7">
      <c r="A4154" s="85"/>
      <c r="D4154" s="83"/>
      <c r="F4154" s="83"/>
      <c r="G4154" s="83"/>
    </row>
    <row r="4155" spans="1:7">
      <c r="A4155" s="85"/>
      <c r="D4155" s="83"/>
      <c r="F4155" s="83"/>
      <c r="G4155" s="83"/>
    </row>
    <row r="4156" spans="1:7">
      <c r="A4156" s="85"/>
      <c r="D4156" s="83"/>
      <c r="F4156" s="83"/>
    </row>
    <row r="4157" spans="1:7">
      <c r="A4157" s="85"/>
      <c r="D4157" s="83"/>
      <c r="F4157" s="83"/>
      <c r="G4157" s="83"/>
    </row>
    <row r="4158" spans="1:7">
      <c r="A4158" s="85"/>
      <c r="D4158" s="83"/>
      <c r="F4158" s="83"/>
      <c r="G4158" s="83"/>
    </row>
    <row r="4159" spans="1:7">
      <c r="A4159" s="85"/>
      <c r="D4159" s="83"/>
      <c r="F4159" s="83"/>
      <c r="G4159" s="83"/>
    </row>
    <row r="4160" spans="1:7">
      <c r="A4160" s="85"/>
      <c r="D4160" s="83"/>
      <c r="F4160" s="83"/>
      <c r="G4160" s="83"/>
    </row>
    <row r="4161" spans="1:7">
      <c r="A4161" s="85"/>
      <c r="D4161" s="83"/>
      <c r="F4161" s="83"/>
      <c r="G4161" s="83"/>
    </row>
    <row r="4162" spans="1:7">
      <c r="D4162" s="83"/>
      <c r="F4162" s="83"/>
      <c r="G4162" s="83"/>
    </row>
    <row r="4163" spans="1:7">
      <c r="D4163" s="83"/>
      <c r="F4163" s="83"/>
      <c r="G4163" s="83"/>
    </row>
    <row r="4164" spans="1:7">
      <c r="D4164" s="83"/>
      <c r="F4164" s="83"/>
      <c r="G4164" s="83"/>
    </row>
    <row r="4165" spans="1:7">
      <c r="D4165" s="83"/>
      <c r="F4165" s="83"/>
      <c r="G4165" s="83"/>
    </row>
    <row r="4166" spans="1:7">
      <c r="D4166" s="83"/>
      <c r="F4166" s="83"/>
      <c r="G4166" s="83"/>
    </row>
    <row r="4167" spans="1:7">
      <c r="D4167" s="83"/>
      <c r="F4167" s="83"/>
      <c r="G4167" s="83"/>
    </row>
    <row r="4168" spans="1:7">
      <c r="D4168" s="83"/>
      <c r="F4168" s="83"/>
    </row>
    <row r="4169" spans="1:7">
      <c r="D4169" s="83"/>
      <c r="F4169" s="83"/>
      <c r="G4169" s="83"/>
    </row>
    <row r="4170" spans="1:7">
      <c r="D4170" s="83"/>
      <c r="F4170" s="83"/>
      <c r="G4170" s="83"/>
    </row>
    <row r="4171" spans="1:7">
      <c r="D4171" s="83"/>
      <c r="F4171" s="83"/>
      <c r="G4171" s="83"/>
    </row>
    <row r="4172" spans="1:7">
      <c r="D4172" s="83"/>
      <c r="F4172" s="83"/>
      <c r="G4172" s="83"/>
    </row>
    <row r="4173" spans="1:7">
      <c r="D4173" s="83"/>
      <c r="F4173" s="83"/>
      <c r="G4173" s="83"/>
    </row>
    <row r="4174" spans="1:7">
      <c r="D4174" s="83"/>
      <c r="F4174" s="83"/>
      <c r="G4174" s="83"/>
    </row>
    <row r="4175" spans="1:7">
      <c r="D4175" s="83"/>
      <c r="F4175" s="83"/>
      <c r="G4175" s="83"/>
    </row>
    <row r="4176" spans="1:7">
      <c r="D4176" s="83"/>
      <c r="F4176" s="83"/>
      <c r="G4176" s="83"/>
    </row>
    <row r="4177" spans="4:7">
      <c r="D4177" s="83"/>
      <c r="F4177" s="83"/>
      <c r="G4177" s="83"/>
    </row>
    <row r="4178" spans="4:7">
      <c r="D4178" s="83"/>
      <c r="F4178" s="83"/>
      <c r="G4178" s="83"/>
    </row>
    <row r="4179" spans="4:7">
      <c r="D4179" s="83"/>
      <c r="F4179" s="83"/>
      <c r="G4179" s="83"/>
    </row>
    <row r="4180" spans="4:7">
      <c r="D4180" s="83"/>
      <c r="F4180" s="83"/>
      <c r="G4180" s="83"/>
    </row>
    <row r="4181" spans="4:7">
      <c r="D4181" s="83"/>
      <c r="F4181" s="83"/>
    </row>
    <row r="4182" spans="4:7">
      <c r="D4182" s="83"/>
      <c r="F4182" s="83"/>
      <c r="G4182" s="83"/>
    </row>
    <row r="4183" spans="4:7">
      <c r="D4183" s="83"/>
      <c r="F4183" s="83"/>
      <c r="G4183" s="83"/>
    </row>
    <row r="4184" spans="4:7">
      <c r="D4184" s="83"/>
      <c r="F4184" s="83"/>
      <c r="G4184" s="83"/>
    </row>
    <row r="4185" spans="4:7">
      <c r="D4185" s="83"/>
      <c r="F4185" s="83"/>
      <c r="G4185" s="83"/>
    </row>
    <row r="4186" spans="4:7">
      <c r="D4186" s="83"/>
      <c r="F4186" s="83"/>
      <c r="G4186" s="83"/>
    </row>
    <row r="4187" spans="4:7">
      <c r="D4187" s="83"/>
      <c r="F4187" s="83"/>
    </row>
    <row r="4188" spans="4:7">
      <c r="D4188" s="83"/>
      <c r="F4188" s="83"/>
    </row>
    <row r="4189" spans="4:7">
      <c r="D4189" s="83"/>
      <c r="F4189" s="83"/>
    </row>
    <row r="4190" spans="4:7">
      <c r="D4190" s="83"/>
      <c r="F4190" s="83"/>
    </row>
    <row r="4191" spans="4:7">
      <c r="D4191" s="83"/>
      <c r="F4191" s="83"/>
    </row>
    <row r="4192" spans="4:7">
      <c r="D4192" s="83"/>
      <c r="F4192" s="83"/>
    </row>
    <row r="4193" spans="4:6">
      <c r="D4193" s="83"/>
      <c r="F4193" s="83"/>
    </row>
    <row r="4194" spans="4:6">
      <c r="D4194" s="83"/>
      <c r="F4194" s="83"/>
    </row>
    <row r="4195" spans="4:6">
      <c r="D4195" s="83"/>
      <c r="F4195" s="83"/>
    </row>
    <row r="4196" spans="4:6">
      <c r="D4196" s="83"/>
      <c r="F4196" s="83"/>
    </row>
    <row r="4197" spans="4:6">
      <c r="D4197" s="83"/>
      <c r="F4197" s="83"/>
    </row>
    <row r="4198" spans="4:6">
      <c r="D4198" s="83"/>
      <c r="F4198" s="83"/>
    </row>
    <row r="4199" spans="4:6">
      <c r="D4199" s="83"/>
      <c r="F4199" s="83"/>
    </row>
    <row r="4200" spans="4:6">
      <c r="D4200" s="83"/>
      <c r="F4200" s="83"/>
    </row>
    <row r="4201" spans="4:6">
      <c r="D4201" s="83"/>
      <c r="F4201" s="83"/>
    </row>
    <row r="4202" spans="4:6">
      <c r="D4202" s="83"/>
      <c r="F4202" s="83"/>
    </row>
    <row r="4203" spans="4:6">
      <c r="D4203" s="83"/>
      <c r="F4203" s="83"/>
    </row>
    <row r="4204" spans="4:6">
      <c r="D4204" s="83"/>
      <c r="F4204" s="83"/>
    </row>
    <row r="4205" spans="4:6">
      <c r="D4205" s="83"/>
      <c r="F4205" s="83"/>
    </row>
    <row r="4206" spans="4:6">
      <c r="D4206" s="83"/>
      <c r="F4206" s="83"/>
    </row>
    <row r="4207" spans="4:6">
      <c r="D4207" s="83"/>
      <c r="F4207" s="83"/>
    </row>
    <row r="4208" spans="4:6">
      <c r="D4208" s="83"/>
      <c r="F4208" s="83"/>
    </row>
    <row r="4209" spans="4:6">
      <c r="D4209" s="83"/>
      <c r="F4209" s="83"/>
    </row>
    <row r="4210" spans="4:6">
      <c r="D4210" s="83"/>
      <c r="F4210" s="83"/>
    </row>
    <row r="4211" spans="4:6">
      <c r="D4211" s="83"/>
      <c r="F4211" s="83"/>
    </row>
    <row r="4212" spans="4:6">
      <c r="D4212" s="83"/>
      <c r="F4212" s="83"/>
    </row>
    <row r="4213" spans="4:6">
      <c r="D4213" s="83"/>
      <c r="F4213" s="83"/>
    </row>
    <row r="4214" spans="4:6">
      <c r="D4214" s="83"/>
      <c r="F4214" s="83"/>
    </row>
    <row r="4215" spans="4:6">
      <c r="D4215" s="83"/>
      <c r="F4215" s="83"/>
    </row>
    <row r="4216" spans="4:6">
      <c r="D4216" s="83"/>
      <c r="F4216" s="83"/>
    </row>
    <row r="4217" spans="4:6">
      <c r="D4217" s="83"/>
      <c r="F4217" s="83"/>
    </row>
    <row r="4218" spans="4:6">
      <c r="D4218" s="83"/>
      <c r="F4218" s="83"/>
    </row>
    <row r="4219" spans="4:6">
      <c r="D4219" s="83"/>
      <c r="F4219" s="83"/>
    </row>
    <row r="4220" spans="4:6">
      <c r="D4220" s="83"/>
      <c r="F4220" s="83"/>
    </row>
    <row r="4221" spans="4:6">
      <c r="D4221" s="83"/>
      <c r="F4221" s="83"/>
    </row>
    <row r="4223" spans="4:6">
      <c r="D4223" s="83"/>
      <c r="F4223" s="83"/>
    </row>
    <row r="4224" spans="4:6">
      <c r="D4224" s="83"/>
      <c r="F4224" s="83"/>
    </row>
    <row r="4225" spans="4:6">
      <c r="D4225" s="83"/>
      <c r="F4225" s="83"/>
    </row>
    <row r="4226" spans="4:6">
      <c r="D4226" s="83"/>
      <c r="F4226" s="83"/>
    </row>
    <row r="4227" spans="4:6">
      <c r="D4227" s="83"/>
      <c r="F4227" s="83"/>
    </row>
    <row r="4228" spans="4:6">
      <c r="D4228" s="83"/>
      <c r="F4228" s="83"/>
    </row>
    <row r="4229" spans="4:6">
      <c r="D4229" s="83"/>
      <c r="F4229" s="83"/>
    </row>
    <row r="4230" spans="4:6">
      <c r="D4230" s="83"/>
      <c r="F4230" s="83"/>
    </row>
    <row r="4231" spans="4:6">
      <c r="D4231" s="83"/>
      <c r="F4231" s="83"/>
    </row>
    <row r="4232" spans="4:6">
      <c r="D4232" s="83"/>
      <c r="F4232" s="83"/>
    </row>
    <row r="4233" spans="4:6">
      <c r="D4233" s="83"/>
      <c r="F4233" s="83"/>
    </row>
    <row r="4234" spans="4:6">
      <c r="D4234" s="83"/>
      <c r="F4234" s="83"/>
    </row>
    <row r="4235" spans="4:6">
      <c r="D4235" s="83"/>
      <c r="F4235" s="83"/>
    </row>
    <row r="4236" spans="4:6">
      <c r="D4236" s="83"/>
      <c r="F4236" s="83"/>
    </row>
    <row r="4237" spans="4:6">
      <c r="D4237" s="83"/>
      <c r="F4237" s="83"/>
    </row>
    <row r="4238" spans="4:6">
      <c r="D4238" s="83"/>
      <c r="F4238" s="83"/>
    </row>
    <row r="4239" spans="4:6">
      <c r="D4239" s="83"/>
      <c r="F4239" s="83"/>
    </row>
    <row r="4242" spans="4:6">
      <c r="D4242" s="83"/>
      <c r="F4242" s="83"/>
    </row>
    <row r="4244" spans="4:6">
      <c r="D4244" s="83"/>
      <c r="F4244" s="83"/>
    </row>
    <row r="4245" spans="4:6">
      <c r="D4245" s="83"/>
      <c r="F4245" s="83"/>
    </row>
    <row r="4246" spans="4:6">
      <c r="D4246" s="83"/>
      <c r="F4246" s="83"/>
    </row>
    <row r="4249" spans="4:6">
      <c r="D4249" s="83"/>
      <c r="F4249" s="83"/>
    </row>
    <row r="4250" spans="4:6">
      <c r="D4250" s="83"/>
      <c r="F4250" s="83"/>
    </row>
    <row r="4251" spans="4:6">
      <c r="D4251" s="83"/>
      <c r="F4251" s="83"/>
    </row>
    <row r="4253" spans="4:6">
      <c r="D4253" s="83"/>
      <c r="F4253" s="83"/>
    </row>
    <row r="4254" spans="4:6">
      <c r="D4254" s="83"/>
      <c r="F4254" s="83"/>
    </row>
    <row r="4255" spans="4:6">
      <c r="D4255" s="83"/>
      <c r="F4255" s="83"/>
    </row>
    <row r="4256" spans="4:6">
      <c r="D4256" s="83"/>
      <c r="F4256" s="83"/>
    </row>
    <row r="4257" spans="4:6">
      <c r="F4257" s="83"/>
    </row>
    <row r="4258" spans="4:6">
      <c r="D4258" s="83"/>
      <c r="F4258" s="83"/>
    </row>
    <row r="4259" spans="4:6">
      <c r="D4259" s="83"/>
      <c r="F4259" s="83"/>
    </row>
    <row r="4261" spans="4:6">
      <c r="D4261" s="83"/>
      <c r="F4261" s="83"/>
    </row>
    <row r="4262" spans="4:6">
      <c r="D4262" s="83"/>
      <c r="F4262" s="83"/>
    </row>
    <row r="4263" spans="4:6">
      <c r="D4263" s="83"/>
      <c r="F4263" s="83"/>
    </row>
    <row r="4264" spans="4:6">
      <c r="D4264" s="83"/>
    </row>
    <row r="4265" spans="4:6">
      <c r="D4265" s="83"/>
      <c r="F4265" s="83"/>
    </row>
    <row r="4269" spans="4:6">
      <c r="D4269" s="83"/>
      <c r="F4269" s="83"/>
    </row>
    <row r="4270" spans="4:6">
      <c r="D4270" s="83"/>
      <c r="F4270" s="83"/>
    </row>
    <row r="4272" spans="4:6">
      <c r="D4272" s="83"/>
      <c r="F4272" s="83"/>
    </row>
    <row r="4276" spans="4:6">
      <c r="D4276" s="83"/>
      <c r="F4276" s="83"/>
    </row>
    <row r="4277" spans="4:6">
      <c r="D4277" s="83"/>
      <c r="F4277" s="83"/>
    </row>
    <row r="4278" spans="4:6">
      <c r="D4278" s="83"/>
      <c r="F4278" s="83"/>
    </row>
    <row r="4280" spans="4:6">
      <c r="D4280" s="83"/>
      <c r="F4280" s="83"/>
    </row>
    <row r="4281" spans="4:6">
      <c r="D4281" s="83"/>
      <c r="F4281" s="83"/>
    </row>
    <row r="4282" spans="4:6">
      <c r="D4282" s="83"/>
      <c r="F4282" s="83"/>
    </row>
    <row r="4284" spans="4:6">
      <c r="D4284" s="83"/>
      <c r="F4284" s="83"/>
    </row>
    <row r="4285" spans="4:6">
      <c r="D4285" s="83"/>
      <c r="F4285" s="83"/>
    </row>
    <row r="4287" spans="4:6">
      <c r="D4287" s="83"/>
      <c r="F4287" s="83"/>
    </row>
    <row r="4288" spans="4:6">
      <c r="F4288" s="83"/>
    </row>
    <row r="4289" spans="4:6">
      <c r="D4289" s="83"/>
      <c r="F4289" s="83"/>
    </row>
    <row r="4290" spans="4:6">
      <c r="D4290" s="83"/>
    </row>
    <row r="4291" spans="4:6">
      <c r="D4291" s="83"/>
      <c r="F4291" s="83"/>
    </row>
    <row r="4293" spans="4:6">
      <c r="D4293" s="83"/>
      <c r="F4293" s="83"/>
    </row>
    <row r="4298" spans="4:6">
      <c r="D4298" s="83"/>
    </row>
    <row r="4300" spans="4:6">
      <c r="D4300" s="83"/>
      <c r="F4300" s="83"/>
    </row>
    <row r="4302" spans="4:6">
      <c r="D4302" s="83"/>
      <c r="F4302" s="83"/>
    </row>
    <row r="4303" spans="4:6">
      <c r="D4303" s="83"/>
      <c r="F4303" s="83"/>
    </row>
    <row r="4304" spans="4:6">
      <c r="D4304" s="83"/>
      <c r="F4304" s="83"/>
    </row>
    <row r="4305" spans="4:6">
      <c r="D4305" s="83"/>
      <c r="F4305" s="83"/>
    </row>
    <row r="4306" spans="4:6">
      <c r="D4306" s="83"/>
      <c r="F4306" s="83"/>
    </row>
    <row r="4307" spans="4:6">
      <c r="D4307" s="83"/>
      <c r="F4307" s="83"/>
    </row>
    <row r="4308" spans="4:6">
      <c r="D4308" s="83"/>
      <c r="F4308" s="83"/>
    </row>
    <row r="4310" spans="4:6">
      <c r="D4310" s="83"/>
      <c r="F4310" s="83"/>
    </row>
    <row r="4311" spans="4:6">
      <c r="D4311" s="83"/>
    </row>
    <row r="4312" spans="4:6">
      <c r="D4312" s="83"/>
    </row>
    <row r="4313" spans="4:6">
      <c r="D4313" s="83"/>
      <c r="F4313" s="83"/>
    </row>
    <row r="4315" spans="4:6">
      <c r="D4315" s="83"/>
      <c r="F4315" s="83"/>
    </row>
    <row r="4316" spans="4:6">
      <c r="D4316" s="83"/>
      <c r="F4316" s="83"/>
    </row>
    <row r="4317" spans="4:6">
      <c r="D4317" s="83"/>
    </row>
    <row r="4319" spans="4:6">
      <c r="D4319" s="83"/>
      <c r="F4319" s="83"/>
    </row>
    <row r="4320" spans="4:6">
      <c r="D4320" s="83"/>
      <c r="F4320" s="83"/>
    </row>
    <row r="4323" spans="4:6">
      <c r="D4323" s="83"/>
      <c r="F4323" s="83"/>
    </row>
    <row r="4324" spans="4:6">
      <c r="D4324" s="83"/>
      <c r="F4324" s="83"/>
    </row>
    <row r="4328" spans="4:6">
      <c r="D4328" s="83"/>
      <c r="F4328" s="83"/>
    </row>
    <row r="4329" spans="4:6">
      <c r="D4329" s="83"/>
      <c r="F4329" s="83"/>
    </row>
    <row r="4330" spans="4:6">
      <c r="D4330" s="83"/>
      <c r="F4330" s="83"/>
    </row>
    <row r="4331" spans="4:6">
      <c r="D4331" s="83"/>
      <c r="F4331" s="83"/>
    </row>
    <row r="4332" spans="4:6">
      <c r="D4332" s="83"/>
      <c r="F4332" s="83"/>
    </row>
    <row r="4333" spans="4:6">
      <c r="D4333" s="83"/>
      <c r="F4333" s="83"/>
    </row>
    <row r="4334" spans="4:6">
      <c r="D4334" s="83"/>
      <c r="F4334" s="83"/>
    </row>
    <row r="4335" spans="4:6">
      <c r="D4335" s="83"/>
      <c r="F4335" s="83"/>
    </row>
    <row r="4336" spans="4:6">
      <c r="D4336" s="83"/>
      <c r="F4336" s="83"/>
    </row>
    <row r="4337" spans="4:6">
      <c r="D4337" s="83"/>
      <c r="F4337" s="83"/>
    </row>
    <row r="4338" spans="4:6">
      <c r="D4338" s="83"/>
    </row>
    <row r="4339" spans="4:6">
      <c r="D4339" s="83"/>
      <c r="F4339" s="83"/>
    </row>
    <row r="4340" spans="4:6">
      <c r="D4340" s="83"/>
      <c r="F4340" s="83"/>
    </row>
    <row r="4341" spans="4:6">
      <c r="D4341" s="83"/>
      <c r="F4341" s="83"/>
    </row>
    <row r="4342" spans="4:6">
      <c r="D4342" s="83"/>
    </row>
    <row r="4343" spans="4:6">
      <c r="D4343" s="83"/>
      <c r="F4343" s="83"/>
    </row>
    <row r="4346" spans="4:6">
      <c r="D4346" s="83"/>
      <c r="F4346" s="83"/>
    </row>
    <row r="4348" spans="4:6">
      <c r="D4348" s="83"/>
      <c r="F4348" s="83"/>
    </row>
    <row r="4349" spans="4:6">
      <c r="D4349" s="83"/>
      <c r="F4349" s="83"/>
    </row>
    <row r="4350" spans="4:6">
      <c r="D4350" s="83"/>
    </row>
    <row r="4354" spans="4:6">
      <c r="D4354" s="83"/>
      <c r="F4354" s="83"/>
    </row>
    <row r="4355" spans="4:6">
      <c r="D4355" s="83"/>
      <c r="F4355" s="83"/>
    </row>
    <row r="4356" spans="4:6">
      <c r="D4356" s="83"/>
    </row>
    <row r="4357" spans="4:6">
      <c r="D4357" s="83"/>
      <c r="F4357" s="83"/>
    </row>
    <row r="4358" spans="4:6">
      <c r="D4358" s="83"/>
      <c r="F4358" s="83"/>
    </row>
    <row r="4359" spans="4:6">
      <c r="D4359" s="83"/>
      <c r="F4359" s="83"/>
    </row>
    <row r="4360" spans="4:6">
      <c r="D4360" s="83"/>
      <c r="F4360" s="83"/>
    </row>
    <row r="4361" spans="4:6">
      <c r="F4361" s="83"/>
    </row>
    <row r="4362" spans="4:6">
      <c r="D4362" s="83"/>
      <c r="F4362" s="83"/>
    </row>
    <row r="4363" spans="4:6">
      <c r="F4363" s="83"/>
    </row>
    <row r="4365" spans="4:6">
      <c r="D4365" s="83"/>
    </row>
    <row r="4366" spans="4:6">
      <c r="D4366" s="83"/>
      <c r="F4366" s="83"/>
    </row>
    <row r="4367" spans="4:6">
      <c r="D4367" s="83"/>
      <c r="F4367" s="83"/>
    </row>
    <row r="4369" spans="4:6">
      <c r="F4369" s="83"/>
    </row>
    <row r="4370" spans="4:6">
      <c r="D4370" s="83"/>
      <c r="F4370" s="83"/>
    </row>
    <row r="4371" spans="4:6">
      <c r="D4371" s="83"/>
      <c r="F4371" s="83"/>
    </row>
    <row r="4372" spans="4:6">
      <c r="D4372" s="83"/>
      <c r="F4372" s="83"/>
    </row>
    <row r="4373" spans="4:6">
      <c r="D4373" s="83"/>
      <c r="F4373" s="83"/>
    </row>
    <row r="4374" spans="4:6">
      <c r="D4374" s="83"/>
      <c r="F4374" s="83"/>
    </row>
    <row r="4375" spans="4:6">
      <c r="D4375" s="83"/>
      <c r="F4375" s="83"/>
    </row>
    <row r="4376" spans="4:6">
      <c r="D4376" s="83"/>
      <c r="F4376" s="83"/>
    </row>
    <row r="4378" spans="4:6">
      <c r="D4378" s="83"/>
      <c r="F4378" s="83"/>
    </row>
    <row r="4379" spans="4:6">
      <c r="D4379" s="83"/>
      <c r="F4379" s="83"/>
    </row>
    <row r="4380" spans="4:6">
      <c r="D4380" s="83"/>
      <c r="F4380" s="83"/>
    </row>
    <row r="4381" spans="4:6">
      <c r="D4381" s="83"/>
      <c r="F4381" s="83"/>
    </row>
    <row r="4382" spans="4:6">
      <c r="D4382" s="83"/>
      <c r="F4382" s="83"/>
    </row>
    <row r="4383" spans="4:6">
      <c r="D4383" s="83"/>
      <c r="F4383" s="83"/>
    </row>
    <row r="4384" spans="4:6">
      <c r="D4384" s="83"/>
      <c r="F4384" s="83"/>
    </row>
    <row r="4385" spans="4:6">
      <c r="D4385" s="83"/>
      <c r="F4385" s="83"/>
    </row>
    <row r="4386" spans="4:6">
      <c r="D4386" s="83"/>
      <c r="F4386" s="83"/>
    </row>
    <row r="4387" spans="4:6">
      <c r="D4387" s="83"/>
      <c r="F4387" s="83"/>
    </row>
    <row r="4388" spans="4:6">
      <c r="D4388" s="83"/>
      <c r="F4388" s="83"/>
    </row>
    <row r="4389" spans="4:6">
      <c r="F4389" s="83"/>
    </row>
    <row r="4390" spans="4:6">
      <c r="D4390" s="83"/>
    </row>
    <row r="4391" spans="4:6">
      <c r="D4391" s="83"/>
      <c r="F4391" s="83"/>
    </row>
    <row r="4392" spans="4:6">
      <c r="D4392" s="83"/>
      <c r="F4392" s="83"/>
    </row>
    <row r="4393" spans="4:6">
      <c r="D4393" s="83"/>
      <c r="F4393" s="83"/>
    </row>
    <row r="4394" spans="4:6">
      <c r="D4394" s="83"/>
    </row>
    <row r="4395" spans="4:6">
      <c r="F4395" s="83"/>
    </row>
    <row r="4396" spans="4:6">
      <c r="D4396" s="83"/>
      <c r="F4396" s="83"/>
    </row>
    <row r="4397" spans="4:6">
      <c r="D4397" s="83"/>
      <c r="F4397" s="83"/>
    </row>
    <row r="4401" spans="4:6">
      <c r="D4401" s="83"/>
      <c r="F4401" s="83"/>
    </row>
    <row r="4402" spans="4:6">
      <c r="D4402" s="83"/>
      <c r="F4402" s="83"/>
    </row>
    <row r="4404" spans="4:6">
      <c r="D4404" s="83"/>
      <c r="F4404" s="83"/>
    </row>
    <row r="4405" spans="4:6">
      <c r="D4405" s="83"/>
      <c r="F4405" s="83"/>
    </row>
    <row r="4406" spans="4:6">
      <c r="D4406" s="83"/>
      <c r="F4406" s="83"/>
    </row>
    <row r="4407" spans="4:6">
      <c r="D4407" s="83"/>
      <c r="F4407" s="83"/>
    </row>
    <row r="4408" spans="4:6">
      <c r="D4408" s="83"/>
      <c r="F4408" s="83"/>
    </row>
    <row r="4409" spans="4:6">
      <c r="D4409" s="83"/>
      <c r="F4409" s="83"/>
    </row>
    <row r="4410" spans="4:6">
      <c r="D4410" s="83"/>
      <c r="F4410" s="83"/>
    </row>
    <row r="4411" spans="4:6">
      <c r="D4411" s="83"/>
      <c r="F4411" s="83"/>
    </row>
    <row r="4412" spans="4:6">
      <c r="D4412" s="83"/>
      <c r="F4412" s="83"/>
    </row>
    <row r="4414" spans="4:6">
      <c r="D4414" s="83"/>
      <c r="F4414" s="83"/>
    </row>
    <row r="4415" spans="4:6">
      <c r="D4415" s="83"/>
    </row>
    <row r="4416" spans="4:6">
      <c r="D4416" s="83"/>
    </row>
    <row r="4417" spans="4:6">
      <c r="D4417" s="83"/>
      <c r="F4417" s="83"/>
    </row>
    <row r="4419" spans="4:6">
      <c r="D4419" s="83"/>
      <c r="F4419" s="83"/>
    </row>
    <row r="4420" spans="4:6">
      <c r="D4420" s="83"/>
      <c r="F4420" s="83"/>
    </row>
    <row r="4421" spans="4:6">
      <c r="D4421" s="83"/>
    </row>
    <row r="4423" spans="4:6">
      <c r="D4423" s="83"/>
      <c r="F4423" s="83"/>
    </row>
    <row r="4424" spans="4:6">
      <c r="D4424" s="83"/>
      <c r="F4424" s="83"/>
    </row>
    <row r="4426" spans="4:6">
      <c r="D4426" s="83"/>
      <c r="F4426" s="83"/>
    </row>
    <row r="4427" spans="4:6">
      <c r="D4427" s="83"/>
      <c r="F4427" s="83"/>
    </row>
    <row r="4431" spans="4:6">
      <c r="D4431" s="83"/>
      <c r="F4431" s="83"/>
    </row>
    <row r="4432" spans="4:6">
      <c r="D4432" s="83"/>
      <c r="F4432" s="83"/>
    </row>
    <row r="4433" spans="4:6">
      <c r="D4433" s="83"/>
      <c r="F4433" s="83"/>
    </row>
    <row r="4434" spans="4:6">
      <c r="D4434" s="83"/>
      <c r="F4434" s="83"/>
    </row>
    <row r="4435" spans="4:6">
      <c r="D4435" s="83"/>
      <c r="F4435" s="83"/>
    </row>
    <row r="4436" spans="4:6">
      <c r="D4436" s="83"/>
      <c r="F4436" s="83"/>
    </row>
    <row r="4437" spans="4:6">
      <c r="D4437" s="83"/>
      <c r="F4437" s="83"/>
    </row>
    <row r="4438" spans="4:6">
      <c r="D4438" s="83"/>
      <c r="F4438" s="83"/>
    </row>
    <row r="4439" spans="4:6">
      <c r="D4439" s="83"/>
      <c r="F4439" s="83"/>
    </row>
    <row r="4440" spans="4:6">
      <c r="D4440" s="83"/>
      <c r="F4440" s="83"/>
    </row>
    <row r="4441" spans="4:6">
      <c r="F4441" s="83"/>
    </row>
    <row r="4442" spans="4:6">
      <c r="D4442" s="83"/>
    </row>
    <row r="4443" spans="4:6">
      <c r="D4443" s="83"/>
      <c r="F4443" s="83"/>
    </row>
    <row r="4444" spans="4:6">
      <c r="D4444" s="83"/>
      <c r="F4444" s="83"/>
    </row>
    <row r="4445" spans="4:6">
      <c r="D4445" s="83"/>
      <c r="F4445" s="83"/>
    </row>
    <row r="4446" spans="4:6">
      <c r="D4446" s="83"/>
      <c r="F4446" s="83"/>
    </row>
    <row r="4447" spans="4:6">
      <c r="F4447" s="83"/>
    </row>
    <row r="4449" spans="4:6">
      <c r="D4449" s="83"/>
      <c r="F4449" s="83"/>
    </row>
    <row r="4450" spans="4:6">
      <c r="D4450" s="83"/>
      <c r="F4450" s="83"/>
    </row>
    <row r="4452" spans="4:6">
      <c r="D4452" s="83"/>
      <c r="F4452" s="83"/>
    </row>
    <row r="4453" spans="4:6">
      <c r="D4453" s="83"/>
      <c r="F4453" s="83"/>
    </row>
    <row r="4458" spans="4:6">
      <c r="D4458" s="83"/>
      <c r="F4458" s="83"/>
    </row>
    <row r="4459" spans="4:6">
      <c r="D4459" s="83"/>
      <c r="F4459" s="83"/>
    </row>
    <row r="4460" spans="4:6">
      <c r="D4460" s="83"/>
      <c r="F4460" s="83"/>
    </row>
    <row r="4461" spans="4:6">
      <c r="D4461" s="83"/>
      <c r="F4461" s="83"/>
    </row>
    <row r="4462" spans="4:6">
      <c r="D4462" s="83"/>
      <c r="F4462" s="83"/>
    </row>
    <row r="4463" spans="4:6">
      <c r="D4463" s="83"/>
      <c r="F4463" s="83"/>
    </row>
    <row r="4464" spans="4:6">
      <c r="D4464" s="83"/>
      <c r="F4464" s="83"/>
    </row>
    <row r="4465" spans="2:6">
      <c r="F4465" s="83"/>
    </row>
    <row r="4466" spans="2:6">
      <c r="D4466" s="83"/>
      <c r="F4466" s="83"/>
    </row>
    <row r="4467" spans="2:6">
      <c r="D4467" s="83"/>
      <c r="F4467" s="83"/>
    </row>
    <row r="4469" spans="2:6">
      <c r="D4469" s="83"/>
      <c r="F4469" s="83"/>
    </row>
    <row r="4470" spans="2:6">
      <c r="D4470" s="83"/>
      <c r="F4470" s="83"/>
    </row>
    <row r="4471" spans="2:6">
      <c r="D4471" s="83"/>
      <c r="F4471" s="83"/>
    </row>
    <row r="4472" spans="2:6">
      <c r="D4472" s="83"/>
    </row>
    <row r="4473" spans="2:6">
      <c r="D4473" s="83"/>
      <c r="F4473" s="83"/>
    </row>
    <row r="4474" spans="2:6">
      <c r="B4474" s="83"/>
      <c r="D4474" s="83"/>
      <c r="F4474" s="83"/>
    </row>
    <row r="4475" spans="2:6">
      <c r="B4475" s="83"/>
      <c r="D4475" s="83"/>
      <c r="F4475" s="83"/>
    </row>
    <row r="4476" spans="2:6">
      <c r="B4476" s="83"/>
      <c r="D4476" s="83"/>
      <c r="F4476" s="83"/>
    </row>
    <row r="4477" spans="2:6">
      <c r="B4477" s="83"/>
      <c r="D4477" s="83"/>
      <c r="F4477" s="83"/>
    </row>
    <row r="4478" spans="2:6">
      <c r="B4478" s="83"/>
      <c r="D4478" s="83"/>
      <c r="F4478" s="83"/>
    </row>
    <row r="4479" spans="2:6">
      <c r="B4479" s="83"/>
      <c r="D4479" s="83"/>
      <c r="F4479" s="83"/>
    </row>
    <row r="4480" spans="2:6">
      <c r="B4480" s="83"/>
      <c r="D4480" s="83"/>
      <c r="F4480" s="83"/>
    </row>
    <row r="4481" spans="2:6">
      <c r="B4481" s="83"/>
      <c r="D4481" s="83"/>
    </row>
    <row r="4482" spans="2:6">
      <c r="B4482" s="83"/>
      <c r="D4482" s="83"/>
      <c r="F4482" s="83"/>
    </row>
    <row r="4483" spans="2:6">
      <c r="B4483" s="83"/>
      <c r="D4483" s="83"/>
      <c r="F4483" s="83"/>
    </row>
    <row r="4484" spans="2:6">
      <c r="B4484" s="83"/>
      <c r="D4484" s="83"/>
      <c r="F4484" s="83"/>
    </row>
    <row r="4485" spans="2:6">
      <c r="B4485" s="83"/>
      <c r="D4485" s="83"/>
      <c r="F4485" s="83"/>
    </row>
    <row r="4486" spans="2:6">
      <c r="B4486" s="83"/>
      <c r="D4486" s="83"/>
      <c r="F4486" s="83"/>
    </row>
    <row r="4487" spans="2:6">
      <c r="B4487" s="83"/>
      <c r="D4487" s="83"/>
      <c r="F4487" s="83"/>
    </row>
    <row r="4488" spans="2:6">
      <c r="B4488" s="83"/>
      <c r="D4488" s="83"/>
      <c r="F4488" s="83"/>
    </row>
    <row r="4489" spans="2:6">
      <c r="B4489" s="83"/>
      <c r="D4489" s="83"/>
      <c r="F4489" s="83"/>
    </row>
    <row r="4490" spans="2:6">
      <c r="B4490" s="83"/>
      <c r="D4490" s="83"/>
      <c r="F4490" s="83"/>
    </row>
    <row r="4491" spans="2:6">
      <c r="B4491" s="83"/>
      <c r="D4491" s="83"/>
      <c r="F4491" s="83"/>
    </row>
    <row r="4492" spans="2:6">
      <c r="B4492" s="83"/>
      <c r="D4492" s="83"/>
      <c r="F4492" s="83"/>
    </row>
    <row r="4493" spans="2:6">
      <c r="B4493" s="83"/>
      <c r="D4493" s="83"/>
      <c r="F4493" s="83"/>
    </row>
    <row r="4494" spans="2:6">
      <c r="B4494" s="83"/>
      <c r="D4494" s="83"/>
      <c r="F4494" s="83"/>
    </row>
    <row r="4495" spans="2:6">
      <c r="B4495" s="83"/>
      <c r="D4495" s="83"/>
      <c r="F4495" s="83"/>
    </row>
    <row r="4496" spans="2:6">
      <c r="B4496" s="83"/>
      <c r="D4496" s="83"/>
      <c r="F4496" s="83"/>
    </row>
    <row r="4497" spans="2:6">
      <c r="B4497" s="83"/>
      <c r="D4497" s="83"/>
      <c r="F4497" s="83"/>
    </row>
    <row r="4498" spans="2:6">
      <c r="B4498" s="83"/>
      <c r="D4498" s="83"/>
      <c r="F4498" s="83"/>
    </row>
    <row r="4499" spans="2:6">
      <c r="B4499" s="83"/>
      <c r="D4499" s="83"/>
      <c r="F4499" s="83"/>
    </row>
    <row r="4500" spans="2:6">
      <c r="D4500" s="83"/>
      <c r="F4500" s="83"/>
    </row>
    <row r="4501" spans="2:6">
      <c r="D4501" s="83"/>
      <c r="F4501" s="83"/>
    </row>
    <row r="4502" spans="2:6">
      <c r="D4502" s="83"/>
      <c r="F4502" s="83"/>
    </row>
    <row r="4503" spans="2:6">
      <c r="D4503" s="83"/>
      <c r="F4503" s="83"/>
    </row>
    <row r="4504" spans="2:6">
      <c r="D4504" s="83"/>
      <c r="F4504" s="83"/>
    </row>
    <row r="4505" spans="2:6">
      <c r="D4505" s="83"/>
      <c r="F4505" s="83"/>
    </row>
    <row r="4506" spans="2:6">
      <c r="D4506" s="83"/>
      <c r="F4506" s="83"/>
    </row>
    <row r="4508" spans="2:6">
      <c r="D4508" s="83"/>
      <c r="F4508" s="83"/>
    </row>
    <row r="4509" spans="2:6">
      <c r="D4509" s="83"/>
      <c r="F4509" s="83"/>
    </row>
    <row r="4510" spans="2:6">
      <c r="D4510" s="83"/>
      <c r="F4510" s="83"/>
    </row>
    <row r="4511" spans="2:6">
      <c r="D4511" s="83"/>
      <c r="F4511" s="83"/>
    </row>
    <row r="4512" spans="2:6">
      <c r="D4512" s="83"/>
      <c r="F4512" s="83"/>
    </row>
    <row r="4513" spans="4:7">
      <c r="D4513" s="83"/>
      <c r="F4513" s="83"/>
    </row>
    <row r="4514" spans="4:7">
      <c r="D4514" s="83"/>
      <c r="F4514" s="83"/>
    </row>
    <row r="4515" spans="4:7">
      <c r="D4515" s="83"/>
      <c r="F4515" s="83"/>
    </row>
    <row r="4516" spans="4:7">
      <c r="D4516" s="83"/>
      <c r="F4516" s="83"/>
    </row>
    <row r="4517" spans="4:7">
      <c r="D4517" s="83"/>
      <c r="F4517" s="83"/>
    </row>
    <row r="4518" spans="4:7">
      <c r="D4518" s="83"/>
      <c r="F4518" s="83"/>
    </row>
    <row r="4519" spans="4:7">
      <c r="D4519" s="83"/>
      <c r="F4519" s="83"/>
    </row>
    <row r="4520" spans="4:7">
      <c r="D4520" s="83"/>
      <c r="F4520" s="83"/>
    </row>
    <row r="4521" spans="4:7">
      <c r="D4521" s="83"/>
      <c r="F4521" s="83"/>
    </row>
    <row r="4522" spans="4:7">
      <c r="D4522" s="83"/>
      <c r="F4522" s="83"/>
    </row>
    <row r="4523" spans="4:7">
      <c r="D4523" s="83"/>
      <c r="F4523" s="83"/>
    </row>
    <row r="4524" spans="4:7">
      <c r="D4524" s="83"/>
      <c r="F4524" s="83"/>
    </row>
    <row r="4525" spans="4:7">
      <c r="D4525" s="83"/>
      <c r="F4525" s="83"/>
    </row>
    <row r="4526" spans="4:7">
      <c r="D4526" s="83"/>
      <c r="F4526" s="83"/>
      <c r="G4526" s="83"/>
    </row>
    <row r="4527" spans="4:7">
      <c r="D4527" s="83"/>
      <c r="F4527" s="83"/>
      <c r="G4527" s="83"/>
    </row>
    <row r="4528" spans="4:7">
      <c r="D4528" s="83"/>
      <c r="F4528" s="83"/>
    </row>
    <row r="4529" spans="4:7">
      <c r="D4529" s="83"/>
      <c r="F4529" s="83"/>
    </row>
    <row r="4530" spans="4:7">
      <c r="D4530" s="83"/>
      <c r="F4530" s="83"/>
    </row>
    <row r="4531" spans="4:7">
      <c r="D4531" s="83"/>
      <c r="F4531" s="83"/>
      <c r="G4531" s="83"/>
    </row>
    <row r="4532" spans="4:7">
      <c r="D4532" s="83"/>
      <c r="F4532" s="83"/>
      <c r="G4532" s="83"/>
    </row>
    <row r="4534" spans="4:7">
      <c r="D4534" s="83"/>
      <c r="F4534" s="83"/>
    </row>
    <row r="4535" spans="4:7">
      <c r="D4535" s="83"/>
      <c r="F4535" s="83"/>
      <c r="G4535" s="83"/>
    </row>
    <row r="4536" spans="4:7">
      <c r="D4536" s="83"/>
      <c r="F4536" s="83"/>
      <c r="G4536" s="83"/>
    </row>
    <row r="4537" spans="4:7">
      <c r="D4537" s="83"/>
      <c r="F4537" s="83"/>
      <c r="G4537" s="83"/>
    </row>
    <row r="4538" spans="4:7">
      <c r="D4538" s="83"/>
      <c r="F4538" s="83"/>
      <c r="G4538" s="83"/>
    </row>
    <row r="4539" spans="4:7">
      <c r="D4539" s="83"/>
      <c r="F4539" s="83"/>
      <c r="G4539" s="83"/>
    </row>
    <row r="4540" spans="4:7">
      <c r="D4540" s="83"/>
      <c r="F4540" s="83"/>
      <c r="G4540" s="83"/>
    </row>
    <row r="4541" spans="4:7">
      <c r="D4541" s="83"/>
      <c r="F4541" s="83"/>
      <c r="G4541" s="83"/>
    </row>
    <row r="4542" spans="4:7">
      <c r="D4542" s="83"/>
      <c r="F4542" s="83"/>
      <c r="G4542" s="83"/>
    </row>
    <row r="4543" spans="4:7">
      <c r="D4543" s="83"/>
      <c r="F4543" s="83"/>
    </row>
    <row r="4544" spans="4:7">
      <c r="D4544" s="83"/>
      <c r="F4544" s="83"/>
      <c r="G4544" s="83"/>
    </row>
    <row r="4545" spans="4:7">
      <c r="D4545" s="83"/>
      <c r="F4545" s="83"/>
      <c r="G4545" s="83"/>
    </row>
    <row r="4546" spans="4:7">
      <c r="D4546" s="83"/>
      <c r="F4546" s="83"/>
    </row>
    <row r="4547" spans="4:7">
      <c r="D4547" s="83"/>
      <c r="F4547" s="83"/>
      <c r="G4547" s="83"/>
    </row>
    <row r="4548" spans="4:7">
      <c r="D4548" s="83"/>
      <c r="F4548" s="83"/>
      <c r="G4548" s="83"/>
    </row>
    <row r="4549" spans="4:7">
      <c r="D4549" s="83"/>
      <c r="F4549" s="83"/>
      <c r="G4549" s="83"/>
    </row>
    <row r="4550" spans="4:7">
      <c r="D4550" s="83"/>
      <c r="F4550" s="83"/>
    </row>
    <row r="4551" spans="4:7">
      <c r="D4551" s="83"/>
      <c r="F4551" s="83"/>
    </row>
    <row r="4552" spans="4:7">
      <c r="D4552" s="83"/>
      <c r="F4552" s="83"/>
    </row>
    <row r="4553" spans="4:7">
      <c r="D4553" s="83"/>
      <c r="F4553" s="83"/>
    </row>
    <row r="4554" spans="4:7">
      <c r="D4554" s="83"/>
      <c r="F4554" s="83"/>
    </row>
    <row r="4555" spans="4:7">
      <c r="D4555" s="83"/>
      <c r="F4555" s="83"/>
    </row>
    <row r="4556" spans="4:7">
      <c r="D4556" s="83"/>
      <c r="F4556" s="83"/>
    </row>
    <row r="4557" spans="4:7">
      <c r="D4557" s="83"/>
      <c r="F4557" s="83"/>
    </row>
    <row r="4558" spans="4:7">
      <c r="D4558" s="83"/>
      <c r="F4558" s="83"/>
    </row>
    <row r="4559" spans="4:7">
      <c r="D4559" s="83"/>
      <c r="F4559" s="83"/>
    </row>
    <row r="4560" spans="4:7">
      <c r="D4560" s="83"/>
      <c r="F4560" s="83"/>
    </row>
    <row r="4561" spans="4:6">
      <c r="D4561" s="83"/>
      <c r="F4561" s="83"/>
    </row>
    <row r="4562" spans="4:6">
      <c r="D4562" s="83"/>
      <c r="F4562" s="83"/>
    </row>
    <row r="4563" spans="4:6">
      <c r="D4563" s="83"/>
      <c r="F4563" s="83"/>
    </row>
    <row r="4564" spans="4:6">
      <c r="D4564" s="83"/>
      <c r="F4564" s="83"/>
    </row>
    <row r="4565" spans="4:6">
      <c r="D4565" s="83"/>
      <c r="F4565" s="83"/>
    </row>
    <row r="4566" spans="4:6">
      <c r="D4566" s="83"/>
      <c r="F4566" s="83"/>
    </row>
    <row r="4567" spans="4:6">
      <c r="D4567" s="83"/>
      <c r="F4567" s="83"/>
    </row>
    <row r="4568" spans="4:6">
      <c r="D4568" s="83"/>
      <c r="F4568" s="83"/>
    </row>
    <row r="4569" spans="4:6">
      <c r="D4569" s="83"/>
      <c r="F4569" s="83"/>
    </row>
    <row r="4570" spans="4:6">
      <c r="D4570" s="83"/>
      <c r="F4570" s="83"/>
    </row>
    <row r="4571" spans="4:6">
      <c r="D4571" s="83"/>
      <c r="F4571" s="83"/>
    </row>
    <row r="4572" spans="4:6">
      <c r="D4572" s="83"/>
      <c r="F4572" s="83"/>
    </row>
    <row r="4573" spans="4:6">
      <c r="D4573" s="83"/>
      <c r="F4573" s="83"/>
    </row>
    <row r="4574" spans="4:6">
      <c r="D4574" s="83"/>
      <c r="F4574" s="83"/>
    </row>
    <row r="4575" spans="4:6">
      <c r="D4575" s="83"/>
      <c r="F4575" s="83"/>
    </row>
    <row r="4576" spans="4:6">
      <c r="D4576" s="83"/>
      <c r="F4576" s="83"/>
    </row>
    <row r="4577" spans="4:6">
      <c r="D4577" s="83"/>
      <c r="F4577" s="83"/>
    </row>
    <row r="4578" spans="4:6">
      <c r="D4578" s="83"/>
      <c r="F4578" s="83"/>
    </row>
    <row r="4579" spans="4:6">
      <c r="D4579" s="83"/>
      <c r="F4579" s="83"/>
    </row>
    <row r="4580" spans="4:6">
      <c r="D4580" s="83"/>
      <c r="F4580" s="83"/>
    </row>
    <row r="4581" spans="4:6">
      <c r="D4581" s="83"/>
      <c r="F4581" s="83"/>
    </row>
    <row r="4582" spans="4:6">
      <c r="D4582" s="83"/>
      <c r="F4582" s="83"/>
    </row>
    <row r="4583" spans="4:6">
      <c r="D4583" s="83"/>
      <c r="F4583" s="83"/>
    </row>
    <row r="4584" spans="4:6">
      <c r="D4584" s="83"/>
      <c r="F4584" s="83"/>
    </row>
    <row r="4586" spans="4:6">
      <c r="D4586" s="83"/>
      <c r="F4586" s="83"/>
    </row>
    <row r="4587" spans="4:6">
      <c r="D4587" s="83"/>
      <c r="F4587" s="83"/>
    </row>
    <row r="4588" spans="4:6">
      <c r="D4588" s="83"/>
      <c r="F4588" s="83"/>
    </row>
    <row r="4589" spans="4:6">
      <c r="D4589" s="83"/>
      <c r="F4589" s="83"/>
    </row>
    <row r="4590" spans="4:6">
      <c r="D4590" s="83"/>
      <c r="F4590" s="83"/>
    </row>
    <row r="4591" spans="4:6">
      <c r="D4591" s="83"/>
      <c r="F4591" s="83"/>
    </row>
    <row r="4592" spans="4:6">
      <c r="D4592" s="83"/>
      <c r="F4592" s="83"/>
    </row>
    <row r="4593" spans="2:7">
      <c r="D4593" s="83"/>
      <c r="F4593" s="83"/>
    </row>
    <row r="4594" spans="2:7">
      <c r="D4594" s="83"/>
      <c r="F4594" s="83"/>
    </row>
    <row r="4595" spans="2:7">
      <c r="D4595" s="83"/>
      <c r="F4595" s="83"/>
    </row>
    <row r="4596" spans="2:7">
      <c r="D4596" s="83"/>
      <c r="F4596" s="83"/>
    </row>
    <row r="4597" spans="2:7">
      <c r="D4597" s="83"/>
      <c r="F4597" s="83"/>
    </row>
    <row r="4598" spans="2:7">
      <c r="D4598" s="83"/>
      <c r="F4598" s="83"/>
    </row>
    <row r="4599" spans="2:7">
      <c r="D4599" s="83"/>
      <c r="F4599" s="83"/>
    </row>
    <row r="4600" spans="2:7">
      <c r="D4600" s="83"/>
      <c r="F4600" s="83"/>
    </row>
    <row r="4601" spans="2:7">
      <c r="D4601" s="83"/>
      <c r="F4601" s="83"/>
    </row>
    <row r="4602" spans="2:7">
      <c r="D4602" s="83"/>
      <c r="F4602" s="83"/>
    </row>
    <row r="4603" spans="2:7">
      <c r="D4603" s="83"/>
      <c r="F4603" s="83"/>
    </row>
    <row r="4605" spans="2:7">
      <c r="B4605" s="83"/>
      <c r="D4605" s="83"/>
      <c r="F4605" s="83"/>
      <c r="G4605" s="83"/>
    </row>
    <row r="4606" spans="2:7">
      <c r="B4606" s="83"/>
      <c r="D4606" s="83"/>
      <c r="F4606" s="83"/>
    </row>
    <row r="4607" spans="2:7">
      <c r="B4607" s="83"/>
      <c r="D4607" s="83"/>
      <c r="F4607" s="83"/>
    </row>
    <row r="4608" spans="2:7">
      <c r="B4608" s="83"/>
      <c r="D4608" s="83"/>
      <c r="F4608" s="83"/>
    </row>
    <row r="4609" spans="2:7">
      <c r="B4609" s="83"/>
      <c r="D4609" s="83"/>
      <c r="F4609" s="83"/>
      <c r="G4609" s="83"/>
    </row>
    <row r="4610" spans="2:7">
      <c r="B4610" s="83"/>
      <c r="D4610" s="83"/>
      <c r="F4610" s="83"/>
      <c r="G4610" s="83"/>
    </row>
    <row r="4611" spans="2:7">
      <c r="B4611" s="83"/>
    </row>
    <row r="4612" spans="2:7">
      <c r="B4612" s="83"/>
      <c r="D4612" s="83"/>
      <c r="F4612" s="83"/>
    </row>
    <row r="4613" spans="2:7">
      <c r="B4613" s="83"/>
      <c r="D4613" s="83"/>
      <c r="F4613" s="83"/>
      <c r="G4613" s="83"/>
    </row>
    <row r="4614" spans="2:7">
      <c r="B4614" s="83"/>
      <c r="D4614" s="83"/>
      <c r="F4614" s="83"/>
      <c r="G4614" s="83"/>
    </row>
    <row r="4615" spans="2:7">
      <c r="B4615" s="83"/>
      <c r="D4615" s="83"/>
      <c r="F4615" s="83"/>
      <c r="G4615" s="83"/>
    </row>
    <row r="4616" spans="2:7">
      <c r="B4616" s="83"/>
      <c r="D4616" s="83"/>
      <c r="F4616" s="83"/>
      <c r="G4616" s="83"/>
    </row>
    <row r="4617" spans="2:7">
      <c r="B4617" s="83"/>
      <c r="D4617" s="83"/>
      <c r="F4617" s="83"/>
      <c r="G4617" s="83"/>
    </row>
    <row r="4618" spans="2:7">
      <c r="B4618" s="83"/>
      <c r="D4618" s="83"/>
      <c r="F4618" s="83"/>
      <c r="G4618" s="83"/>
    </row>
    <row r="4619" spans="2:7">
      <c r="B4619" s="83"/>
      <c r="D4619" s="83"/>
      <c r="F4619" s="83"/>
      <c r="G4619" s="83"/>
    </row>
    <row r="4620" spans="2:7">
      <c r="B4620" s="83"/>
      <c r="D4620" s="83"/>
      <c r="F4620" s="83"/>
      <c r="G4620" s="83"/>
    </row>
    <row r="4621" spans="2:7">
      <c r="B4621" s="83"/>
      <c r="D4621" s="83"/>
      <c r="F4621" s="83"/>
    </row>
    <row r="4622" spans="2:7">
      <c r="B4622" s="83"/>
      <c r="D4622" s="83"/>
      <c r="F4622" s="83"/>
      <c r="G4622" s="83"/>
    </row>
    <row r="4623" spans="2:7">
      <c r="B4623" s="83"/>
      <c r="D4623" s="83"/>
      <c r="F4623" s="83"/>
      <c r="G4623" s="83"/>
    </row>
    <row r="4624" spans="2:7">
      <c r="B4624" s="83"/>
      <c r="D4624" s="83"/>
      <c r="F4624" s="83"/>
    </row>
    <row r="4625" spans="1:7">
      <c r="B4625" s="83"/>
      <c r="D4625" s="83"/>
      <c r="F4625" s="83"/>
      <c r="G4625" s="83"/>
    </row>
    <row r="4626" spans="1:7">
      <c r="B4626" s="83"/>
      <c r="D4626" s="83"/>
      <c r="F4626" s="83"/>
      <c r="G4626" s="83"/>
    </row>
    <row r="4627" spans="1:7">
      <c r="B4627" s="83"/>
      <c r="D4627" s="83"/>
      <c r="F4627" s="83"/>
      <c r="G4627" s="83"/>
    </row>
    <row r="4628" spans="1:7">
      <c r="B4628" s="83"/>
      <c r="D4628" s="83"/>
      <c r="F4628" s="83"/>
    </row>
    <row r="4629" spans="1:7">
      <c r="B4629" s="83"/>
      <c r="D4629" s="83"/>
      <c r="F4629" s="83"/>
      <c r="G4629" s="83"/>
    </row>
    <row r="4630" spans="1:7">
      <c r="A4630" s="85"/>
      <c r="D4630" s="83"/>
      <c r="F4630" s="83"/>
      <c r="G4630" s="83"/>
    </row>
    <row r="4631" spans="1:7">
      <c r="A4631" s="85"/>
      <c r="D4631" s="83"/>
      <c r="F4631" s="83"/>
      <c r="G4631" s="83"/>
    </row>
    <row r="4632" spans="1:7">
      <c r="A4632" s="85"/>
      <c r="D4632" s="83"/>
      <c r="F4632" s="83"/>
    </row>
    <row r="4633" spans="1:7">
      <c r="A4633" s="85"/>
      <c r="D4633" s="83"/>
      <c r="F4633" s="83"/>
      <c r="G4633" s="83"/>
    </row>
    <row r="4634" spans="1:7">
      <c r="A4634" s="85"/>
      <c r="D4634" s="83"/>
      <c r="F4634" s="83"/>
      <c r="G4634" s="83"/>
    </row>
    <row r="4635" spans="1:7">
      <c r="A4635" s="85"/>
      <c r="D4635" s="83"/>
      <c r="F4635" s="83"/>
      <c r="G4635" s="83"/>
    </row>
    <row r="4636" spans="1:7">
      <c r="A4636" s="85"/>
      <c r="D4636" s="83"/>
      <c r="F4636" s="83"/>
      <c r="G4636" s="83"/>
    </row>
    <row r="4637" spans="1:7">
      <c r="A4637" s="85"/>
      <c r="D4637" s="83"/>
      <c r="F4637" s="83"/>
      <c r="G4637" s="83"/>
    </row>
    <row r="4638" spans="1:7">
      <c r="A4638" s="85"/>
      <c r="D4638" s="83"/>
      <c r="F4638" s="83"/>
      <c r="G4638" s="83"/>
    </row>
    <row r="4639" spans="1:7">
      <c r="A4639" s="85"/>
      <c r="D4639" s="83"/>
      <c r="F4639" s="83"/>
      <c r="G4639" s="83"/>
    </row>
    <row r="4640" spans="1:7">
      <c r="A4640" s="85"/>
      <c r="D4640" s="83"/>
      <c r="F4640" s="83"/>
      <c r="G4640" s="83"/>
    </row>
    <row r="4641" spans="1:7">
      <c r="A4641" s="85"/>
      <c r="D4641" s="83"/>
      <c r="F4641" s="83"/>
      <c r="G4641" s="83"/>
    </row>
    <row r="4642" spans="1:7">
      <c r="A4642" s="85"/>
      <c r="D4642" s="83"/>
      <c r="F4642" s="83"/>
      <c r="G4642" s="83"/>
    </row>
    <row r="4643" spans="1:7">
      <c r="A4643" s="85"/>
      <c r="D4643" s="83"/>
      <c r="F4643" s="83"/>
      <c r="G4643" s="83"/>
    </row>
    <row r="4644" spans="1:7">
      <c r="A4644" s="85"/>
      <c r="D4644" s="83"/>
      <c r="F4644" s="83"/>
      <c r="G4644" s="83"/>
    </row>
    <row r="4645" spans="1:7">
      <c r="A4645" s="85"/>
      <c r="D4645" s="83"/>
      <c r="F4645" s="83"/>
      <c r="G4645" s="83"/>
    </row>
    <row r="4646" spans="1:7">
      <c r="A4646" s="85"/>
      <c r="D4646" s="83"/>
      <c r="F4646" s="83"/>
      <c r="G4646" s="83"/>
    </row>
    <row r="4647" spans="1:7">
      <c r="A4647" s="85"/>
      <c r="D4647" s="83"/>
      <c r="F4647" s="83"/>
      <c r="G4647" s="83"/>
    </row>
    <row r="4648" spans="1:7">
      <c r="A4648" s="85"/>
      <c r="D4648" s="83"/>
      <c r="F4648" s="83"/>
      <c r="G4648" s="83"/>
    </row>
    <row r="4649" spans="1:7">
      <c r="A4649" s="85"/>
      <c r="D4649" s="83"/>
      <c r="F4649" s="83"/>
      <c r="G4649" s="83"/>
    </row>
    <row r="4650" spans="1:7">
      <c r="A4650" s="85"/>
      <c r="D4650" s="83"/>
      <c r="F4650" s="83"/>
      <c r="G4650" s="83"/>
    </row>
    <row r="4651" spans="1:7">
      <c r="A4651" s="85"/>
      <c r="D4651" s="83"/>
      <c r="F4651" s="83"/>
    </row>
    <row r="4652" spans="1:7">
      <c r="A4652" s="85"/>
      <c r="D4652" s="83"/>
      <c r="F4652" s="83"/>
      <c r="G4652" s="83"/>
    </row>
    <row r="4653" spans="1:7">
      <c r="A4653" s="85"/>
      <c r="D4653" s="83"/>
      <c r="F4653" s="83"/>
      <c r="G4653" s="83"/>
    </row>
    <row r="4654" spans="1:7">
      <c r="A4654" s="85"/>
      <c r="D4654" s="83"/>
      <c r="F4654" s="83"/>
      <c r="G4654" s="83"/>
    </row>
    <row r="4655" spans="1:7">
      <c r="D4655" s="83"/>
      <c r="F4655" s="83"/>
    </row>
    <row r="4656" spans="1:7">
      <c r="D4656" s="83"/>
      <c r="F4656" s="83"/>
      <c r="G4656" s="83"/>
    </row>
    <row r="4657" spans="4:7">
      <c r="D4657" s="83"/>
      <c r="F4657" s="83"/>
      <c r="G4657" s="83"/>
    </row>
    <row r="4658" spans="4:7">
      <c r="D4658" s="83"/>
      <c r="F4658" s="83"/>
      <c r="G4658" s="83"/>
    </row>
    <row r="4659" spans="4:7">
      <c r="D4659" s="83"/>
      <c r="F4659" s="83"/>
      <c r="G4659" s="83"/>
    </row>
    <row r="4660" spans="4:7">
      <c r="D4660" s="83"/>
      <c r="F4660" s="83"/>
      <c r="G4660" s="83"/>
    </row>
    <row r="4661" spans="4:7">
      <c r="D4661" s="83"/>
      <c r="F4661" s="83"/>
      <c r="G4661" s="83"/>
    </row>
    <row r="4662" spans="4:7">
      <c r="D4662" s="83"/>
      <c r="F4662" s="83"/>
      <c r="G4662" s="83"/>
    </row>
    <row r="4663" spans="4:7">
      <c r="D4663" s="83"/>
      <c r="F4663" s="83"/>
    </row>
    <row r="4664" spans="4:7">
      <c r="D4664" s="83"/>
      <c r="F4664" s="83"/>
      <c r="G4664" s="83"/>
    </row>
    <row r="4665" spans="4:7">
      <c r="D4665" s="83"/>
      <c r="F4665" s="83"/>
      <c r="G4665" s="83"/>
    </row>
    <row r="4666" spans="4:7">
      <c r="D4666" s="83"/>
      <c r="F4666" s="83"/>
      <c r="G4666" s="83"/>
    </row>
    <row r="4667" spans="4:7">
      <c r="D4667" s="83"/>
      <c r="F4667" s="83"/>
      <c r="G4667" s="83"/>
    </row>
    <row r="4668" spans="4:7">
      <c r="D4668" s="83"/>
      <c r="F4668" s="83"/>
      <c r="G4668" s="83"/>
    </row>
    <row r="4669" spans="4:7">
      <c r="D4669" s="83"/>
      <c r="F4669" s="83"/>
      <c r="G4669" s="83"/>
    </row>
    <row r="4670" spans="4:7">
      <c r="D4670" s="83"/>
      <c r="F4670" s="83"/>
      <c r="G4670" s="83"/>
    </row>
    <row r="4671" spans="4:7">
      <c r="D4671" s="83"/>
      <c r="F4671" s="83"/>
      <c r="G4671" s="83"/>
    </row>
    <row r="4672" spans="4:7">
      <c r="D4672" s="83"/>
      <c r="F4672" s="83"/>
      <c r="G4672" s="83"/>
    </row>
    <row r="4673" spans="4:7">
      <c r="D4673" s="83"/>
      <c r="F4673" s="83"/>
      <c r="G4673" s="83"/>
    </row>
    <row r="4674" spans="4:7">
      <c r="D4674" s="83"/>
      <c r="F4674" s="83"/>
      <c r="G4674" s="83"/>
    </row>
    <row r="4675" spans="4:7">
      <c r="D4675" s="83"/>
      <c r="F4675" s="83"/>
      <c r="G4675" s="83"/>
    </row>
    <row r="4676" spans="4:7">
      <c r="D4676" s="83"/>
      <c r="F4676" s="83"/>
    </row>
    <row r="4677" spans="4:7">
      <c r="D4677" s="83"/>
      <c r="F4677" s="83"/>
      <c r="G4677" s="83"/>
    </row>
    <row r="4678" spans="4:7">
      <c r="D4678" s="83"/>
      <c r="F4678" s="83"/>
      <c r="G4678" s="83"/>
    </row>
    <row r="4679" spans="4:7">
      <c r="D4679" s="83"/>
      <c r="F4679" s="83"/>
      <c r="G4679" s="83"/>
    </row>
    <row r="4680" spans="4:7">
      <c r="D4680" s="83"/>
      <c r="F4680" s="83"/>
      <c r="G4680" s="83"/>
    </row>
    <row r="4681" spans="4:7">
      <c r="D4681" s="83"/>
      <c r="F4681" s="83"/>
      <c r="G4681" s="83"/>
    </row>
    <row r="4682" spans="4:7">
      <c r="D4682" s="83"/>
    </row>
    <row r="4683" spans="4:7">
      <c r="D4683" s="83"/>
      <c r="F4683" s="83"/>
    </row>
    <row r="4684" spans="4:7">
      <c r="D4684" s="83"/>
      <c r="F4684" s="83"/>
    </row>
    <row r="4685" spans="4:7">
      <c r="D4685" s="83"/>
      <c r="F4685" s="83"/>
    </row>
    <row r="4686" spans="4:7">
      <c r="D4686" s="83"/>
      <c r="F4686" s="83"/>
    </row>
    <row r="4687" spans="4:7">
      <c r="D4687" s="83"/>
      <c r="F4687" s="83"/>
    </row>
    <row r="4688" spans="4:7">
      <c r="D4688" s="83"/>
      <c r="F4688" s="83"/>
    </row>
    <row r="4690" spans="4:6">
      <c r="D4690" s="83"/>
      <c r="F4690" s="83"/>
    </row>
    <row r="4692" spans="4:6">
      <c r="D4692" s="83"/>
      <c r="F4692" s="83"/>
    </row>
    <row r="4693" spans="4:6">
      <c r="D4693" s="83"/>
      <c r="F4693" s="83"/>
    </row>
    <row r="4694" spans="4:6">
      <c r="D4694" s="83"/>
      <c r="F4694" s="83"/>
    </row>
    <row r="4695" spans="4:6">
      <c r="D4695" s="83"/>
      <c r="F4695" s="83"/>
    </row>
    <row r="4696" spans="4:6">
      <c r="D4696" s="83"/>
      <c r="F4696" s="83"/>
    </row>
    <row r="4697" spans="4:6">
      <c r="D4697" s="83"/>
      <c r="F4697" s="83"/>
    </row>
    <row r="4698" spans="4:6">
      <c r="D4698" s="83"/>
      <c r="F4698" s="83"/>
    </row>
    <row r="4699" spans="4:6">
      <c r="D4699" s="83"/>
      <c r="F4699" s="83"/>
    </row>
    <row r="4700" spans="4:6">
      <c r="D4700" s="83"/>
      <c r="F4700" s="83"/>
    </row>
    <row r="4701" spans="4:6">
      <c r="D4701" s="83"/>
      <c r="F4701" s="83"/>
    </row>
    <row r="4702" spans="4:6">
      <c r="D4702" s="83"/>
      <c r="F4702" s="83"/>
    </row>
    <row r="4703" spans="4:6">
      <c r="D4703" s="83"/>
      <c r="F4703" s="83"/>
    </row>
    <row r="4704" spans="4:6">
      <c r="D4704" s="83"/>
      <c r="F4704" s="83"/>
    </row>
    <row r="4705" spans="4:6">
      <c r="D4705" s="83"/>
      <c r="F4705" s="83"/>
    </row>
    <row r="4706" spans="4:6">
      <c r="D4706" s="83"/>
      <c r="F4706" s="83"/>
    </row>
    <row r="4707" spans="4:6">
      <c r="D4707" s="83"/>
      <c r="F4707" s="83"/>
    </row>
    <row r="4709" spans="4:6">
      <c r="D4709" s="83"/>
      <c r="F4709" s="83"/>
    </row>
    <row r="4710" spans="4:6">
      <c r="D4710" s="83"/>
      <c r="F4710" s="83"/>
    </row>
    <row r="4711" spans="4:6">
      <c r="D4711" s="83"/>
      <c r="F4711" s="83"/>
    </row>
    <row r="4712" spans="4:6">
      <c r="D4712" s="83"/>
      <c r="F4712" s="83"/>
    </row>
    <row r="4713" spans="4:6">
      <c r="D4713" s="83"/>
      <c r="F4713" s="83"/>
    </row>
    <row r="4714" spans="4:6">
      <c r="D4714" s="83"/>
      <c r="F4714" s="83"/>
    </row>
    <row r="4715" spans="4:6">
      <c r="D4715" s="83"/>
      <c r="F4715" s="83"/>
    </row>
    <row r="4716" spans="4:6">
      <c r="D4716" s="83"/>
      <c r="F4716" s="83"/>
    </row>
    <row r="4717" spans="4:6">
      <c r="D4717" s="83"/>
      <c r="F4717" s="83"/>
    </row>
    <row r="4718" spans="4:6">
      <c r="D4718" s="83"/>
      <c r="F4718" s="83"/>
    </row>
    <row r="4719" spans="4:6">
      <c r="D4719" s="83"/>
      <c r="F4719" s="83"/>
    </row>
    <row r="4720" spans="4:6">
      <c r="D4720" s="83"/>
      <c r="F4720" s="83"/>
    </row>
    <row r="4721" spans="1:7">
      <c r="D4721" s="83"/>
      <c r="F4721" s="83"/>
    </row>
    <row r="4722" spans="1:7">
      <c r="D4722" s="83"/>
      <c r="F4722" s="83"/>
    </row>
    <row r="4723" spans="1:7">
      <c r="D4723" s="83"/>
      <c r="F4723" s="83"/>
    </row>
    <row r="4724" spans="1:7">
      <c r="D4724" s="83"/>
      <c r="F4724" s="83"/>
    </row>
    <row r="4725" spans="1:7">
      <c r="D4725" s="83"/>
      <c r="F4725" s="83"/>
    </row>
    <row r="4726" spans="1:7">
      <c r="D4726" s="83"/>
      <c r="F4726" s="83"/>
    </row>
    <row r="4727" spans="1:7">
      <c r="D4727" s="83"/>
      <c r="F4727" s="83"/>
    </row>
    <row r="4728" spans="1:7">
      <c r="D4728" s="83"/>
    </row>
    <row r="4729" spans="1:7">
      <c r="D4729" s="83"/>
      <c r="F4729" s="83"/>
    </row>
    <row r="4730" spans="1:7">
      <c r="D4730" s="83"/>
      <c r="F4730" s="83"/>
    </row>
    <row r="4731" spans="1:7">
      <c r="D4731" s="83"/>
      <c r="F4731" s="83"/>
    </row>
    <row r="4732" spans="1:7">
      <c r="D4732" s="83"/>
      <c r="F4732" s="83"/>
    </row>
    <row r="4733" spans="1:7">
      <c r="A4733" s="85"/>
      <c r="D4733" s="83"/>
      <c r="F4733" s="83"/>
      <c r="G4733" s="83"/>
    </row>
    <row r="4734" spans="1:7">
      <c r="B4734" s="83"/>
      <c r="D4734" s="83"/>
      <c r="F4734" s="83"/>
    </row>
    <row r="4735" spans="1:7">
      <c r="A4735" s="85"/>
      <c r="D4735" s="83"/>
      <c r="F4735" s="83"/>
      <c r="G4735" s="83"/>
    </row>
    <row r="4736" spans="1:7">
      <c r="A4736" s="85"/>
      <c r="D4736" s="83"/>
      <c r="F4736" s="83"/>
      <c r="G4736" s="83"/>
    </row>
    <row r="4737" spans="1:7">
      <c r="A4737" s="85"/>
      <c r="D4737" s="83"/>
      <c r="F4737" s="83"/>
      <c r="G4737" s="83"/>
    </row>
    <row r="4738" spans="1:7">
      <c r="A4738" s="85"/>
      <c r="D4738" s="83"/>
      <c r="F4738" s="83"/>
      <c r="G4738" s="83"/>
    </row>
    <row r="4739" spans="1:7">
      <c r="A4739" s="85"/>
      <c r="D4739" s="83"/>
      <c r="F4739" s="83"/>
      <c r="G4739" s="83"/>
    </row>
    <row r="4740" spans="1:7">
      <c r="A4740" s="85"/>
      <c r="D4740" s="83"/>
      <c r="F4740" s="83"/>
      <c r="G4740" s="83"/>
    </row>
    <row r="4741" spans="1:7">
      <c r="A4741" s="85"/>
      <c r="D4741" s="83"/>
      <c r="F4741" s="83"/>
      <c r="G4741" s="83"/>
    </row>
    <row r="4742" spans="1:7">
      <c r="A4742" s="85"/>
      <c r="D4742" s="83"/>
      <c r="F4742" s="83"/>
    </row>
    <row r="4743" spans="1:7">
      <c r="A4743" s="85"/>
      <c r="D4743" s="83"/>
      <c r="F4743" s="83"/>
      <c r="G4743" s="83"/>
    </row>
    <row r="4744" spans="1:7">
      <c r="A4744" s="85"/>
      <c r="D4744" s="83"/>
      <c r="F4744" s="83"/>
      <c r="G4744" s="83"/>
    </row>
    <row r="4745" spans="1:7">
      <c r="A4745" s="85"/>
      <c r="D4745" s="83"/>
      <c r="F4745" s="83"/>
      <c r="G4745" s="83"/>
    </row>
    <row r="4746" spans="1:7">
      <c r="A4746" s="85"/>
      <c r="D4746" s="83"/>
      <c r="F4746" s="83"/>
      <c r="G4746" s="83"/>
    </row>
    <row r="4747" spans="1:7">
      <c r="A4747" s="85"/>
      <c r="D4747" s="83"/>
      <c r="F4747" s="83"/>
      <c r="G4747" s="83"/>
    </row>
    <row r="4748" spans="1:7">
      <c r="A4748" s="85"/>
      <c r="D4748" s="83"/>
      <c r="F4748" s="83"/>
      <c r="G4748" s="83"/>
    </row>
    <row r="4749" spans="1:7">
      <c r="A4749" s="85"/>
      <c r="D4749" s="83"/>
      <c r="F4749" s="83"/>
      <c r="G4749" s="83"/>
    </row>
    <row r="4750" spans="1:7">
      <c r="A4750" s="85"/>
      <c r="D4750" s="83"/>
      <c r="F4750" s="83"/>
      <c r="G4750" s="83"/>
    </row>
    <row r="4751" spans="1:7">
      <c r="A4751" s="85"/>
      <c r="D4751" s="83"/>
      <c r="F4751" s="83"/>
    </row>
    <row r="4752" spans="1:7">
      <c r="A4752" s="85"/>
      <c r="D4752" s="83"/>
      <c r="F4752" s="83"/>
      <c r="G4752" s="83"/>
    </row>
    <row r="4753" spans="1:7">
      <c r="A4753" s="85"/>
      <c r="D4753" s="83"/>
      <c r="F4753" s="83"/>
      <c r="G4753" s="83"/>
    </row>
    <row r="4754" spans="1:7">
      <c r="A4754" s="85"/>
      <c r="D4754" s="83"/>
      <c r="F4754" s="83"/>
      <c r="G4754" s="83"/>
    </row>
    <row r="4755" spans="1:7">
      <c r="A4755" s="85"/>
      <c r="D4755" s="83"/>
      <c r="F4755" s="83"/>
      <c r="G4755" s="83"/>
    </row>
    <row r="4756" spans="1:7">
      <c r="A4756" s="85"/>
      <c r="D4756" s="83"/>
      <c r="F4756" s="83"/>
      <c r="G4756" s="83"/>
    </row>
    <row r="4757" spans="1:7">
      <c r="A4757" s="85"/>
      <c r="D4757" s="83"/>
      <c r="F4757" s="83"/>
      <c r="G4757" s="83"/>
    </row>
    <row r="4758" spans="1:7">
      <c r="A4758" s="85"/>
      <c r="D4758" s="83"/>
      <c r="F4758" s="83"/>
      <c r="G4758" s="83"/>
    </row>
    <row r="4759" spans="1:7">
      <c r="A4759" s="85"/>
      <c r="D4759" s="83"/>
      <c r="F4759" s="83"/>
      <c r="G4759" s="83"/>
    </row>
    <row r="4761" spans="1:7">
      <c r="D4761" s="83"/>
      <c r="F4761" s="83"/>
    </row>
    <row r="4763" spans="1:7">
      <c r="D4763" s="83"/>
      <c r="F4763" s="83"/>
    </row>
    <row r="4764" spans="1:7">
      <c r="D4764" s="83"/>
      <c r="F4764" s="83"/>
    </row>
    <row r="4765" spans="1:7">
      <c r="D4765" s="83"/>
      <c r="F4765" s="83"/>
    </row>
    <row r="4766" spans="1:7">
      <c r="D4766" s="83"/>
      <c r="F4766" s="83"/>
    </row>
    <row r="4770" spans="4:6">
      <c r="D4770" s="83"/>
      <c r="F4770" s="83"/>
    </row>
    <row r="4771" spans="4:6">
      <c r="D4771" s="83"/>
      <c r="F4771" s="83"/>
    </row>
    <row r="4772" spans="4:6">
      <c r="D4772" s="83"/>
      <c r="F4772" s="83"/>
    </row>
    <row r="4773" spans="4:6">
      <c r="D4773" s="83"/>
      <c r="F4773" s="83"/>
    </row>
    <row r="4774" spans="4:6">
      <c r="D4774" s="83"/>
      <c r="F4774" s="83"/>
    </row>
    <row r="4775" spans="4:6">
      <c r="D4775" s="83"/>
      <c r="F4775" s="83"/>
    </row>
    <row r="4776" spans="4:6">
      <c r="D4776" s="83"/>
      <c r="F4776" s="83"/>
    </row>
    <row r="4778" spans="4:6">
      <c r="D4778" s="83"/>
      <c r="F4778" s="83"/>
    </row>
    <row r="4779" spans="4:6">
      <c r="F4779" s="83"/>
    </row>
    <row r="4781" spans="4:6">
      <c r="D4781" s="83"/>
      <c r="F4781" s="83"/>
    </row>
    <row r="4783" spans="4:6">
      <c r="D4783" s="83"/>
      <c r="F4783" s="83"/>
    </row>
    <row r="4784" spans="4:6">
      <c r="D4784" s="83"/>
      <c r="F4784" s="83"/>
    </row>
    <row r="4785" spans="4:6">
      <c r="F4785" s="83"/>
    </row>
    <row r="4787" spans="4:6">
      <c r="D4787" s="83"/>
      <c r="F4787" s="83"/>
    </row>
    <row r="4789" spans="4:6">
      <c r="D4789" s="83"/>
      <c r="F4789" s="83"/>
    </row>
    <row r="4792" spans="4:6">
      <c r="D4792" s="83"/>
      <c r="F4792" s="83"/>
    </row>
    <row r="4794" spans="4:6">
      <c r="D4794" s="83"/>
      <c r="F4794" s="83"/>
    </row>
    <row r="4796" spans="4:6">
      <c r="D4796" s="83"/>
      <c r="F4796" s="83"/>
    </row>
    <row r="4797" spans="4:6">
      <c r="D4797" s="83"/>
      <c r="F4797" s="83"/>
    </row>
    <row r="4798" spans="4:6">
      <c r="D4798" s="83"/>
      <c r="F4798" s="83"/>
    </row>
    <row r="4799" spans="4:6">
      <c r="D4799" s="83"/>
      <c r="F4799" s="83"/>
    </row>
    <row r="4800" spans="4:6">
      <c r="D4800" s="83"/>
      <c r="F4800" s="83"/>
    </row>
    <row r="4801" spans="4:6">
      <c r="D4801" s="83"/>
      <c r="F4801" s="83"/>
    </row>
    <row r="4802" spans="4:6">
      <c r="D4802" s="83"/>
      <c r="F4802" s="83"/>
    </row>
    <row r="4804" spans="4:6">
      <c r="D4804" s="83"/>
      <c r="F4804" s="83"/>
    </row>
    <row r="4805" spans="4:6">
      <c r="D4805" s="83"/>
      <c r="F4805" s="83"/>
    </row>
    <row r="4807" spans="4:6">
      <c r="D4807" s="83"/>
      <c r="F4807" s="83"/>
    </row>
    <row r="4809" spans="4:6">
      <c r="D4809" s="83"/>
      <c r="F4809" s="83"/>
    </row>
    <row r="4810" spans="4:6">
      <c r="D4810" s="83"/>
      <c r="F4810" s="83"/>
    </row>
    <row r="4811" spans="4:6">
      <c r="D4811" s="83"/>
      <c r="F4811" s="83"/>
    </row>
    <row r="4813" spans="4:6">
      <c r="D4813" s="83"/>
      <c r="F4813" s="83"/>
    </row>
    <row r="4814" spans="4:6">
      <c r="D4814" s="83"/>
      <c r="F4814" s="83"/>
    </row>
    <row r="4816" spans="4:6">
      <c r="D4816" s="83"/>
      <c r="F4816" s="83"/>
    </row>
    <row r="4817" spans="4:6">
      <c r="D4817" s="83"/>
      <c r="F4817" s="83"/>
    </row>
    <row r="4818" spans="4:6">
      <c r="D4818" s="83"/>
      <c r="F4818" s="83"/>
    </row>
    <row r="4822" spans="4:6">
      <c r="D4822" s="83"/>
      <c r="F4822" s="83"/>
    </row>
    <row r="4823" spans="4:6">
      <c r="D4823" s="83"/>
      <c r="F4823" s="83"/>
    </row>
    <row r="4824" spans="4:6">
      <c r="D4824" s="83"/>
      <c r="F4824" s="83"/>
    </row>
    <row r="4825" spans="4:6">
      <c r="D4825" s="83"/>
      <c r="F4825" s="83"/>
    </row>
    <row r="4826" spans="4:6">
      <c r="D4826" s="83"/>
      <c r="F4826" s="83"/>
    </row>
    <row r="4827" spans="4:6">
      <c r="D4827" s="83"/>
      <c r="F4827" s="83"/>
    </row>
    <row r="4828" spans="4:6">
      <c r="D4828" s="83"/>
      <c r="F4828" s="83"/>
    </row>
    <row r="4829" spans="4:6">
      <c r="D4829" s="83"/>
      <c r="F4829" s="83"/>
    </row>
    <row r="4830" spans="4:6">
      <c r="D4830" s="83"/>
      <c r="F4830" s="83"/>
    </row>
    <row r="4831" spans="4:6">
      <c r="F4831" s="83"/>
    </row>
    <row r="4832" spans="4:6">
      <c r="D4832" s="83"/>
    </row>
    <row r="4833" spans="4:6">
      <c r="D4833" s="83"/>
      <c r="F4833" s="83"/>
    </row>
    <row r="4834" spans="4:6">
      <c r="D4834" s="83"/>
      <c r="F4834" s="83"/>
    </row>
    <row r="4835" spans="4:6">
      <c r="D4835" s="83"/>
      <c r="F4835" s="83"/>
    </row>
    <row r="4836" spans="4:6">
      <c r="D4836" s="83"/>
    </row>
    <row r="4837" spans="4:6">
      <c r="F4837" s="83"/>
    </row>
    <row r="4840" spans="4:6">
      <c r="D4840" s="83"/>
      <c r="F4840" s="83"/>
    </row>
    <row r="4842" spans="4:6">
      <c r="D4842" s="83"/>
      <c r="F4842" s="83"/>
    </row>
    <row r="4843" spans="4:6">
      <c r="D4843" s="83"/>
      <c r="F4843" s="83"/>
    </row>
    <row r="4844" spans="4:6">
      <c r="F4844" s="83"/>
    </row>
    <row r="4848" spans="4:6">
      <c r="D4848" s="83"/>
      <c r="F4848" s="83"/>
    </row>
    <row r="4849" spans="4:6">
      <c r="D4849" s="83"/>
      <c r="F4849" s="83"/>
    </row>
    <row r="4850" spans="4:6">
      <c r="D4850" s="83"/>
      <c r="F4850" s="83"/>
    </row>
    <row r="4851" spans="4:6">
      <c r="D4851" s="83"/>
      <c r="F4851" s="83"/>
    </row>
    <row r="4852" spans="4:6">
      <c r="D4852" s="83"/>
      <c r="F4852" s="83"/>
    </row>
    <row r="4853" spans="4:6">
      <c r="D4853" s="83"/>
      <c r="F4853" s="83"/>
    </row>
    <row r="4854" spans="4:6">
      <c r="D4854" s="83"/>
      <c r="F4854" s="83"/>
    </row>
    <row r="4855" spans="4:6">
      <c r="F4855" s="83"/>
    </row>
    <row r="4856" spans="4:6">
      <c r="D4856" s="83"/>
      <c r="F4856" s="83"/>
    </row>
    <row r="4857" spans="4:6">
      <c r="F4857" s="83"/>
    </row>
    <row r="4859" spans="4:6">
      <c r="D4859" s="83"/>
      <c r="F4859" s="83"/>
    </row>
    <row r="4860" spans="4:6">
      <c r="D4860" s="83"/>
      <c r="F4860" s="83"/>
    </row>
    <row r="4861" spans="4:6">
      <c r="D4861" s="83"/>
      <c r="F4861" s="83"/>
    </row>
    <row r="4862" spans="4:6">
      <c r="D4862" s="83"/>
    </row>
    <row r="4863" spans="4:6">
      <c r="F4863" s="83"/>
    </row>
    <row r="4879" spans="4:6">
      <c r="D4879" s="83"/>
      <c r="F4879" s="83"/>
    </row>
    <row r="4882" spans="4:6">
      <c r="D4882" s="83"/>
      <c r="F4882" s="83"/>
    </row>
    <row r="4893" spans="4:6">
      <c r="D4893" s="83"/>
      <c r="F4893" s="83"/>
    </row>
    <row r="4894" spans="4:6">
      <c r="D4894" s="83"/>
      <c r="F4894" s="83"/>
    </row>
    <row r="4896" spans="4:6">
      <c r="D4896" s="83"/>
      <c r="F4896" s="83"/>
    </row>
    <row r="4900" spans="4:6">
      <c r="D4900" s="83"/>
      <c r="F4900" s="83"/>
    </row>
    <row r="4901" spans="4:6">
      <c r="D4901" s="83"/>
      <c r="F4901" s="83"/>
    </row>
    <row r="4902" spans="4:6">
      <c r="D4902" s="83"/>
      <c r="F4902" s="83"/>
    </row>
    <row r="4904" spans="4:6">
      <c r="D4904" s="83"/>
      <c r="F4904" s="83"/>
    </row>
    <row r="4905" spans="4:6">
      <c r="D4905" s="83"/>
      <c r="F4905" s="83"/>
    </row>
    <row r="4906" spans="4:6">
      <c r="D4906" s="83"/>
      <c r="F4906" s="83"/>
    </row>
    <row r="4908" spans="4:6">
      <c r="D4908" s="83"/>
      <c r="F4908" s="83"/>
    </row>
    <row r="4909" spans="4:6">
      <c r="F4909" s="83"/>
    </row>
    <row r="4911" spans="4:6">
      <c r="D4911" s="83"/>
      <c r="F4911" s="83"/>
    </row>
    <row r="4913" spans="4:6">
      <c r="D4913" s="83"/>
      <c r="F4913" s="83"/>
    </row>
    <row r="4914" spans="4:6">
      <c r="D4914" s="83"/>
    </row>
    <row r="4915" spans="4:6">
      <c r="F4915" s="83"/>
    </row>
    <row r="4917" spans="4:6">
      <c r="D4917" s="83"/>
      <c r="F4917" s="83"/>
    </row>
    <row r="4924" spans="4:6">
      <c r="D4924" s="83"/>
      <c r="F4924" s="83"/>
    </row>
    <row r="4926" spans="4:6">
      <c r="D4926" s="83"/>
      <c r="F4926" s="83"/>
    </row>
    <row r="4927" spans="4:6">
      <c r="D4927" s="83"/>
      <c r="F4927" s="83"/>
    </row>
    <row r="4928" spans="4:6">
      <c r="D4928" s="83"/>
      <c r="F4928" s="83"/>
    </row>
    <row r="4929" spans="4:6">
      <c r="D4929" s="83"/>
      <c r="F4929" s="83"/>
    </row>
    <row r="4930" spans="4:6">
      <c r="D4930" s="83"/>
      <c r="F4930" s="83"/>
    </row>
    <row r="4931" spans="4:6">
      <c r="D4931" s="83"/>
      <c r="F4931" s="83"/>
    </row>
    <row r="4932" spans="4:6">
      <c r="D4932" s="83"/>
      <c r="F4932" s="83"/>
    </row>
    <row r="4934" spans="4:6">
      <c r="D4934" s="83"/>
      <c r="F4934" s="83"/>
    </row>
    <row r="4937" spans="4:6">
      <c r="D4937" s="83"/>
      <c r="F4937" s="83"/>
    </row>
    <row r="4939" spans="4:6">
      <c r="D4939" s="83"/>
      <c r="F4939" s="83"/>
    </row>
    <row r="4940" spans="4:6">
      <c r="D4940" s="83"/>
      <c r="F4940" s="83"/>
    </row>
    <row r="4943" spans="4:6">
      <c r="D4943" s="83"/>
      <c r="F4943" s="83"/>
    </row>
    <row r="4944" spans="4:6">
      <c r="D4944" s="83"/>
      <c r="F4944" s="83"/>
    </row>
    <row r="4947" spans="4:6">
      <c r="D4947" s="83"/>
      <c r="F4947" s="83"/>
    </row>
    <row r="4948" spans="4:6">
      <c r="D4948" s="83"/>
    </row>
    <row r="4952" spans="4:6">
      <c r="D4952" s="83"/>
      <c r="F4952" s="83"/>
    </row>
    <row r="4953" spans="4:6">
      <c r="D4953" s="83"/>
      <c r="F4953" s="83"/>
    </row>
    <row r="4954" spans="4:6">
      <c r="D4954" s="83"/>
      <c r="F4954" s="83"/>
    </row>
    <row r="4955" spans="4:6">
      <c r="D4955" s="83"/>
      <c r="F4955" s="83"/>
    </row>
    <row r="4956" spans="4:6">
      <c r="D4956" s="83"/>
      <c r="F4956" s="83"/>
    </row>
    <row r="4957" spans="4:6">
      <c r="D4957" s="83"/>
      <c r="F4957" s="83"/>
    </row>
    <row r="4958" spans="4:6">
      <c r="D4958" s="83"/>
      <c r="F4958" s="83"/>
    </row>
    <row r="4959" spans="4:6">
      <c r="D4959" s="83"/>
      <c r="F4959" s="83"/>
    </row>
    <row r="4960" spans="4:6">
      <c r="D4960" s="83"/>
      <c r="F4960" s="83"/>
    </row>
    <row r="4961" spans="4:6">
      <c r="F4961" s="83"/>
    </row>
    <row r="4962" spans="4:6">
      <c r="D4962" s="83"/>
    </row>
    <row r="4963" spans="4:6">
      <c r="D4963" s="83"/>
      <c r="F4963" s="83"/>
    </row>
    <row r="4964" spans="4:6">
      <c r="D4964" s="83"/>
      <c r="F4964" s="83"/>
    </row>
    <row r="4965" spans="4:6">
      <c r="D4965" s="83"/>
      <c r="F4965" s="83"/>
    </row>
    <row r="4966" spans="4:6">
      <c r="D4966" s="83"/>
    </row>
    <row r="4967" spans="4:6">
      <c r="F4967" s="83"/>
    </row>
    <row r="4970" spans="4:6">
      <c r="D4970" s="83"/>
      <c r="F4970" s="83"/>
    </row>
    <row r="4972" spans="4:6">
      <c r="D4972" s="83"/>
      <c r="F4972" s="83"/>
    </row>
    <row r="4973" spans="4:6">
      <c r="D4973" s="83"/>
      <c r="F4973" s="83"/>
    </row>
    <row r="4978" spans="4:6">
      <c r="D4978" s="83"/>
      <c r="F4978" s="83"/>
    </row>
    <row r="4979" spans="4:6">
      <c r="D4979" s="83"/>
      <c r="F4979" s="83"/>
    </row>
    <row r="4981" spans="4:6">
      <c r="D4981" s="83"/>
      <c r="F4981" s="83"/>
    </row>
    <row r="4982" spans="4:6">
      <c r="D4982" s="83"/>
      <c r="F4982" s="83"/>
    </row>
    <row r="4983" spans="4:6">
      <c r="D4983" s="83"/>
      <c r="F4983" s="83"/>
    </row>
    <row r="4984" spans="4:6">
      <c r="D4984" s="83"/>
      <c r="F4984" s="83"/>
    </row>
    <row r="4985" spans="4:6">
      <c r="F4985" s="83"/>
    </row>
    <row r="4986" spans="4:6">
      <c r="D4986" s="83"/>
      <c r="F4986" s="83"/>
    </row>
    <row r="4987" spans="4:6">
      <c r="F4987" s="83"/>
    </row>
    <row r="4990" spans="4:6">
      <c r="D4990" s="83"/>
      <c r="F4990" s="83"/>
    </row>
    <row r="4991" spans="4:6">
      <c r="D4991" s="83"/>
      <c r="F4991" s="83"/>
    </row>
    <row r="4993" spans="6:6">
      <c r="F4993" s="83"/>
    </row>
  </sheetData>
  <autoFilter ref="A1:H2497" xr:uid="{73C93D96-9119-4207-97BE-D4A3C3D1E1BA}"/>
  <sortState xmlns:xlrd2="http://schemas.microsoft.com/office/spreadsheetml/2017/richdata2" ref="A2:H1249">
    <sortCondition ref="A1"/>
  </sortState>
  <phoneticPr fontId="1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EBB11-EA0B-4F50-B2CB-596BDEDD99DF}">
  <sheetPr codeName="Sheet25">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1022</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4713167</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f t="array" ref="H12">IFERROR(_xlfn.XLOOKUP(1, (集計!$A:$A=$A$2) * (集計!$B:$B=$A12), 集計!C:C),"")</f>
        <v>855948</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▲1,241,314</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1863881</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15668221</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12389287</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1775954</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395101</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6291319</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▲5,029,965</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▲4,940,237</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▲3,776,182</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f t="array" ref="H23">IFERROR(_xlfn.XLOOKUP(1, (集計!$A:$A=$A$2) * (集計!$B:$B=$A23), 集計!C:C),"")</f>
        <v>310799</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▲2,118,061</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f t="array" ref="H25">IFERROR(_xlfn.XLOOKUP(1, (集計!$A:$A=$A$2) * (集計!$B:$B=$A25), 集計!C:C),"")</f>
        <v>118829</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f t="array" ref="H26">IFERROR(_xlfn.XLOOKUP(1, (集計!$A:$A=$A$2) * (集計!$B:$B=$A26), 集計!C:C),"")</f>
        <v>136427</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f t="array" ref="H27">IFERROR(_xlfn.XLOOKUP(1, (集計!$A:$A=$A$2) * (集計!$B:$B=$A27), 集計!C:C),"")</f>
        <v>246609</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▲1,828,020</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▲1,956,462</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21287710</v>
      </c>
      <c r="I30" s="512"/>
      <c r="J30" s="512"/>
      <c r="K30" s="512"/>
      <c r="L30" s="512"/>
      <c r="M30" s="513"/>
      <c r="N30" s="90"/>
    </row>
    <row r="31" spans="1:17" ht="20.100000000000001" customHeight="1">
      <c r="D31" s="10"/>
    </row>
  </sheetData>
  <dataConsolidate/>
  <mergeCells count="42">
    <mergeCell ref="H29:M29"/>
    <mergeCell ref="H30:M30"/>
    <mergeCell ref="H23:M23"/>
    <mergeCell ref="H24:M24"/>
    <mergeCell ref="H25:M25"/>
    <mergeCell ref="H26:M26"/>
    <mergeCell ref="H27:M27"/>
    <mergeCell ref="H28:M28"/>
    <mergeCell ref="H22:M22"/>
    <mergeCell ref="H11:M11"/>
    <mergeCell ref="H12:M12"/>
    <mergeCell ref="H13:M13"/>
    <mergeCell ref="H14:M14"/>
    <mergeCell ref="H15:M15"/>
    <mergeCell ref="H16:M16"/>
    <mergeCell ref="H17:M17"/>
    <mergeCell ref="H18:M18"/>
    <mergeCell ref="H19:M19"/>
    <mergeCell ref="H20:M20"/>
    <mergeCell ref="H21:M21"/>
    <mergeCell ref="I6:J7"/>
    <mergeCell ref="K6:K7"/>
    <mergeCell ref="L6:M7"/>
    <mergeCell ref="B9:D9"/>
    <mergeCell ref="E9:G9"/>
    <mergeCell ref="H9:M10"/>
    <mergeCell ref="H6:H7"/>
    <mergeCell ref="A6:A7"/>
    <mergeCell ref="B6:B7"/>
    <mergeCell ref="C6:D7"/>
    <mergeCell ref="E6:E7"/>
    <mergeCell ref="F6:G7"/>
    <mergeCell ref="A1:M1"/>
    <mergeCell ref="A2:M2"/>
    <mergeCell ref="B4:B5"/>
    <mergeCell ref="C4:D5"/>
    <mergeCell ref="E4:E5"/>
    <mergeCell ref="F4:G5"/>
    <mergeCell ref="H4:H5"/>
    <mergeCell ref="I4:J5"/>
    <mergeCell ref="K4:K5"/>
    <mergeCell ref="L4:M5"/>
  </mergeCells>
  <phoneticPr fontId="46"/>
  <conditionalFormatting sqref="B11:G30">
    <cfRule type="expression" dxfId="59" priority="1" stopIfTrue="1">
      <formula>B11=$K$4</formula>
    </cfRule>
    <cfRule type="expression" dxfId="58" priority="2" stopIfTrue="1">
      <formula>B11=$B$4</formula>
    </cfRule>
    <cfRule type="expression" dxfId="57" priority="3" stopIfTrue="1">
      <formula>B11=$E$4</formula>
    </cfRule>
    <cfRule type="expression" dxfId="56"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3401C-B967-4A87-9E12-E875A5045684}">
  <sheetPr codeName="Sheet24">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9.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1021</v>
      </c>
      <c r="M1" s="593"/>
      <c r="N1" s="593"/>
      <c r="O1" s="593"/>
      <c r="P1" s="432"/>
    </row>
    <row r="2" spans="1:19" ht="31.5" customHeight="1">
      <c r="A2" s="475" t="s">
        <v>1020</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cm="1">
        <f t="array" ref="J11">IFERROR(_xlfn.XLOOKUP(1, (集計!$A:$A=$A$2) * (集計!$B:$B=$A11), 集計!C:C),"")</f>
        <v>2794270</v>
      </c>
      <c r="K11" s="506"/>
      <c r="L11" s="506"/>
      <c r="M11" s="600"/>
      <c r="N11" s="601"/>
      <c r="O11" s="602"/>
      <c r="P11" s="437" t="s">
        <v>852</v>
      </c>
      <c r="Q11" s="90">
        <f>IFERROR(VLOOKUP($P11,'利用者数実績（2025.9）'!A:AO,41,FALSE)*100,"")</f>
        <v>99.568965517241381</v>
      </c>
      <c r="R11" s="90">
        <f>IFERROR((VLOOKUP($P11,'利用者数実績（2025.9）'!A:AO,37,FALSE)/VLOOKUP($P11,'利用者数実績（2024.9）'!A:AP,38,FALSE))*100,"")</f>
        <v>97.167694896242281</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f t="array" ref="J12">IFERROR(_xlfn.XLOOKUP(1, (集計!$A:$A=$A$2) * (集計!$B:$B=$A12), 集計!C:C),"")</f>
        <v>136571</v>
      </c>
      <c r="K12" s="506"/>
      <c r="L12" s="506"/>
      <c r="M12" s="600"/>
      <c r="N12" s="601"/>
      <c r="O12" s="602"/>
      <c r="P12" s="438" t="s">
        <v>558</v>
      </c>
      <c r="Q12" s="90">
        <f>IFERROR(VLOOKUP($P12,'利用者数実績（2025.9）'!A:AO,41,FALSE)*100,"")</f>
        <v>102.46153846153845</v>
      </c>
      <c r="R12" s="90">
        <f>IFERROR((VLOOKUP($P12,'利用者数実績（2025.9）'!A:AO,37,FALSE)/VLOOKUP($P12,'利用者数実績（2024.9）'!A:AP,38,FALSE))*100,"")</f>
        <v>99.13074541557512</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f t="array" ref="J13">IFERROR(_xlfn.XLOOKUP(1, (集計!$A:$A=$A$2) * (集計!$B:$B=$A13), 集計!C:C),"")</f>
        <v>147856</v>
      </c>
      <c r="K13" s="506"/>
      <c r="L13" s="506"/>
      <c r="M13" s="600"/>
      <c r="N13" s="601"/>
      <c r="O13" s="602"/>
      <c r="P13" s="438" t="s">
        <v>494</v>
      </c>
      <c r="Q13" s="90">
        <f>IFERROR(VLOOKUP($P13,'利用者数実績（2025.9）'!A:AO,41,FALSE)*100,"")</f>
        <v>87.912087912087898</v>
      </c>
      <c r="R13" s="90">
        <f>IFERROR((VLOOKUP($P13,'利用者数実績（2025.9）'!A:AO,37,FALSE)/VLOOKUP($P13,'利用者数実績（2024.9）'!A:AP,38,FALSE))*100,"")</f>
        <v>88.723272114275559</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t="str">
        <f t="array" ref="J14">IFERROR(_xlfn.XLOOKUP(1, (集計!$A:$A=$A$2) * (集計!$B:$B=$A14), 集計!C:C),"")</f>
        <v>▲237,279</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724706</v>
      </c>
      <c r="K15" s="506"/>
      <c r="L15" s="506"/>
      <c r="M15" s="600"/>
      <c r="N15" s="601"/>
      <c r="O15" s="602"/>
      <c r="P15" s="438" t="s">
        <v>499</v>
      </c>
      <c r="Q15" s="90">
        <f>IFERROR(VLOOKUP($P15,'利用者数実績（2025.9）'!A:AO,41,FALSE)*100,"")</f>
        <v>98.77995642701525</v>
      </c>
      <c r="R15" s="90">
        <f>IFERROR((VLOOKUP($P15,'利用者数実績（2025.9）'!A:AO,37,FALSE)/VLOOKUP($P15,'利用者数実績（2024.9）'!A:AP,38,FALSE))*100,"")</f>
        <v>98.436821537125482</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1953840</v>
      </c>
      <c r="K16" s="506"/>
      <c r="L16" s="506"/>
      <c r="M16" s="600"/>
      <c r="N16" s="601"/>
      <c r="O16" s="602"/>
      <c r="P16" s="438" t="s">
        <v>500</v>
      </c>
      <c r="Q16" s="90">
        <f>IFERROR(VLOOKUP($P16,'利用者数実績（2025.9）'!A:AO,41,FALSE)*100,"")</f>
        <v>98.919262555626204</v>
      </c>
      <c r="R16" s="90">
        <f>IFERROR((VLOOKUP($P16,'利用者数実績（2025.9）'!A:AO,37,FALSE)/VLOOKUP($P16,'利用者数実績（2024.9）'!A:AP,38,FALSE))*100,"")</f>
        <v>95.478867016837683</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509685</v>
      </c>
      <c r="K17" s="506"/>
      <c r="L17" s="506"/>
      <c r="M17" s="600"/>
      <c r="N17" s="601"/>
      <c r="O17" s="602"/>
      <c r="P17" s="438" t="s">
        <v>501</v>
      </c>
      <c r="Q17" s="90">
        <f>IFERROR(VLOOKUP($P17,'利用者数実績（2025.9）'!A:AO,41,FALSE)*100,"")</f>
        <v>99.73474801061009</v>
      </c>
      <c r="R17" s="90">
        <f>IFERROR((VLOOKUP($P17,'利用者数実績（2025.9）'!A:AO,37,FALSE)/VLOOKUP($P17,'利用者数実績（2024.9）'!A:AP,38,FALSE))*100,"")</f>
        <v>105.73876525619154</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194042</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1194087</v>
      </c>
      <c r="K19" s="506"/>
      <c r="L19" s="506"/>
      <c r="M19" s="600"/>
      <c r="N19" s="601"/>
      <c r="O19" s="602"/>
      <c r="P19" s="438" t="s">
        <v>853</v>
      </c>
      <c r="Q19" s="90">
        <f>IFERROR(VLOOKUP($P19,'利用者数実績（2025.9）'!A:AO,41,FALSE)*100,"")</f>
        <v>96.000000000000014</v>
      </c>
      <c r="R19" s="90">
        <f>IFERROR((VLOOKUP($P19,'利用者数実績（2025.9）'!A:AO,37,FALSE)/VLOOKUP($P19,'利用者数実績（2024.9）'!A:AP,38,FALSE))*100,"")</f>
        <v>95.264623955431759</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▲695,913</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▲717,833</v>
      </c>
      <c r="K21" s="506"/>
      <c r="L21" s="506"/>
      <c r="M21" s="600"/>
      <c r="N21" s="601"/>
      <c r="O21" s="602"/>
      <c r="P21" s="438" t="s">
        <v>508</v>
      </c>
      <c r="Q21" s="90">
        <f>IFERROR(VLOOKUP($P21,'利用者数実績（2025.9）'!A:AO,41,FALSE)*100,"")</f>
        <v>100.12987012987011</v>
      </c>
      <c r="R21" s="90">
        <f>IFERROR((VLOOKUP($P21,'利用者数実績（2025.9）'!A:AO,37,FALSE)/VLOOKUP($P21,'利用者数実績（2024.9）'!A:AP,38,FALSE))*100,"")</f>
        <v>97.225725094577555</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▲524,502</v>
      </c>
      <c r="K22" s="506"/>
      <c r="L22" s="506"/>
      <c r="M22" s="600"/>
      <c r="N22" s="601"/>
      <c r="O22" s="602"/>
      <c r="P22" s="438" t="s" ph="1">
        <v>510</v>
      </c>
      <c r="Q22" s="90">
        <f>IFERROR(VLOOKUP($P22,'利用者数実績（2025.9）'!A:AO,41,FALSE)*100,"")</f>
        <v>82.692307692307693</v>
      </c>
      <c r="R22" s="90">
        <f>IFERROR((VLOOKUP($P22,'利用者数実績（2025.9）'!A:AO,37,FALSE)/VLOOKUP($P22,'利用者数実績（2024.9）'!A:AP,38,FALSE))*100,"")</f>
        <v>100.43600124571785</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▲801,183</v>
      </c>
      <c r="K23" s="506"/>
      <c r="L23" s="506"/>
      <c r="M23" s="600"/>
      <c r="N23" s="601"/>
      <c r="O23" s="602"/>
      <c r="P23" s="438" t="s">
        <v>511</v>
      </c>
      <c r="Q23" s="90">
        <f>IFERROR(VLOOKUP($P23,'利用者数実績（2025.9）'!A:AO,41,FALSE)*100,"")</f>
        <v>89.068100358422925</v>
      </c>
      <c r="R23" s="90">
        <f>IFERROR((VLOOKUP($P23,'利用者数実績（2025.9）'!A:AO,37,FALSE)/VLOOKUP($P23,'利用者数実績（2024.9）'!A:AP,38,FALSE))*100,"")</f>
        <v>94.847328244274792</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f t="array" ref="J24">IFERROR(_xlfn.XLOOKUP(1, (集計!$A:$A=$A$2) * (集計!$B:$B=$A24), 集計!C:C),"")</f>
        <v>442465</v>
      </c>
      <c r="K24" s="506"/>
      <c r="L24" s="506"/>
      <c r="M24" s="600"/>
      <c r="N24" s="601"/>
      <c r="O24" s="602"/>
      <c r="P24" s="438" t="s">
        <v>512</v>
      </c>
      <c r="Q24" s="90">
        <f>IFERROR(VLOOKUP($P24,'利用者数実績（2025.9）'!A:AO,41,FALSE)*100,"")</f>
        <v>105.12820512820514</v>
      </c>
      <c r="R24" s="90">
        <f>IFERROR((VLOOKUP($P24,'利用者数実績（2025.9）'!A:AO,37,FALSE)/VLOOKUP($P24,'利用者数実績（2024.9）'!A:AP,38,FALSE))*100,"")</f>
        <v>122.75449101796407</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f t="array" ref="J25">IFERROR(_xlfn.XLOOKUP(1, (集計!$A:$A=$A$2) * (集計!$B:$B=$A25), 集計!C:C),"")</f>
        <v>16785</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t="str">
        <f t="array" ref="J26">IFERROR(_xlfn.XLOOKUP(1, (集計!$A:$A=$A$2) * (集計!$B:$B=$A26), 集計!C:C),"")</f>
        <v>▲280,313</v>
      </c>
      <c r="K26" s="506"/>
      <c r="L26" s="506"/>
      <c r="M26" s="603"/>
      <c r="N26" s="604"/>
      <c r="O26" s="605"/>
      <c r="P26" s="438" t="s">
        <v>516</v>
      </c>
      <c r="Q26" s="90">
        <f>IFERROR(VLOOKUP($P26,'利用者数実績（2025.9）'!A:AO,41,FALSE)*100,"")</f>
        <v>93.333333333333329</v>
      </c>
      <c r="R26" s="90">
        <f>IFERROR((VLOOKUP($P26,'利用者数実績（2025.9）'!A:AO,37,FALSE)/VLOOKUP($P26,'利用者数実績（2024.9）'!A:AP,38,FALSE))*100,"")</f>
        <v>93.333333333333329</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▲24,438</v>
      </c>
      <c r="K27" s="506"/>
      <c r="L27" s="506"/>
      <c r="M27" s="603"/>
      <c r="N27" s="604"/>
      <c r="O27" s="605"/>
      <c r="P27" s="438" t="s">
        <v>518</v>
      </c>
      <c r="Q27" s="90">
        <f>IFERROR(VLOOKUP($P27,'利用者数実績（2025.9）'!A:AO,41,FALSE)*100,"")</f>
        <v>79.615384615384627</v>
      </c>
      <c r="R27" s="90">
        <f>IFERROR((VLOOKUP($P27,'利用者数実績（2025.9）'!A:AO,37,FALSE)/VLOOKUP($P27,'利用者数実績（2024.9）'!A:AP,38,FALSE))*100,"")</f>
        <v>85.197275049673564</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▲350,615</v>
      </c>
      <c r="K28" s="506"/>
      <c r="L28" s="506"/>
      <c r="M28" s="600"/>
      <c r="N28" s="601"/>
      <c r="O28" s="602"/>
      <c r="P28" s="438" t="s">
        <v>854</v>
      </c>
      <c r="Q28" s="90">
        <f>IFERROR(VLOOKUP($P28,'利用者数実績（2025.9）'!A:AO,41,FALSE)*100,"")</f>
        <v>97.435897435897431</v>
      </c>
      <c r="R28" s="90">
        <f>IFERROR((VLOOKUP($P28,'利用者数実績（2025.9）'!A:AO,37,FALSE)/VLOOKUP($P28,'利用者数実績（2024.9）'!A:AP,38,FALSE))*100,"")</f>
        <v>97.958341926170348</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▲406,272</v>
      </c>
      <c r="K29" s="615"/>
      <c r="L29" s="616"/>
      <c r="M29" s="617"/>
      <c r="N29" s="618"/>
      <c r="O29" s="619"/>
      <c r="P29" s="438" t="s">
        <v>520</v>
      </c>
      <c r="Q29" s="90">
        <f>IFERROR(VLOOKUP($P29,'利用者数実績（2025.9）'!A:AN,40,FALSE)*100,"")</f>
        <v>97.028985507246375</v>
      </c>
      <c r="R29" s="90">
        <f>IFERROR((VLOOKUP($P29,'利用者数実績（2025.9）'!A:AO,36,FALSE)/VLOOKUP($P29,'利用者数実績（2024.9）'!A:AP,37,FALSE))*100,"")</f>
        <v>97.099347353154457</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f t="array" ref="J30">IFERROR(_xlfn.XLOOKUP(1, (集計!$A:$A=$A$2) * (集計!$B:$B=$A30), 集計!C:C),"")</f>
        <v>3941455</v>
      </c>
      <c r="K30" s="512"/>
      <c r="L30" s="512"/>
      <c r="M30" s="606"/>
      <c r="N30" s="607"/>
      <c r="O30" s="608"/>
      <c r="P30" s="438" t="s">
        <v>855</v>
      </c>
      <c r="Q30" s="90">
        <f>IFERROR(VLOOKUP($P30,'利用者数実績（2025.9）'!A:AN,40,FALSE)*100,"")</f>
        <v>97.387664924072695</v>
      </c>
      <c r="R30" s="90">
        <f>IFERROR((VLOOKUP($P30,'利用者数実績（2025.9）'!A:AO,35,FALSE)/VLOOKUP($P30,'利用者数実績（2024.9）'!A:AP,36,FALSE))*100,"")</f>
        <v>99.130759385665527</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55" priority="1" stopIfTrue="1">
      <formula>B11=$L$4</formula>
    </cfRule>
    <cfRule type="expression" dxfId="54" priority="2" stopIfTrue="1">
      <formula>B11=$B$4</formula>
    </cfRule>
    <cfRule type="expression" dxfId="53" priority="3" stopIfTrue="1">
      <formula>B11=$E$4</formula>
    </cfRule>
    <cfRule type="expression" dxfId="52"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91A64-849E-4BDC-A771-7BB5821A3E62}">
  <sheetPr codeName="Sheet53">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10.375" style="95" customWidth="1"/>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1" width="5.125" style="95" customWidth="1"/>
    <col min="292" max="292" width="7.375" style="95" bestFit="1" customWidth="1"/>
    <col min="293" max="293" width="10.375" style="95" customWidth="1"/>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7" width="5.125" style="95" customWidth="1"/>
    <col min="548" max="548" width="7.375" style="95" bestFit="1" customWidth="1"/>
    <col min="549" max="549" width="10.375" style="95" customWidth="1"/>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3" width="5.125" style="95" customWidth="1"/>
    <col min="804" max="804" width="7.375" style="95" bestFit="1" customWidth="1"/>
    <col min="805" max="805" width="10.375" style="95" customWidth="1"/>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9" width="5.125" style="95" customWidth="1"/>
    <col min="1060" max="1060" width="7.375" style="95" bestFit="1" customWidth="1"/>
    <col min="1061" max="1061" width="10.375" style="95" customWidth="1"/>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5" width="5.125" style="95" customWidth="1"/>
    <col min="1316" max="1316" width="7.375" style="95" bestFit="1" customWidth="1"/>
    <col min="1317" max="1317" width="10.375" style="95" customWidth="1"/>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1" width="5.125" style="95" customWidth="1"/>
    <col min="1572" max="1572" width="7.375" style="95" bestFit="1" customWidth="1"/>
    <col min="1573" max="1573" width="10.375" style="95" customWidth="1"/>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7" width="5.125" style="95" customWidth="1"/>
    <col min="1828" max="1828" width="7.375" style="95" bestFit="1" customWidth="1"/>
    <col min="1829" max="1829" width="10.375" style="95" customWidth="1"/>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3" width="5.125" style="95" customWidth="1"/>
    <col min="2084" max="2084" width="7.375" style="95" bestFit="1" customWidth="1"/>
    <col min="2085" max="2085" width="10.375" style="95" customWidth="1"/>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9" width="5.125" style="95" customWidth="1"/>
    <col min="2340" max="2340" width="7.375" style="95" bestFit="1" customWidth="1"/>
    <col min="2341" max="2341" width="10.375" style="95" customWidth="1"/>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5" width="5.125" style="95" customWidth="1"/>
    <col min="2596" max="2596" width="7.375" style="95" bestFit="1" customWidth="1"/>
    <col min="2597" max="2597" width="10.375" style="95" customWidth="1"/>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1" width="5.125" style="95" customWidth="1"/>
    <col min="2852" max="2852" width="7.375" style="95" bestFit="1" customWidth="1"/>
    <col min="2853" max="2853" width="10.375" style="95" customWidth="1"/>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7" width="5.125" style="95" customWidth="1"/>
    <col min="3108" max="3108" width="7.375" style="95" bestFit="1" customWidth="1"/>
    <col min="3109" max="3109" width="10.375" style="95" customWidth="1"/>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3" width="5.125" style="95" customWidth="1"/>
    <col min="3364" max="3364" width="7.375" style="95" bestFit="1" customWidth="1"/>
    <col min="3365" max="3365" width="10.375" style="95" customWidth="1"/>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9" width="5.125" style="95" customWidth="1"/>
    <col min="3620" max="3620" width="7.375" style="95" bestFit="1" customWidth="1"/>
    <col min="3621" max="3621" width="10.375" style="95" customWidth="1"/>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5" width="5.125" style="95" customWidth="1"/>
    <col min="3876" max="3876" width="7.375" style="95" bestFit="1" customWidth="1"/>
    <col min="3877" max="3877" width="10.375" style="95" customWidth="1"/>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1" width="5.125" style="95" customWidth="1"/>
    <col min="4132" max="4132" width="7.375" style="95" bestFit="1" customWidth="1"/>
    <col min="4133" max="4133" width="10.375" style="95" customWidth="1"/>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7" width="5.125" style="95" customWidth="1"/>
    <col min="4388" max="4388" width="7.375" style="95" bestFit="1" customWidth="1"/>
    <col min="4389" max="4389" width="10.375" style="95" customWidth="1"/>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3" width="5.125" style="95" customWidth="1"/>
    <col min="4644" max="4644" width="7.375" style="95" bestFit="1" customWidth="1"/>
    <col min="4645" max="4645" width="10.375" style="95" customWidth="1"/>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9" width="5.125" style="95" customWidth="1"/>
    <col min="4900" max="4900" width="7.375" style="95" bestFit="1" customWidth="1"/>
    <col min="4901" max="4901" width="10.375" style="95" customWidth="1"/>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5" width="5.125" style="95" customWidth="1"/>
    <col min="5156" max="5156" width="7.375" style="95" bestFit="1" customWidth="1"/>
    <col min="5157" max="5157" width="10.375" style="95" customWidth="1"/>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1" width="5.125" style="95" customWidth="1"/>
    <col min="5412" max="5412" width="7.375" style="95" bestFit="1" customWidth="1"/>
    <col min="5413" max="5413" width="10.375" style="95" customWidth="1"/>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7" width="5.125" style="95" customWidth="1"/>
    <col min="5668" max="5668" width="7.375" style="95" bestFit="1" customWidth="1"/>
    <col min="5669" max="5669" width="10.375" style="95" customWidth="1"/>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3" width="5.125" style="95" customWidth="1"/>
    <col min="5924" max="5924" width="7.375" style="95" bestFit="1" customWidth="1"/>
    <col min="5925" max="5925" width="10.375" style="95" customWidth="1"/>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9" width="5.125" style="95" customWidth="1"/>
    <col min="6180" max="6180" width="7.375" style="95" bestFit="1" customWidth="1"/>
    <col min="6181" max="6181" width="10.375" style="95" customWidth="1"/>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5" width="5.125" style="95" customWidth="1"/>
    <col min="6436" max="6436" width="7.375" style="95" bestFit="1" customWidth="1"/>
    <col min="6437" max="6437" width="10.375" style="95" customWidth="1"/>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1" width="5.125" style="95" customWidth="1"/>
    <col min="6692" max="6692" width="7.375" style="95" bestFit="1" customWidth="1"/>
    <col min="6693" max="6693" width="10.375" style="95" customWidth="1"/>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7" width="5.125" style="95" customWidth="1"/>
    <col min="6948" max="6948" width="7.375" style="95" bestFit="1" customWidth="1"/>
    <col min="6949" max="6949" width="10.375" style="95" customWidth="1"/>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3" width="5.125" style="95" customWidth="1"/>
    <col min="7204" max="7204" width="7.375" style="95" bestFit="1" customWidth="1"/>
    <col min="7205" max="7205" width="10.375" style="95" customWidth="1"/>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9" width="5.125" style="95" customWidth="1"/>
    <col min="7460" max="7460" width="7.375" style="95" bestFit="1" customWidth="1"/>
    <col min="7461" max="7461" width="10.375" style="95" customWidth="1"/>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5" width="5.125" style="95" customWidth="1"/>
    <col min="7716" max="7716" width="7.375" style="95" bestFit="1" customWidth="1"/>
    <col min="7717" max="7717" width="10.375" style="95" customWidth="1"/>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1" width="5.125" style="95" customWidth="1"/>
    <col min="7972" max="7972" width="7.375" style="95" bestFit="1" customWidth="1"/>
    <col min="7973" max="7973" width="10.375" style="95" customWidth="1"/>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7" width="5.125" style="95" customWidth="1"/>
    <col min="8228" max="8228" width="7.375" style="95" bestFit="1" customWidth="1"/>
    <col min="8229" max="8229" width="10.375" style="95" customWidth="1"/>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3" width="5.125" style="95" customWidth="1"/>
    <col min="8484" max="8484" width="7.375" style="95" bestFit="1" customWidth="1"/>
    <col min="8485" max="8485" width="10.375" style="95" customWidth="1"/>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9" width="5.125" style="95" customWidth="1"/>
    <col min="8740" max="8740" width="7.375" style="95" bestFit="1" customWidth="1"/>
    <col min="8741" max="8741" width="10.375" style="95" customWidth="1"/>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5" width="5.125" style="95" customWidth="1"/>
    <col min="8996" max="8996" width="7.375" style="95" bestFit="1" customWidth="1"/>
    <col min="8997" max="8997" width="10.375" style="95" customWidth="1"/>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1" width="5.125" style="95" customWidth="1"/>
    <col min="9252" max="9252" width="7.375" style="95" bestFit="1" customWidth="1"/>
    <col min="9253" max="9253" width="10.375" style="95" customWidth="1"/>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7" width="5.125" style="95" customWidth="1"/>
    <col min="9508" max="9508" width="7.375" style="95" bestFit="1" customWidth="1"/>
    <col min="9509" max="9509" width="10.375" style="95" customWidth="1"/>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3" width="5.125" style="95" customWidth="1"/>
    <col min="9764" max="9764" width="7.375" style="95" bestFit="1" customWidth="1"/>
    <col min="9765" max="9765" width="10.375" style="95" customWidth="1"/>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9" width="5.125" style="95" customWidth="1"/>
    <col min="10020" max="10020" width="7.375" style="95" bestFit="1" customWidth="1"/>
    <col min="10021" max="10021" width="10.375" style="95" customWidth="1"/>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5" width="5.125" style="95" customWidth="1"/>
    <col min="10276" max="10276" width="7.375" style="95" bestFit="1" customWidth="1"/>
    <col min="10277" max="10277" width="10.375" style="95" customWidth="1"/>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1" width="5.125" style="95" customWidth="1"/>
    <col min="10532" max="10532" width="7.375" style="95" bestFit="1" customWidth="1"/>
    <col min="10533" max="10533" width="10.375" style="95" customWidth="1"/>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7" width="5.125" style="95" customWidth="1"/>
    <col min="10788" max="10788" width="7.375" style="95" bestFit="1" customWidth="1"/>
    <col min="10789" max="10789" width="10.375" style="95" customWidth="1"/>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3" width="5.125" style="95" customWidth="1"/>
    <col min="11044" max="11044" width="7.375" style="95" bestFit="1" customWidth="1"/>
    <col min="11045" max="11045" width="10.375" style="95" customWidth="1"/>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9" width="5.125" style="95" customWidth="1"/>
    <col min="11300" max="11300" width="7.375" style="95" bestFit="1" customWidth="1"/>
    <col min="11301" max="11301" width="10.375" style="95" customWidth="1"/>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5" width="5.125" style="95" customWidth="1"/>
    <col min="11556" max="11556" width="7.375" style="95" bestFit="1" customWidth="1"/>
    <col min="11557" max="11557" width="10.375" style="95" customWidth="1"/>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1" width="5.125" style="95" customWidth="1"/>
    <col min="11812" max="11812" width="7.375" style="95" bestFit="1" customWidth="1"/>
    <col min="11813" max="11813" width="10.375" style="95" customWidth="1"/>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7" width="5.125" style="95" customWidth="1"/>
    <col min="12068" max="12068" width="7.375" style="95" bestFit="1" customWidth="1"/>
    <col min="12069" max="12069" width="10.375" style="95" customWidth="1"/>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3" width="5.125" style="95" customWidth="1"/>
    <col min="12324" max="12324" width="7.375" style="95" bestFit="1" customWidth="1"/>
    <col min="12325" max="12325" width="10.375" style="95" customWidth="1"/>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9" width="5.125" style="95" customWidth="1"/>
    <col min="12580" max="12580" width="7.375" style="95" bestFit="1" customWidth="1"/>
    <col min="12581" max="12581" width="10.375" style="95" customWidth="1"/>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5" width="5.125" style="95" customWidth="1"/>
    <col min="12836" max="12836" width="7.375" style="95" bestFit="1" customWidth="1"/>
    <col min="12837" max="12837" width="10.375" style="95" customWidth="1"/>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1" width="5.125" style="95" customWidth="1"/>
    <col min="13092" max="13092" width="7.375" style="95" bestFit="1" customWidth="1"/>
    <col min="13093" max="13093" width="10.375" style="95" customWidth="1"/>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7" width="5.125" style="95" customWidth="1"/>
    <col min="13348" max="13348" width="7.375" style="95" bestFit="1" customWidth="1"/>
    <col min="13349" max="13349" width="10.375" style="95" customWidth="1"/>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3" width="5.125" style="95" customWidth="1"/>
    <col min="13604" max="13604" width="7.375" style="95" bestFit="1" customWidth="1"/>
    <col min="13605" max="13605" width="10.375" style="95" customWidth="1"/>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9" width="5.125" style="95" customWidth="1"/>
    <col min="13860" max="13860" width="7.375" style="95" bestFit="1" customWidth="1"/>
    <col min="13861" max="13861" width="10.375" style="95" customWidth="1"/>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5" width="5.125" style="95" customWidth="1"/>
    <col min="14116" max="14116" width="7.375" style="95" bestFit="1" customWidth="1"/>
    <col min="14117" max="14117" width="10.375" style="95" customWidth="1"/>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1" width="5.125" style="95" customWidth="1"/>
    <col min="14372" max="14372" width="7.375" style="95" bestFit="1" customWidth="1"/>
    <col min="14373" max="14373" width="10.375" style="95" customWidth="1"/>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7" width="5.125" style="95" customWidth="1"/>
    <col min="14628" max="14628" width="7.375" style="95" bestFit="1" customWidth="1"/>
    <col min="14629" max="14629" width="10.375" style="95" customWidth="1"/>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3" width="5.125" style="95" customWidth="1"/>
    <col min="14884" max="14884" width="7.375" style="95" bestFit="1" customWidth="1"/>
    <col min="14885" max="14885" width="10.375" style="95" customWidth="1"/>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9" width="5.125" style="95" customWidth="1"/>
    <col min="15140" max="15140" width="7.375" style="95" bestFit="1" customWidth="1"/>
    <col min="15141" max="15141" width="10.375" style="95" customWidth="1"/>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5" width="5.125" style="95" customWidth="1"/>
    <col min="15396" max="15396" width="7.375" style="95" bestFit="1" customWidth="1"/>
    <col min="15397" max="15397" width="10.375" style="95" customWidth="1"/>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1" width="5.125" style="95" customWidth="1"/>
    <col min="15652" max="15652" width="7.375" style="95" bestFit="1" customWidth="1"/>
    <col min="15653" max="15653" width="10.375" style="95" customWidth="1"/>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7" width="5.125" style="95" customWidth="1"/>
    <col min="15908" max="15908" width="7.375" style="95" bestFit="1" customWidth="1"/>
    <col min="15909" max="15909" width="10.375" style="95" customWidth="1"/>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3" width="5.125" style="95" customWidth="1"/>
    <col min="16164" max="16164" width="7.375" style="95" bestFit="1" customWidth="1"/>
    <col min="16165" max="16165" width="10.375" style="95" customWidth="1"/>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2024</v>
      </c>
      <c r="F1" s="93" t="s">
        <v>479</v>
      </c>
      <c r="G1" s="93">
        <v>10</v>
      </c>
      <c r="H1" s="94" t="s">
        <v>480</v>
      </c>
    </row>
    <row r="2" spans="1:42" ht="18" customHeight="1">
      <c r="A2" s="96"/>
      <c r="B2" s="95" t="s">
        <v>1131</v>
      </c>
    </row>
    <row r="3" spans="1:42" ht="18.75" customHeight="1">
      <c r="A3" s="516" t="s">
        <v>481</v>
      </c>
      <c r="B3" s="97"/>
      <c r="C3" s="518" t="s">
        <v>482</v>
      </c>
      <c r="D3" s="518" t="s">
        <v>483</v>
      </c>
      <c r="E3" s="98">
        <f>DATE(E1,G1,1)</f>
        <v>45566</v>
      </c>
      <c r="F3" s="99">
        <f t="shared" ref="F3:AG3" si="0">E3+1</f>
        <v>45567</v>
      </c>
      <c r="G3" s="99">
        <f t="shared" si="0"/>
        <v>45568</v>
      </c>
      <c r="H3" s="100">
        <f t="shared" si="0"/>
        <v>45569</v>
      </c>
      <c r="I3" s="99">
        <f t="shared" si="0"/>
        <v>45570</v>
      </c>
      <c r="J3" s="99">
        <f t="shared" si="0"/>
        <v>45571</v>
      </c>
      <c r="K3" s="99">
        <f t="shared" si="0"/>
        <v>45572</v>
      </c>
      <c r="L3" s="99">
        <f t="shared" si="0"/>
        <v>45573</v>
      </c>
      <c r="M3" s="99">
        <f t="shared" si="0"/>
        <v>45574</v>
      </c>
      <c r="N3" s="99">
        <f t="shared" si="0"/>
        <v>45575</v>
      </c>
      <c r="O3" s="99">
        <f t="shared" si="0"/>
        <v>45576</v>
      </c>
      <c r="P3" s="99">
        <f t="shared" si="0"/>
        <v>45577</v>
      </c>
      <c r="Q3" s="99">
        <f t="shared" si="0"/>
        <v>45578</v>
      </c>
      <c r="R3" s="99">
        <f t="shared" si="0"/>
        <v>45579</v>
      </c>
      <c r="S3" s="99">
        <f t="shared" si="0"/>
        <v>45580</v>
      </c>
      <c r="T3" s="99">
        <f t="shared" si="0"/>
        <v>45581</v>
      </c>
      <c r="U3" s="99">
        <f t="shared" si="0"/>
        <v>45582</v>
      </c>
      <c r="V3" s="99">
        <f t="shared" si="0"/>
        <v>45583</v>
      </c>
      <c r="W3" s="99">
        <f t="shared" si="0"/>
        <v>45584</v>
      </c>
      <c r="X3" s="100">
        <f t="shared" si="0"/>
        <v>45585</v>
      </c>
      <c r="Y3" s="99">
        <f t="shared" si="0"/>
        <v>45586</v>
      </c>
      <c r="Z3" s="99">
        <f t="shared" si="0"/>
        <v>45587</v>
      </c>
      <c r="AA3" s="99">
        <f t="shared" si="0"/>
        <v>45588</v>
      </c>
      <c r="AB3" s="99">
        <f t="shared" si="0"/>
        <v>45589</v>
      </c>
      <c r="AC3" s="99">
        <f t="shared" si="0"/>
        <v>45590</v>
      </c>
      <c r="AD3" s="99">
        <f t="shared" si="0"/>
        <v>45591</v>
      </c>
      <c r="AE3" s="99">
        <f t="shared" si="0"/>
        <v>45592</v>
      </c>
      <c r="AF3" s="99">
        <f t="shared" si="0"/>
        <v>45593</v>
      </c>
      <c r="AG3" s="99">
        <f t="shared" si="0"/>
        <v>45594</v>
      </c>
      <c r="AH3" s="99">
        <f>AG3+1</f>
        <v>45595</v>
      </c>
      <c r="AI3" s="99">
        <f>AH3+1</f>
        <v>45596</v>
      </c>
      <c r="AJ3" s="518" t="s">
        <v>484</v>
      </c>
      <c r="AK3" s="520" t="s">
        <v>485</v>
      </c>
      <c r="AL3" s="521"/>
      <c r="AM3" s="520" t="s">
        <v>486</v>
      </c>
      <c r="AN3" s="521"/>
      <c r="AO3" s="534" t="s">
        <v>487</v>
      </c>
      <c r="AP3" s="521"/>
    </row>
    <row r="4" spans="1:42" ht="18.75" customHeight="1">
      <c r="A4" s="517"/>
      <c r="B4" s="101"/>
      <c r="C4" s="519"/>
      <c r="D4" s="519"/>
      <c r="E4" s="102">
        <f>E3</f>
        <v>45566</v>
      </c>
      <c r="F4" s="103">
        <f>F3</f>
        <v>45567</v>
      </c>
      <c r="G4" s="103">
        <f t="shared" ref="G4:AI4" si="1">G3</f>
        <v>45568</v>
      </c>
      <c r="H4" s="103">
        <f t="shared" si="1"/>
        <v>45569</v>
      </c>
      <c r="I4" s="103">
        <f t="shared" si="1"/>
        <v>45570</v>
      </c>
      <c r="J4" s="103">
        <f t="shared" si="1"/>
        <v>45571</v>
      </c>
      <c r="K4" s="103">
        <f t="shared" si="1"/>
        <v>45572</v>
      </c>
      <c r="L4" s="103">
        <f t="shared" si="1"/>
        <v>45573</v>
      </c>
      <c r="M4" s="103">
        <f t="shared" si="1"/>
        <v>45574</v>
      </c>
      <c r="N4" s="103">
        <f t="shared" si="1"/>
        <v>45575</v>
      </c>
      <c r="O4" s="103">
        <f t="shared" si="1"/>
        <v>45576</v>
      </c>
      <c r="P4" s="103">
        <f t="shared" si="1"/>
        <v>45577</v>
      </c>
      <c r="Q4" s="103">
        <f t="shared" si="1"/>
        <v>45578</v>
      </c>
      <c r="R4" s="103">
        <f t="shared" si="1"/>
        <v>45579</v>
      </c>
      <c r="S4" s="103">
        <f t="shared" si="1"/>
        <v>45580</v>
      </c>
      <c r="T4" s="103">
        <f t="shared" si="1"/>
        <v>45581</v>
      </c>
      <c r="U4" s="103">
        <f t="shared" si="1"/>
        <v>45582</v>
      </c>
      <c r="V4" s="103">
        <f t="shared" si="1"/>
        <v>45583</v>
      </c>
      <c r="W4" s="103">
        <f t="shared" si="1"/>
        <v>45584</v>
      </c>
      <c r="X4" s="103">
        <f t="shared" si="1"/>
        <v>45585</v>
      </c>
      <c r="Y4" s="103">
        <f t="shared" si="1"/>
        <v>45586</v>
      </c>
      <c r="Z4" s="103">
        <f t="shared" si="1"/>
        <v>45587</v>
      </c>
      <c r="AA4" s="103">
        <f t="shared" si="1"/>
        <v>45588</v>
      </c>
      <c r="AB4" s="103">
        <f t="shared" si="1"/>
        <v>45589</v>
      </c>
      <c r="AC4" s="103">
        <f t="shared" si="1"/>
        <v>45590</v>
      </c>
      <c r="AD4" s="103">
        <f t="shared" si="1"/>
        <v>45591</v>
      </c>
      <c r="AE4" s="103">
        <f t="shared" si="1"/>
        <v>45592</v>
      </c>
      <c r="AF4" s="103">
        <f t="shared" si="1"/>
        <v>45593</v>
      </c>
      <c r="AG4" s="103">
        <f t="shared" si="1"/>
        <v>45594</v>
      </c>
      <c r="AH4" s="103">
        <f>AH3</f>
        <v>45595</v>
      </c>
      <c r="AI4" s="103">
        <f t="shared" si="1"/>
        <v>45596</v>
      </c>
      <c r="AJ4" s="519"/>
      <c r="AK4" s="522"/>
      <c r="AL4" s="523"/>
      <c r="AM4" s="522"/>
      <c r="AN4" s="523"/>
      <c r="AO4" s="535"/>
      <c r="AP4" s="523"/>
    </row>
    <row r="5" spans="1:42" ht="20.100000000000001" customHeight="1">
      <c r="A5" s="529" t="s">
        <v>557</v>
      </c>
      <c r="B5" s="104" t="s">
        <v>488</v>
      </c>
      <c r="C5" s="105">
        <v>110</v>
      </c>
      <c r="D5" s="105">
        <v>105</v>
      </c>
      <c r="E5" s="106">
        <v>106</v>
      </c>
      <c r="F5" s="107">
        <v>106</v>
      </c>
      <c r="G5" s="107">
        <v>104</v>
      </c>
      <c r="H5" s="108">
        <v>104</v>
      </c>
      <c r="I5" s="107">
        <v>103</v>
      </c>
      <c r="J5" s="107">
        <v>102</v>
      </c>
      <c r="K5" s="107">
        <v>103</v>
      </c>
      <c r="L5" s="107">
        <v>101</v>
      </c>
      <c r="M5" s="107">
        <v>101</v>
      </c>
      <c r="N5" s="107">
        <v>101</v>
      </c>
      <c r="O5" s="108">
        <v>101</v>
      </c>
      <c r="P5" s="107">
        <v>101</v>
      </c>
      <c r="Q5" s="107">
        <v>101</v>
      </c>
      <c r="R5" s="107">
        <v>101</v>
      </c>
      <c r="S5" s="107">
        <v>102</v>
      </c>
      <c r="T5" s="107">
        <v>103</v>
      </c>
      <c r="U5" s="107">
        <v>103</v>
      </c>
      <c r="V5" s="107">
        <v>103</v>
      </c>
      <c r="W5" s="107">
        <v>101</v>
      </c>
      <c r="X5" s="107">
        <v>101</v>
      </c>
      <c r="Y5" s="107">
        <v>102</v>
      </c>
      <c r="Z5" s="107">
        <v>102</v>
      </c>
      <c r="AA5" s="107">
        <v>102</v>
      </c>
      <c r="AB5" s="107">
        <v>103</v>
      </c>
      <c r="AC5" s="107">
        <v>104</v>
      </c>
      <c r="AD5" s="107">
        <v>104</v>
      </c>
      <c r="AE5" s="107">
        <v>104</v>
      </c>
      <c r="AF5" s="107">
        <v>103</v>
      </c>
      <c r="AG5" s="107">
        <v>103</v>
      </c>
      <c r="AH5" s="107">
        <v>105</v>
      </c>
      <c r="AI5" s="107">
        <v>105</v>
      </c>
      <c r="AJ5" s="109">
        <f t="shared" ref="AJ5:AJ14" si="2">SUM(E5:AI5)</f>
        <v>3185</v>
      </c>
      <c r="AK5" s="110">
        <f t="shared" ref="AK5:AK12" si="3">AJ5/COUNTA(E5:AI5)</f>
        <v>102.74193548387096</v>
      </c>
      <c r="AL5" s="537">
        <f>SUM(AK5:AK6)</f>
        <v>114.29032258064515</v>
      </c>
      <c r="AM5" s="111">
        <f>AK5/C5</f>
        <v>0.93401759530791784</v>
      </c>
      <c r="AN5" s="532">
        <f>AL5/(C5+C6)</f>
        <v>0.95241935483870965</v>
      </c>
      <c r="AO5" s="112">
        <f>AK5/D5</f>
        <v>0.97849462365591389</v>
      </c>
      <c r="AP5" s="524">
        <f>AL5/(D5+D6)</f>
        <v>0.98526140155728581</v>
      </c>
    </row>
    <row r="6" spans="1:42" ht="20.100000000000001" customHeight="1">
      <c r="A6" s="530"/>
      <c r="B6" s="115" t="s">
        <v>489</v>
      </c>
      <c r="C6" s="116">
        <v>10</v>
      </c>
      <c r="D6" s="116">
        <v>11</v>
      </c>
      <c r="E6" s="349">
        <v>12</v>
      </c>
      <c r="F6" s="117">
        <v>12</v>
      </c>
      <c r="G6" s="117">
        <v>12</v>
      </c>
      <c r="H6" s="118">
        <v>10</v>
      </c>
      <c r="I6" s="117">
        <v>11</v>
      </c>
      <c r="J6" s="117">
        <v>11</v>
      </c>
      <c r="K6" s="117">
        <v>12</v>
      </c>
      <c r="L6" s="117">
        <v>12</v>
      </c>
      <c r="M6" s="117">
        <v>11</v>
      </c>
      <c r="N6" s="117">
        <v>10</v>
      </c>
      <c r="O6" s="118">
        <v>10</v>
      </c>
      <c r="P6" s="117">
        <v>11</v>
      </c>
      <c r="Q6" s="117">
        <v>12</v>
      </c>
      <c r="R6" s="117">
        <v>11</v>
      </c>
      <c r="S6" s="117">
        <v>13</v>
      </c>
      <c r="T6" s="117">
        <v>12</v>
      </c>
      <c r="U6" s="117">
        <v>14</v>
      </c>
      <c r="V6" s="117">
        <v>12</v>
      </c>
      <c r="W6" s="117">
        <v>15</v>
      </c>
      <c r="X6" s="117">
        <v>15</v>
      </c>
      <c r="Y6" s="117">
        <v>14</v>
      </c>
      <c r="Z6" s="117">
        <v>11</v>
      </c>
      <c r="AA6" s="117">
        <v>12</v>
      </c>
      <c r="AB6" s="117">
        <v>10</v>
      </c>
      <c r="AC6" s="117">
        <v>9</v>
      </c>
      <c r="AD6" s="117">
        <v>9</v>
      </c>
      <c r="AE6" s="117">
        <v>10</v>
      </c>
      <c r="AF6" s="117">
        <v>12</v>
      </c>
      <c r="AG6" s="117">
        <v>12</v>
      </c>
      <c r="AH6" s="117">
        <v>10</v>
      </c>
      <c r="AI6" s="117">
        <v>11</v>
      </c>
      <c r="AJ6" s="119">
        <f t="shared" si="2"/>
        <v>358</v>
      </c>
      <c r="AK6" s="120">
        <f t="shared" si="3"/>
        <v>11.548387096774194</v>
      </c>
      <c r="AL6" s="538"/>
      <c r="AM6" s="122">
        <f>AK6/C6</f>
        <v>1.1548387096774193</v>
      </c>
      <c r="AN6" s="525"/>
      <c r="AO6" s="123">
        <f>AK6/D6</f>
        <v>1.0498533724340176</v>
      </c>
      <c r="AP6" s="524"/>
    </row>
    <row r="7" spans="1:42" ht="20.100000000000001" customHeight="1">
      <c r="A7" s="536"/>
      <c r="B7" s="124" t="s">
        <v>490</v>
      </c>
      <c r="C7" s="125"/>
      <c r="D7" s="126"/>
      <c r="E7" s="127">
        <v>4</v>
      </c>
      <c r="F7" s="128">
        <v>4</v>
      </c>
      <c r="G7" s="128">
        <v>6</v>
      </c>
      <c r="H7" s="129">
        <v>6</v>
      </c>
      <c r="I7" s="128">
        <v>7</v>
      </c>
      <c r="J7" s="128">
        <v>8</v>
      </c>
      <c r="K7" s="128">
        <v>7</v>
      </c>
      <c r="L7" s="128">
        <v>8</v>
      </c>
      <c r="M7" s="128">
        <v>8</v>
      </c>
      <c r="N7" s="128">
        <v>8</v>
      </c>
      <c r="O7" s="129">
        <v>8</v>
      </c>
      <c r="P7" s="128">
        <v>8</v>
      </c>
      <c r="Q7" s="128">
        <v>8</v>
      </c>
      <c r="R7" s="128">
        <v>8</v>
      </c>
      <c r="S7" s="128">
        <v>8</v>
      </c>
      <c r="T7" s="128">
        <v>8</v>
      </c>
      <c r="U7" s="128">
        <v>8</v>
      </c>
      <c r="V7" s="128">
        <v>8</v>
      </c>
      <c r="W7" s="128">
        <v>8</v>
      </c>
      <c r="X7" s="129">
        <v>8</v>
      </c>
      <c r="Y7" s="128">
        <v>7</v>
      </c>
      <c r="Z7" s="128">
        <v>7</v>
      </c>
      <c r="AA7" s="128">
        <v>7</v>
      </c>
      <c r="AB7" s="128">
        <v>6</v>
      </c>
      <c r="AC7" s="128">
        <v>6</v>
      </c>
      <c r="AD7" s="128">
        <v>5</v>
      </c>
      <c r="AE7" s="128">
        <v>5</v>
      </c>
      <c r="AF7" s="128">
        <v>6</v>
      </c>
      <c r="AG7" s="128">
        <v>4</v>
      </c>
      <c r="AH7" s="128">
        <v>4</v>
      </c>
      <c r="AI7" s="128">
        <v>5</v>
      </c>
      <c r="AJ7" s="130">
        <f t="shared" si="2"/>
        <v>208</v>
      </c>
      <c r="AK7" s="131">
        <f t="shared" si="3"/>
        <v>6.709677419354839</v>
      </c>
      <c r="AL7" s="539"/>
      <c r="AM7" s="133"/>
      <c r="AN7" s="296"/>
      <c r="AO7" s="133"/>
      <c r="AP7" s="134"/>
    </row>
    <row r="8" spans="1:42" ht="20.100000000000001" customHeight="1">
      <c r="A8" s="530" t="s">
        <v>558</v>
      </c>
      <c r="B8" s="115" t="s">
        <v>491</v>
      </c>
      <c r="C8" s="135">
        <v>15</v>
      </c>
      <c r="D8" s="157">
        <v>11</v>
      </c>
      <c r="E8" s="136">
        <v>10</v>
      </c>
      <c r="F8" s="137">
        <v>11</v>
      </c>
      <c r="G8" s="137">
        <v>9</v>
      </c>
      <c r="H8" s="138">
        <v>8</v>
      </c>
      <c r="I8" s="137">
        <v>14</v>
      </c>
      <c r="J8" s="107"/>
      <c r="K8" s="107">
        <v>11</v>
      </c>
      <c r="L8" s="107">
        <v>11</v>
      </c>
      <c r="M8" s="107">
        <v>11</v>
      </c>
      <c r="N8" s="107">
        <v>8</v>
      </c>
      <c r="O8" s="108">
        <v>6</v>
      </c>
      <c r="P8" s="107">
        <v>12</v>
      </c>
      <c r="Q8" s="107"/>
      <c r="R8" s="107">
        <v>10</v>
      </c>
      <c r="S8" s="107">
        <v>9</v>
      </c>
      <c r="T8" s="107">
        <v>10</v>
      </c>
      <c r="U8" s="107">
        <v>8</v>
      </c>
      <c r="V8" s="107">
        <v>7</v>
      </c>
      <c r="W8" s="107">
        <v>13</v>
      </c>
      <c r="X8" s="108"/>
      <c r="Y8" s="107">
        <v>11</v>
      </c>
      <c r="Z8" s="137">
        <v>7</v>
      </c>
      <c r="AA8" s="137">
        <v>10</v>
      </c>
      <c r="AB8" s="137">
        <v>6</v>
      </c>
      <c r="AC8" s="137">
        <v>7</v>
      </c>
      <c r="AD8" s="137">
        <v>10</v>
      </c>
      <c r="AE8" s="137"/>
      <c r="AF8" s="137">
        <v>11</v>
      </c>
      <c r="AG8" s="137">
        <v>8</v>
      </c>
      <c r="AH8" s="137">
        <v>10</v>
      </c>
      <c r="AI8" s="137">
        <v>5</v>
      </c>
      <c r="AJ8" s="139">
        <f t="shared" si="2"/>
        <v>253</v>
      </c>
      <c r="AK8" s="140">
        <f t="shared" si="3"/>
        <v>9.3703703703703702</v>
      </c>
      <c r="AL8" s="547">
        <f>SUM(AK8:AK9)</f>
        <v>11.111111111111111</v>
      </c>
      <c r="AM8" s="141">
        <f>AK8/C8</f>
        <v>0.62469135802469133</v>
      </c>
      <c r="AN8" s="524">
        <f>AL8/(C8+C9)</f>
        <v>0.7407407407407407</v>
      </c>
      <c r="AO8" s="142">
        <f>AK8/D8</f>
        <v>0.85185185185185186</v>
      </c>
      <c r="AP8" s="524">
        <f>AL8/(D8+D9)</f>
        <v>0.88888888888888884</v>
      </c>
    </row>
    <row r="9" spans="1:42" ht="20.100000000000001" customHeight="1">
      <c r="A9" s="530"/>
      <c r="B9" s="115" t="s">
        <v>492</v>
      </c>
      <c r="C9" s="143"/>
      <c r="D9" s="159">
        <v>1.5</v>
      </c>
      <c r="E9" s="144">
        <v>0</v>
      </c>
      <c r="F9" s="145">
        <v>2</v>
      </c>
      <c r="G9" s="145">
        <v>2</v>
      </c>
      <c r="H9" s="146">
        <v>4</v>
      </c>
      <c r="I9" s="145">
        <v>0</v>
      </c>
      <c r="J9" s="117"/>
      <c r="K9" s="117">
        <v>2</v>
      </c>
      <c r="L9" s="117">
        <v>0</v>
      </c>
      <c r="M9" s="117">
        <v>2</v>
      </c>
      <c r="N9" s="117">
        <v>2</v>
      </c>
      <c r="O9" s="118">
        <v>4</v>
      </c>
      <c r="P9" s="117">
        <v>0</v>
      </c>
      <c r="Q9" s="117"/>
      <c r="R9" s="117">
        <v>2</v>
      </c>
      <c r="S9" s="117">
        <v>0</v>
      </c>
      <c r="T9" s="117">
        <v>2</v>
      </c>
      <c r="U9" s="117">
        <v>3</v>
      </c>
      <c r="V9" s="117">
        <v>4</v>
      </c>
      <c r="W9" s="117">
        <v>0</v>
      </c>
      <c r="X9" s="118"/>
      <c r="Y9" s="117">
        <v>2</v>
      </c>
      <c r="Z9" s="145">
        <v>0</v>
      </c>
      <c r="AA9" s="145">
        <v>2</v>
      </c>
      <c r="AB9" s="145">
        <v>3</v>
      </c>
      <c r="AC9" s="145">
        <v>4</v>
      </c>
      <c r="AD9" s="145">
        <v>0</v>
      </c>
      <c r="AE9" s="145"/>
      <c r="AF9" s="145">
        <v>2</v>
      </c>
      <c r="AG9" s="145">
        <v>1</v>
      </c>
      <c r="AH9" s="145">
        <v>2</v>
      </c>
      <c r="AI9" s="145">
        <v>2</v>
      </c>
      <c r="AJ9" s="147">
        <f t="shared" si="2"/>
        <v>47</v>
      </c>
      <c r="AK9" s="148">
        <f t="shared" si="3"/>
        <v>1.7407407407407407</v>
      </c>
      <c r="AL9" s="525"/>
      <c r="AM9" s="527"/>
      <c r="AN9" s="525"/>
      <c r="AO9" s="150">
        <f>AK9/D9</f>
        <v>1.1604938271604939</v>
      </c>
      <c r="AP9" s="525"/>
    </row>
    <row r="10" spans="1:42" ht="20.100000000000001" customHeight="1">
      <c r="A10" s="536"/>
      <c r="B10" s="151" t="s">
        <v>493</v>
      </c>
      <c r="C10" s="152"/>
      <c r="D10" s="152"/>
      <c r="E10" s="127">
        <v>1</v>
      </c>
      <c r="F10" s="128">
        <v>0</v>
      </c>
      <c r="G10" s="128">
        <v>0</v>
      </c>
      <c r="H10" s="129">
        <v>1</v>
      </c>
      <c r="I10" s="128">
        <v>1</v>
      </c>
      <c r="J10" s="128"/>
      <c r="K10" s="128">
        <v>0</v>
      </c>
      <c r="L10" s="128">
        <v>0</v>
      </c>
      <c r="M10" s="128">
        <v>0</v>
      </c>
      <c r="N10" s="128">
        <v>0</v>
      </c>
      <c r="O10" s="129">
        <v>0</v>
      </c>
      <c r="P10" s="128">
        <v>0</v>
      </c>
      <c r="Q10" s="128"/>
      <c r="R10" s="128">
        <v>0</v>
      </c>
      <c r="S10" s="128">
        <v>1</v>
      </c>
      <c r="T10" s="128">
        <v>1</v>
      </c>
      <c r="U10" s="128">
        <v>0</v>
      </c>
      <c r="V10" s="128">
        <v>0</v>
      </c>
      <c r="W10" s="128">
        <v>0</v>
      </c>
      <c r="X10" s="129"/>
      <c r="Y10" s="128">
        <v>0</v>
      </c>
      <c r="Z10" s="128">
        <v>3</v>
      </c>
      <c r="AA10" s="128">
        <v>1</v>
      </c>
      <c r="AB10" s="128">
        <v>1</v>
      </c>
      <c r="AC10" s="128">
        <v>0</v>
      </c>
      <c r="AD10" s="128">
        <v>0</v>
      </c>
      <c r="AE10" s="128"/>
      <c r="AF10" s="128">
        <v>0</v>
      </c>
      <c r="AG10" s="128">
        <v>1</v>
      </c>
      <c r="AH10" s="128">
        <v>0</v>
      </c>
      <c r="AI10" s="128">
        <v>0</v>
      </c>
      <c r="AJ10" s="153">
        <f t="shared" si="2"/>
        <v>11</v>
      </c>
      <c r="AK10" s="140">
        <f t="shared" si="3"/>
        <v>0.40740740740740738</v>
      </c>
      <c r="AL10" s="526"/>
      <c r="AM10" s="528"/>
      <c r="AN10" s="526"/>
      <c r="AO10" s="156"/>
      <c r="AP10" s="526"/>
    </row>
    <row r="11" spans="1:42" ht="20.100000000000001" customHeight="1">
      <c r="A11" s="529" t="s">
        <v>494</v>
      </c>
      <c r="B11" s="104" t="s">
        <v>491</v>
      </c>
      <c r="C11" s="157">
        <v>45</v>
      </c>
      <c r="D11" s="157">
        <v>26</v>
      </c>
      <c r="E11" s="106">
        <v>32</v>
      </c>
      <c r="F11" s="106">
        <v>24</v>
      </c>
      <c r="G11" s="107">
        <v>37</v>
      </c>
      <c r="H11" s="108">
        <v>30</v>
      </c>
      <c r="I11" s="107">
        <v>28</v>
      </c>
      <c r="J11" s="107"/>
      <c r="K11" s="107">
        <v>29</v>
      </c>
      <c r="L11" s="107">
        <v>32</v>
      </c>
      <c r="M11" s="107">
        <v>24</v>
      </c>
      <c r="N11" s="107">
        <v>34</v>
      </c>
      <c r="O11" s="108">
        <v>27</v>
      </c>
      <c r="P11" s="107">
        <v>30</v>
      </c>
      <c r="Q11" s="107"/>
      <c r="R11" s="107">
        <v>28</v>
      </c>
      <c r="S11" s="107">
        <v>31</v>
      </c>
      <c r="T11" s="107">
        <v>26</v>
      </c>
      <c r="U11" s="107">
        <v>35</v>
      </c>
      <c r="V11" s="107">
        <v>32</v>
      </c>
      <c r="W11" s="107">
        <v>28</v>
      </c>
      <c r="X11" s="108"/>
      <c r="Y11" s="107">
        <v>30</v>
      </c>
      <c r="Z11" s="107">
        <v>34</v>
      </c>
      <c r="AA11" s="107">
        <v>24</v>
      </c>
      <c r="AB11" s="107">
        <v>34</v>
      </c>
      <c r="AC11" s="107">
        <v>28</v>
      </c>
      <c r="AD11" s="107">
        <v>28</v>
      </c>
      <c r="AE11" s="107"/>
      <c r="AF11" s="107">
        <v>29</v>
      </c>
      <c r="AG11" s="107">
        <v>29</v>
      </c>
      <c r="AH11" s="107">
        <v>21</v>
      </c>
      <c r="AI11" s="107">
        <v>37</v>
      </c>
      <c r="AJ11" s="109">
        <f t="shared" si="2"/>
        <v>801</v>
      </c>
      <c r="AK11" s="110">
        <f t="shared" si="3"/>
        <v>29.666666666666668</v>
      </c>
      <c r="AL11" s="531">
        <f>SUM(AK11:AK13)</f>
        <v>35.703703703703702</v>
      </c>
      <c r="AM11" s="111">
        <f>AK11/C11</f>
        <v>0.65925925925925932</v>
      </c>
      <c r="AN11" s="532">
        <f>AL11/(C11+C12)</f>
        <v>0.79341563786008229</v>
      </c>
      <c r="AO11" s="112">
        <f>AK11/D11</f>
        <v>1.141025641025641</v>
      </c>
      <c r="AP11" s="532">
        <f>AL11/(D11+D12)</f>
        <v>1.0819304152637486</v>
      </c>
    </row>
    <row r="12" spans="1:42" ht="20.100000000000001" customHeight="1">
      <c r="A12" s="530"/>
      <c r="B12" s="158" t="s">
        <v>492</v>
      </c>
      <c r="C12" s="159"/>
      <c r="D12" s="159">
        <v>7</v>
      </c>
      <c r="E12" s="160">
        <v>6</v>
      </c>
      <c r="F12" s="160">
        <v>9</v>
      </c>
      <c r="G12" s="117">
        <v>3</v>
      </c>
      <c r="H12" s="118">
        <v>8</v>
      </c>
      <c r="I12" s="117">
        <v>4</v>
      </c>
      <c r="J12" s="117"/>
      <c r="K12" s="117">
        <v>5</v>
      </c>
      <c r="L12" s="117">
        <v>6</v>
      </c>
      <c r="M12" s="117">
        <v>8</v>
      </c>
      <c r="N12" s="117">
        <v>3</v>
      </c>
      <c r="O12" s="118">
        <v>9</v>
      </c>
      <c r="P12" s="117">
        <v>5</v>
      </c>
      <c r="Q12" s="117"/>
      <c r="R12" s="117">
        <v>6</v>
      </c>
      <c r="S12" s="117">
        <v>6</v>
      </c>
      <c r="T12" s="117">
        <v>8</v>
      </c>
      <c r="U12" s="117">
        <v>3</v>
      </c>
      <c r="V12" s="117">
        <v>9</v>
      </c>
      <c r="W12" s="117">
        <v>5</v>
      </c>
      <c r="X12" s="118"/>
      <c r="Y12" s="117">
        <v>4</v>
      </c>
      <c r="Z12" s="117">
        <v>7</v>
      </c>
      <c r="AA12" s="161">
        <v>9</v>
      </c>
      <c r="AB12" s="161">
        <v>3</v>
      </c>
      <c r="AC12" s="117">
        <v>9</v>
      </c>
      <c r="AD12" s="117">
        <v>5</v>
      </c>
      <c r="AE12" s="117"/>
      <c r="AF12" s="117">
        <v>5</v>
      </c>
      <c r="AG12" s="117">
        <v>6</v>
      </c>
      <c r="AH12" s="117">
        <v>9</v>
      </c>
      <c r="AI12" s="117">
        <v>3</v>
      </c>
      <c r="AJ12" s="119">
        <f t="shared" si="2"/>
        <v>163</v>
      </c>
      <c r="AK12" s="120">
        <f t="shared" si="3"/>
        <v>6.0370370370370372</v>
      </c>
      <c r="AL12" s="525"/>
      <c r="AM12" s="533"/>
      <c r="AN12" s="525"/>
      <c r="AO12" s="162">
        <f>AK12/D12</f>
        <v>0.86243386243386244</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v>0</v>
      </c>
      <c r="G14" s="165">
        <v>0</v>
      </c>
      <c r="H14" s="165">
        <v>1</v>
      </c>
      <c r="I14" s="165">
        <v>2</v>
      </c>
      <c r="J14" s="165"/>
      <c r="K14" s="165">
        <v>2</v>
      </c>
      <c r="L14" s="165">
        <v>3</v>
      </c>
      <c r="M14" s="165">
        <v>0</v>
      </c>
      <c r="N14" s="165">
        <v>0</v>
      </c>
      <c r="O14" s="165">
        <v>2</v>
      </c>
      <c r="P14" s="165">
        <v>1</v>
      </c>
      <c r="Q14" s="165"/>
      <c r="R14" s="165">
        <v>0</v>
      </c>
      <c r="S14" s="165">
        <v>3</v>
      </c>
      <c r="T14" s="165">
        <v>0</v>
      </c>
      <c r="U14" s="165">
        <v>0</v>
      </c>
      <c r="V14" s="165">
        <v>0</v>
      </c>
      <c r="W14" s="165">
        <v>1</v>
      </c>
      <c r="X14" s="165"/>
      <c r="Y14" s="165">
        <v>0</v>
      </c>
      <c r="Z14" s="165">
        <v>1</v>
      </c>
      <c r="AA14" s="165">
        <v>0</v>
      </c>
      <c r="AB14" s="165">
        <v>0</v>
      </c>
      <c r="AC14" s="165">
        <v>0</v>
      </c>
      <c r="AD14" s="165">
        <v>1</v>
      </c>
      <c r="AE14" s="165"/>
      <c r="AF14" s="165">
        <v>1</v>
      </c>
      <c r="AG14" s="165">
        <v>3</v>
      </c>
      <c r="AH14" s="165">
        <v>0</v>
      </c>
      <c r="AI14" s="165">
        <v>0</v>
      </c>
      <c r="AJ14" s="166">
        <f t="shared" si="2"/>
        <v>22</v>
      </c>
      <c r="AK14" s="167">
        <f t="shared" ref="AK14:AK61" si="4">AJ14/COUNTA(E14:AI14)</f>
        <v>0.81481481481481477</v>
      </c>
      <c r="AL14" s="526"/>
      <c r="AM14" s="528"/>
      <c r="AN14" s="526"/>
      <c r="AO14" s="528"/>
      <c r="AP14" s="526"/>
    </row>
    <row r="15" spans="1:42" ht="20.100000000000001" customHeight="1">
      <c r="A15" s="529" t="s">
        <v>496</v>
      </c>
      <c r="B15" s="104" t="s">
        <v>497</v>
      </c>
      <c r="C15" s="168">
        <v>272</v>
      </c>
      <c r="D15" s="168">
        <v>220</v>
      </c>
      <c r="E15" s="169">
        <v>220</v>
      </c>
      <c r="F15" s="169">
        <v>220</v>
      </c>
      <c r="G15" s="169">
        <v>220</v>
      </c>
      <c r="H15" s="169">
        <v>220</v>
      </c>
      <c r="I15" s="169">
        <v>220</v>
      </c>
      <c r="J15" s="169">
        <v>220</v>
      </c>
      <c r="K15" s="169">
        <v>220</v>
      </c>
      <c r="L15" s="169">
        <v>220</v>
      </c>
      <c r="M15" s="169">
        <v>220</v>
      </c>
      <c r="N15" s="169">
        <v>220</v>
      </c>
      <c r="O15" s="169">
        <v>220</v>
      </c>
      <c r="P15" s="169">
        <v>220</v>
      </c>
      <c r="Q15" s="169">
        <v>220</v>
      </c>
      <c r="R15" s="169">
        <v>220</v>
      </c>
      <c r="S15" s="169">
        <v>220</v>
      </c>
      <c r="T15" s="169">
        <v>220</v>
      </c>
      <c r="U15" s="169">
        <v>220</v>
      </c>
      <c r="V15" s="169">
        <v>220</v>
      </c>
      <c r="W15" s="169">
        <v>220</v>
      </c>
      <c r="X15" s="169">
        <v>220</v>
      </c>
      <c r="Y15" s="169">
        <v>220</v>
      </c>
      <c r="Z15" s="169">
        <v>220</v>
      </c>
      <c r="AA15" s="169">
        <v>220</v>
      </c>
      <c r="AB15" s="169">
        <v>220</v>
      </c>
      <c r="AC15" s="169">
        <v>220</v>
      </c>
      <c r="AD15" s="169">
        <v>220</v>
      </c>
      <c r="AE15" s="169">
        <v>220</v>
      </c>
      <c r="AF15" s="169">
        <v>220</v>
      </c>
      <c r="AG15" s="169">
        <v>220</v>
      </c>
      <c r="AH15" s="169">
        <v>220</v>
      </c>
      <c r="AI15" s="169">
        <v>220</v>
      </c>
      <c r="AJ15" s="109">
        <f>SUM(E15:AI15)</f>
        <v>6820</v>
      </c>
      <c r="AK15" s="110">
        <f t="shared" si="4"/>
        <v>220</v>
      </c>
      <c r="AL15" s="543"/>
      <c r="AM15" s="545"/>
      <c r="AN15" s="532"/>
      <c r="AO15" s="112"/>
      <c r="AP15" s="532"/>
    </row>
    <row r="16" spans="1:42" ht="20.100000000000001" customHeight="1">
      <c r="A16" s="536"/>
      <c r="B16" s="124" t="s">
        <v>498</v>
      </c>
      <c r="C16" s="170">
        <v>99</v>
      </c>
      <c r="D16" s="171">
        <v>150</v>
      </c>
      <c r="E16" s="172">
        <v>151</v>
      </c>
      <c r="F16" s="172">
        <v>151</v>
      </c>
      <c r="G16" s="172">
        <v>151</v>
      </c>
      <c r="H16" s="172">
        <v>151</v>
      </c>
      <c r="I16" s="172">
        <v>151</v>
      </c>
      <c r="J16" s="172">
        <v>151</v>
      </c>
      <c r="K16" s="172">
        <v>151</v>
      </c>
      <c r="L16" s="172">
        <v>151</v>
      </c>
      <c r="M16" s="172">
        <v>151</v>
      </c>
      <c r="N16" s="172">
        <v>151</v>
      </c>
      <c r="O16" s="172">
        <v>151</v>
      </c>
      <c r="P16" s="172">
        <v>151</v>
      </c>
      <c r="Q16" s="172">
        <v>151</v>
      </c>
      <c r="R16" s="172">
        <v>151</v>
      </c>
      <c r="S16" s="172">
        <v>151</v>
      </c>
      <c r="T16" s="172">
        <v>151</v>
      </c>
      <c r="U16" s="172">
        <v>151</v>
      </c>
      <c r="V16" s="172">
        <v>151</v>
      </c>
      <c r="W16" s="172">
        <v>151</v>
      </c>
      <c r="X16" s="172">
        <v>151</v>
      </c>
      <c r="Y16" s="172">
        <v>151</v>
      </c>
      <c r="Z16" s="172">
        <v>151</v>
      </c>
      <c r="AA16" s="172">
        <v>151</v>
      </c>
      <c r="AB16" s="172">
        <v>151</v>
      </c>
      <c r="AC16" s="172">
        <v>151</v>
      </c>
      <c r="AD16" s="172">
        <v>151</v>
      </c>
      <c r="AE16" s="172">
        <v>151</v>
      </c>
      <c r="AF16" s="172">
        <v>151</v>
      </c>
      <c r="AG16" s="172">
        <v>151</v>
      </c>
      <c r="AH16" s="172">
        <v>151</v>
      </c>
      <c r="AI16" s="172">
        <v>151</v>
      </c>
      <c r="AJ16" s="130">
        <f t="shared" ref="AJ16:AJ26" si="5">SUM(E16:AI16)</f>
        <v>4681</v>
      </c>
      <c r="AK16" s="173">
        <f t="shared" si="4"/>
        <v>151</v>
      </c>
      <c r="AL16" s="544"/>
      <c r="AM16" s="546"/>
      <c r="AN16" s="526"/>
      <c r="AO16" s="174"/>
      <c r="AP16" s="526"/>
    </row>
    <row r="17" spans="1:42" ht="20.100000000000001" customHeight="1">
      <c r="A17" s="530" t="s">
        <v>499</v>
      </c>
      <c r="B17" s="115" t="s">
        <v>488</v>
      </c>
      <c r="C17" s="175">
        <v>80</v>
      </c>
      <c r="D17" s="105">
        <v>72.099999999999994</v>
      </c>
      <c r="E17" s="176">
        <v>71</v>
      </c>
      <c r="F17" s="176">
        <v>71</v>
      </c>
      <c r="G17" s="176">
        <v>71</v>
      </c>
      <c r="H17" s="176">
        <v>71</v>
      </c>
      <c r="I17" s="176">
        <v>71</v>
      </c>
      <c r="J17" s="176">
        <v>72</v>
      </c>
      <c r="K17" s="176">
        <v>74</v>
      </c>
      <c r="L17" s="176">
        <v>74</v>
      </c>
      <c r="M17" s="176">
        <v>73</v>
      </c>
      <c r="N17" s="176">
        <v>73</v>
      </c>
      <c r="O17" s="176">
        <v>73</v>
      </c>
      <c r="P17" s="176">
        <v>73</v>
      </c>
      <c r="Q17" s="176">
        <v>72</v>
      </c>
      <c r="R17" s="176">
        <v>72</v>
      </c>
      <c r="S17" s="176">
        <v>72</v>
      </c>
      <c r="T17" s="176">
        <v>71</v>
      </c>
      <c r="U17" s="176">
        <v>70</v>
      </c>
      <c r="V17" s="176">
        <v>71</v>
      </c>
      <c r="W17" s="176">
        <v>71</v>
      </c>
      <c r="X17" s="176">
        <v>71</v>
      </c>
      <c r="Y17" s="176">
        <v>72</v>
      </c>
      <c r="Z17" s="128">
        <v>72</v>
      </c>
      <c r="AA17" s="176">
        <v>70</v>
      </c>
      <c r="AB17" s="176">
        <v>70</v>
      </c>
      <c r="AC17" s="176">
        <v>70</v>
      </c>
      <c r="AD17" s="176">
        <v>70</v>
      </c>
      <c r="AE17" s="176">
        <v>70</v>
      </c>
      <c r="AF17" s="176">
        <v>70</v>
      </c>
      <c r="AG17" s="176">
        <v>69</v>
      </c>
      <c r="AH17" s="176">
        <v>69</v>
      </c>
      <c r="AI17" s="176">
        <v>69</v>
      </c>
      <c r="AJ17" s="177">
        <f>SUM(E17:AI17)</f>
        <v>2208</v>
      </c>
      <c r="AK17" s="178">
        <f>AJ17/COUNTA(E17:AI17)</f>
        <v>71.225806451612897</v>
      </c>
      <c r="AL17" s="531">
        <f>SUM(AK17:AK18)</f>
        <v>75.387096774193537</v>
      </c>
      <c r="AM17" s="179">
        <f>AK17/C17</f>
        <v>0.89032258064516123</v>
      </c>
      <c r="AN17" s="532">
        <f>AL17/(C17+C18)</f>
        <v>0.94233870967741917</v>
      </c>
      <c r="AO17" s="112">
        <f>AK17/D17</f>
        <v>0.98787526285177396</v>
      </c>
      <c r="AP17" s="532">
        <f>AL17/(D17+D18)</f>
        <v>0.99063202068585465</v>
      </c>
    </row>
    <row r="18" spans="1:42" ht="20.100000000000001" customHeight="1">
      <c r="A18" s="530"/>
      <c r="B18" s="115" t="s">
        <v>489</v>
      </c>
      <c r="C18" s="135"/>
      <c r="D18" s="116">
        <v>4</v>
      </c>
      <c r="E18" s="180">
        <v>4</v>
      </c>
      <c r="F18" s="180">
        <v>4</v>
      </c>
      <c r="G18" s="180">
        <v>3</v>
      </c>
      <c r="H18" s="180">
        <v>3</v>
      </c>
      <c r="I18" s="180">
        <v>4</v>
      </c>
      <c r="J18" s="180">
        <v>4</v>
      </c>
      <c r="K18" s="180">
        <v>5</v>
      </c>
      <c r="L18" s="180">
        <v>3</v>
      </c>
      <c r="M18" s="180">
        <v>4</v>
      </c>
      <c r="N18" s="176">
        <v>4</v>
      </c>
      <c r="O18" s="176">
        <v>3</v>
      </c>
      <c r="P18" s="176">
        <v>5</v>
      </c>
      <c r="Q18" s="176">
        <v>4</v>
      </c>
      <c r="R18" s="176">
        <v>3</v>
      </c>
      <c r="S18" s="176">
        <v>3</v>
      </c>
      <c r="T18" s="176">
        <v>1</v>
      </c>
      <c r="U18" s="176">
        <v>2</v>
      </c>
      <c r="V18" s="176">
        <v>3</v>
      </c>
      <c r="W18" s="176">
        <v>4</v>
      </c>
      <c r="X18" s="180">
        <v>3</v>
      </c>
      <c r="Y18" s="176">
        <v>4</v>
      </c>
      <c r="Z18" s="176">
        <v>6</v>
      </c>
      <c r="AA18" s="176">
        <v>6</v>
      </c>
      <c r="AB18" s="176">
        <v>5</v>
      </c>
      <c r="AC18" s="176">
        <v>6</v>
      </c>
      <c r="AD18" s="176">
        <v>6</v>
      </c>
      <c r="AE18" s="176">
        <v>6</v>
      </c>
      <c r="AF18" s="176">
        <v>6</v>
      </c>
      <c r="AG18" s="176">
        <v>5</v>
      </c>
      <c r="AH18" s="176">
        <v>5</v>
      </c>
      <c r="AI18" s="176">
        <v>5</v>
      </c>
      <c r="AJ18" s="153">
        <f>SUM(E18:AI18)</f>
        <v>129</v>
      </c>
      <c r="AK18" s="178">
        <f t="shared" si="4"/>
        <v>4.161290322580645</v>
      </c>
      <c r="AL18" s="548"/>
      <c r="AM18" s="181"/>
      <c r="AN18" s="549"/>
      <c r="AO18" s="182">
        <f>AK18/D18</f>
        <v>1.0403225806451613</v>
      </c>
      <c r="AP18" s="549"/>
    </row>
    <row r="19" spans="1:42" ht="19.5" customHeight="1">
      <c r="A19" s="536"/>
      <c r="B19" s="124" t="s">
        <v>490</v>
      </c>
      <c r="C19" s="163"/>
      <c r="D19" s="163"/>
      <c r="E19" s="180"/>
      <c r="F19" s="180">
        <v>1</v>
      </c>
      <c r="G19" s="180"/>
      <c r="H19" s="180"/>
      <c r="I19" s="180"/>
      <c r="J19" s="180"/>
      <c r="K19" s="180"/>
      <c r="L19" s="180">
        <v>1</v>
      </c>
      <c r="M19" s="180">
        <v>1</v>
      </c>
      <c r="N19" s="128"/>
      <c r="O19" s="128"/>
      <c r="P19" s="128">
        <v>1</v>
      </c>
      <c r="Q19" s="128"/>
      <c r="R19" s="128"/>
      <c r="S19" s="128"/>
      <c r="T19" s="128"/>
      <c r="U19" s="128"/>
      <c r="V19" s="128"/>
      <c r="W19" s="128"/>
      <c r="X19" s="128"/>
      <c r="Y19" s="128"/>
      <c r="Z19" s="128">
        <v>2</v>
      </c>
      <c r="AA19" s="176"/>
      <c r="AB19" s="176"/>
      <c r="AC19" s="176"/>
      <c r="AD19" s="176"/>
      <c r="AE19" s="176"/>
      <c r="AF19" s="176"/>
      <c r="AG19" s="176"/>
      <c r="AH19" s="176"/>
      <c r="AI19" s="176"/>
      <c r="AJ19" s="183">
        <f t="shared" si="5"/>
        <v>6</v>
      </c>
      <c r="AK19" s="140">
        <f t="shared" si="4"/>
        <v>1.2</v>
      </c>
      <c r="AL19" s="121"/>
      <c r="AM19" s="184"/>
      <c r="AN19" s="149"/>
      <c r="AO19" s="185"/>
      <c r="AP19" s="113"/>
    </row>
    <row r="20" spans="1:42" ht="20.100000000000001" customHeight="1">
      <c r="A20" s="529" t="s">
        <v>500</v>
      </c>
      <c r="B20" s="104" t="s">
        <v>491</v>
      </c>
      <c r="C20" s="157">
        <v>75</v>
      </c>
      <c r="D20" s="157">
        <v>49</v>
      </c>
      <c r="E20" s="107">
        <v>52</v>
      </c>
      <c r="F20" s="107">
        <v>48</v>
      </c>
      <c r="G20" s="107">
        <v>53</v>
      </c>
      <c r="H20" s="107">
        <v>47</v>
      </c>
      <c r="I20" s="107">
        <v>60</v>
      </c>
      <c r="J20" s="107"/>
      <c r="K20" s="107">
        <v>60</v>
      </c>
      <c r="L20" s="107">
        <v>48</v>
      </c>
      <c r="M20" s="107">
        <v>54</v>
      </c>
      <c r="N20" s="107">
        <v>53</v>
      </c>
      <c r="O20" s="107">
        <v>46</v>
      </c>
      <c r="P20" s="107">
        <v>53</v>
      </c>
      <c r="Q20" s="107"/>
      <c r="R20" s="107">
        <v>58</v>
      </c>
      <c r="S20" s="107">
        <v>57</v>
      </c>
      <c r="T20" s="107">
        <v>47</v>
      </c>
      <c r="U20" s="107">
        <v>57</v>
      </c>
      <c r="V20" s="107">
        <v>47</v>
      </c>
      <c r="W20" s="107">
        <v>46</v>
      </c>
      <c r="X20" s="107"/>
      <c r="Y20" s="107">
        <v>57</v>
      </c>
      <c r="Z20" s="107">
        <v>52</v>
      </c>
      <c r="AA20" s="107">
        <v>49</v>
      </c>
      <c r="AB20" s="107">
        <v>51</v>
      </c>
      <c r="AC20" s="107">
        <v>48</v>
      </c>
      <c r="AD20" s="107">
        <v>48</v>
      </c>
      <c r="AE20" s="107"/>
      <c r="AF20" s="107">
        <v>57</v>
      </c>
      <c r="AG20" s="107">
        <v>51</v>
      </c>
      <c r="AH20" s="107">
        <v>46</v>
      </c>
      <c r="AI20" s="107">
        <v>56</v>
      </c>
      <c r="AJ20" s="109">
        <f t="shared" si="5"/>
        <v>1401</v>
      </c>
      <c r="AK20" s="110">
        <f t="shared" si="4"/>
        <v>51.888888888888886</v>
      </c>
      <c r="AL20" s="531">
        <f>SUM(AK20:AK21)</f>
        <v>62.888888888888886</v>
      </c>
      <c r="AM20" s="111">
        <f>AK20/C20</f>
        <v>0.69185185185185183</v>
      </c>
      <c r="AN20" s="532">
        <f>AL20/(C20+C21)</f>
        <v>0.83851851851851844</v>
      </c>
      <c r="AO20" s="112">
        <f>AK20/D20</f>
        <v>1.0589569160997732</v>
      </c>
      <c r="AP20" s="532">
        <f>AL20/(D20+D21)</f>
        <v>1.0481481481481481</v>
      </c>
    </row>
    <row r="21" spans="1:42" ht="20.100000000000001" customHeight="1">
      <c r="A21" s="530"/>
      <c r="B21" s="115" t="s">
        <v>492</v>
      </c>
      <c r="C21" s="159"/>
      <c r="D21" s="159">
        <v>11</v>
      </c>
      <c r="E21" s="117">
        <v>7</v>
      </c>
      <c r="F21" s="117">
        <v>11</v>
      </c>
      <c r="G21" s="117">
        <v>15</v>
      </c>
      <c r="H21" s="117">
        <v>11</v>
      </c>
      <c r="I21" s="117">
        <v>5</v>
      </c>
      <c r="J21" s="117"/>
      <c r="K21" s="117">
        <v>6</v>
      </c>
      <c r="L21" s="117">
        <v>12</v>
      </c>
      <c r="M21" s="117">
        <v>12</v>
      </c>
      <c r="N21" s="117">
        <v>15</v>
      </c>
      <c r="O21" s="117">
        <v>13</v>
      </c>
      <c r="P21" s="117">
        <v>12</v>
      </c>
      <c r="Q21" s="117"/>
      <c r="R21" s="117">
        <v>8</v>
      </c>
      <c r="S21" s="117">
        <v>11</v>
      </c>
      <c r="T21" s="117">
        <v>12</v>
      </c>
      <c r="U21" s="117">
        <v>14</v>
      </c>
      <c r="V21" s="117">
        <v>12</v>
      </c>
      <c r="W21" s="117">
        <v>10</v>
      </c>
      <c r="X21" s="117"/>
      <c r="Y21" s="117">
        <v>5</v>
      </c>
      <c r="Z21" s="117">
        <v>13</v>
      </c>
      <c r="AA21" s="117">
        <v>11</v>
      </c>
      <c r="AB21" s="117">
        <v>15</v>
      </c>
      <c r="AC21" s="117">
        <v>12</v>
      </c>
      <c r="AD21" s="117">
        <v>12</v>
      </c>
      <c r="AE21" s="117"/>
      <c r="AF21" s="117">
        <v>7</v>
      </c>
      <c r="AG21" s="117">
        <v>12</v>
      </c>
      <c r="AH21" s="117">
        <v>10</v>
      </c>
      <c r="AI21" s="117">
        <v>14</v>
      </c>
      <c r="AJ21" s="119">
        <f t="shared" si="5"/>
        <v>297</v>
      </c>
      <c r="AK21" s="120">
        <f t="shared" si="4"/>
        <v>11</v>
      </c>
      <c r="AL21" s="547"/>
      <c r="AM21" s="540"/>
      <c r="AN21" s="525"/>
      <c r="AO21" s="162">
        <f>AK21/D21</f>
        <v>1</v>
      </c>
      <c r="AP21" s="524"/>
    </row>
    <row r="22" spans="1:42" ht="20.100000000000001" customHeight="1">
      <c r="A22" s="536"/>
      <c r="B22" s="151" t="s">
        <v>493</v>
      </c>
      <c r="C22" s="163"/>
      <c r="D22" s="163"/>
      <c r="E22" s="186">
        <v>4</v>
      </c>
      <c r="F22" s="186">
        <v>5</v>
      </c>
      <c r="G22" s="186">
        <v>0</v>
      </c>
      <c r="H22" s="186">
        <v>0</v>
      </c>
      <c r="I22" s="186">
        <v>4</v>
      </c>
      <c r="J22" s="186"/>
      <c r="K22" s="186">
        <v>4</v>
      </c>
      <c r="L22" s="186">
        <v>3</v>
      </c>
      <c r="M22" s="186">
        <v>2</v>
      </c>
      <c r="N22" s="186">
        <v>2</v>
      </c>
      <c r="O22" s="186">
        <v>1</v>
      </c>
      <c r="P22" s="186">
        <v>0</v>
      </c>
      <c r="Q22" s="186"/>
      <c r="R22" s="186">
        <v>2</v>
      </c>
      <c r="S22" s="186">
        <v>3</v>
      </c>
      <c r="T22" s="186">
        <v>4</v>
      </c>
      <c r="U22" s="186">
        <v>1</v>
      </c>
      <c r="V22" s="186">
        <v>0</v>
      </c>
      <c r="W22" s="186">
        <v>5</v>
      </c>
      <c r="X22" s="186"/>
      <c r="Y22" s="186">
        <v>4</v>
      </c>
      <c r="Z22" s="186">
        <v>2</v>
      </c>
      <c r="AA22" s="186">
        <v>4</v>
      </c>
      <c r="AB22" s="186">
        <v>3</v>
      </c>
      <c r="AC22" s="186">
        <v>1</v>
      </c>
      <c r="AD22" s="186">
        <v>4</v>
      </c>
      <c r="AE22" s="186"/>
      <c r="AF22" s="186">
        <v>1</v>
      </c>
      <c r="AG22" s="186">
        <v>1</v>
      </c>
      <c r="AH22" s="186">
        <v>3</v>
      </c>
      <c r="AI22" s="186">
        <v>0</v>
      </c>
      <c r="AJ22" s="187">
        <f t="shared" si="5"/>
        <v>63</v>
      </c>
      <c r="AK22" s="188">
        <f t="shared" si="4"/>
        <v>2.3333333333333335</v>
      </c>
      <c r="AL22" s="526"/>
      <c r="AM22" s="528"/>
      <c r="AN22" s="526"/>
      <c r="AO22" s="156"/>
      <c r="AP22" s="526"/>
    </row>
    <row r="23" spans="1:42" ht="20.100000000000001" customHeight="1">
      <c r="A23" s="529" t="s">
        <v>501</v>
      </c>
      <c r="B23" s="104" t="s">
        <v>491</v>
      </c>
      <c r="C23" s="157">
        <v>35</v>
      </c>
      <c r="D23" s="105">
        <v>24</v>
      </c>
      <c r="E23" s="107">
        <v>21</v>
      </c>
      <c r="F23" s="107">
        <v>25</v>
      </c>
      <c r="G23" s="107">
        <v>27</v>
      </c>
      <c r="H23" s="107">
        <v>22</v>
      </c>
      <c r="I23" s="107">
        <v>28</v>
      </c>
      <c r="J23" s="107"/>
      <c r="K23" s="107">
        <v>25</v>
      </c>
      <c r="L23" s="107">
        <v>21</v>
      </c>
      <c r="M23" s="107">
        <v>26</v>
      </c>
      <c r="N23" s="107">
        <v>24</v>
      </c>
      <c r="O23" s="107">
        <v>25</v>
      </c>
      <c r="P23" s="107">
        <v>26</v>
      </c>
      <c r="Q23" s="107"/>
      <c r="R23" s="107">
        <v>27</v>
      </c>
      <c r="S23" s="107">
        <v>20</v>
      </c>
      <c r="T23" s="107">
        <v>22</v>
      </c>
      <c r="U23" s="107">
        <v>24</v>
      </c>
      <c r="V23" s="107">
        <v>22</v>
      </c>
      <c r="W23" s="107">
        <v>28</v>
      </c>
      <c r="X23" s="107"/>
      <c r="Y23" s="107">
        <v>27</v>
      </c>
      <c r="Z23" s="107">
        <v>22</v>
      </c>
      <c r="AA23" s="107">
        <v>21</v>
      </c>
      <c r="AB23" s="107">
        <v>26</v>
      </c>
      <c r="AC23" s="107">
        <v>21</v>
      </c>
      <c r="AD23" s="107">
        <v>24</v>
      </c>
      <c r="AE23" s="107"/>
      <c r="AF23" s="107">
        <v>27</v>
      </c>
      <c r="AG23" s="107">
        <v>22</v>
      </c>
      <c r="AH23" s="107">
        <v>23</v>
      </c>
      <c r="AI23" s="107">
        <v>27</v>
      </c>
      <c r="AJ23" s="109">
        <f t="shared" si="5"/>
        <v>653</v>
      </c>
      <c r="AK23" s="110">
        <f t="shared" si="4"/>
        <v>24.185185185185187</v>
      </c>
      <c r="AL23" s="531">
        <f>SUM(AK23:AK24)</f>
        <v>28.111111111111114</v>
      </c>
      <c r="AM23" s="111">
        <f>AK23/C23</f>
        <v>0.69100529100529107</v>
      </c>
      <c r="AN23" s="532">
        <f>AL23/(C23+C24)</f>
        <v>0.80317460317460332</v>
      </c>
      <c r="AO23" s="112">
        <f>AK23/D23</f>
        <v>1.0077160493827162</v>
      </c>
      <c r="AP23" s="532">
        <f>AL23/(D23+D24)</f>
        <v>0.96934865900383149</v>
      </c>
    </row>
    <row r="24" spans="1:42" ht="20.100000000000001" customHeight="1">
      <c r="A24" s="530"/>
      <c r="B24" s="115" t="s">
        <v>492</v>
      </c>
      <c r="C24" s="159"/>
      <c r="D24" s="189">
        <v>5</v>
      </c>
      <c r="E24" s="117">
        <v>6</v>
      </c>
      <c r="F24" s="117">
        <v>3</v>
      </c>
      <c r="G24" s="117">
        <v>1</v>
      </c>
      <c r="H24" s="117">
        <v>8</v>
      </c>
      <c r="I24" s="117">
        <v>1</v>
      </c>
      <c r="J24" s="117"/>
      <c r="K24" s="117">
        <v>4</v>
      </c>
      <c r="L24" s="117">
        <v>6</v>
      </c>
      <c r="M24" s="117">
        <v>4</v>
      </c>
      <c r="N24" s="117">
        <v>1</v>
      </c>
      <c r="O24" s="117">
        <v>8</v>
      </c>
      <c r="P24" s="117">
        <v>1</v>
      </c>
      <c r="Q24" s="117"/>
      <c r="R24" s="117">
        <v>4</v>
      </c>
      <c r="S24" s="117">
        <v>7</v>
      </c>
      <c r="T24" s="117">
        <v>4</v>
      </c>
      <c r="U24" s="117">
        <v>1</v>
      </c>
      <c r="V24" s="117">
        <v>8</v>
      </c>
      <c r="W24" s="117">
        <v>1</v>
      </c>
      <c r="X24" s="117"/>
      <c r="Y24" s="117">
        <v>4</v>
      </c>
      <c r="Z24" s="117">
        <v>6</v>
      </c>
      <c r="AA24" s="117">
        <v>4</v>
      </c>
      <c r="AB24" s="117">
        <v>1</v>
      </c>
      <c r="AC24" s="117">
        <v>7</v>
      </c>
      <c r="AD24" s="117">
        <v>1</v>
      </c>
      <c r="AE24" s="117"/>
      <c r="AF24" s="117">
        <v>3</v>
      </c>
      <c r="AG24" s="117">
        <v>7</v>
      </c>
      <c r="AH24" s="117">
        <v>4</v>
      </c>
      <c r="AI24" s="117">
        <v>1</v>
      </c>
      <c r="AJ24" s="119">
        <f t="shared" si="5"/>
        <v>106</v>
      </c>
      <c r="AK24" s="120">
        <f t="shared" si="4"/>
        <v>3.925925925925926</v>
      </c>
      <c r="AL24" s="547"/>
      <c r="AM24" s="551"/>
      <c r="AN24" s="525"/>
      <c r="AO24" s="162">
        <f>AK24/D24</f>
        <v>0.78518518518518521</v>
      </c>
      <c r="AP24" s="524"/>
    </row>
    <row r="25" spans="1:42" ht="20.100000000000001" customHeight="1">
      <c r="A25" s="536"/>
      <c r="B25" s="190" t="s">
        <v>493</v>
      </c>
      <c r="C25" s="163"/>
      <c r="D25" s="163"/>
      <c r="E25" s="165"/>
      <c r="F25" s="165"/>
      <c r="G25" s="165"/>
      <c r="H25" s="165"/>
      <c r="I25" s="165">
        <v>2</v>
      </c>
      <c r="J25" s="165"/>
      <c r="K25" s="165">
        <v>2</v>
      </c>
      <c r="L25" s="165">
        <v>1</v>
      </c>
      <c r="M25" s="165"/>
      <c r="N25" s="165"/>
      <c r="O25" s="165"/>
      <c r="P25" s="165">
        <v>2</v>
      </c>
      <c r="Q25" s="165"/>
      <c r="R25" s="165"/>
      <c r="S25" s="165">
        <v>3</v>
      </c>
      <c r="T25" s="165"/>
      <c r="U25" s="165"/>
      <c r="V25" s="165"/>
      <c r="W25" s="165">
        <v>1</v>
      </c>
      <c r="X25" s="165"/>
      <c r="Y25" s="165">
        <v>1</v>
      </c>
      <c r="Z25" s="165"/>
      <c r="AA25" s="165">
        <v>2</v>
      </c>
      <c r="AB25" s="165">
        <v>1</v>
      </c>
      <c r="AC25" s="165">
        <v>1</v>
      </c>
      <c r="AD25" s="165"/>
      <c r="AE25" s="165"/>
      <c r="AF25" s="165">
        <v>2</v>
      </c>
      <c r="AG25" s="165"/>
      <c r="AH25" s="165">
        <v>2</v>
      </c>
      <c r="AI25" s="165"/>
      <c r="AJ25" s="187">
        <f t="shared" si="5"/>
        <v>20</v>
      </c>
      <c r="AK25" s="188">
        <f t="shared" si="4"/>
        <v>1.6666666666666667</v>
      </c>
      <c r="AL25" s="526"/>
      <c r="AM25" s="552"/>
      <c r="AN25" s="526"/>
      <c r="AO25" s="156"/>
      <c r="AP25" s="550"/>
    </row>
    <row r="26" spans="1:42" ht="20.100000000000001" customHeight="1">
      <c r="A26" s="529" t="s">
        <v>502</v>
      </c>
      <c r="B26" s="104" t="s">
        <v>497</v>
      </c>
      <c r="C26" s="168">
        <v>189</v>
      </c>
      <c r="D26" s="168">
        <v>198</v>
      </c>
      <c r="E26" s="192">
        <v>190</v>
      </c>
      <c r="F26" s="192">
        <v>190</v>
      </c>
      <c r="G26" s="192">
        <v>190</v>
      </c>
      <c r="H26" s="192">
        <v>190</v>
      </c>
      <c r="I26" s="192">
        <v>190</v>
      </c>
      <c r="J26" s="192">
        <v>190</v>
      </c>
      <c r="K26" s="192">
        <v>192</v>
      </c>
      <c r="L26" s="192">
        <v>192</v>
      </c>
      <c r="M26" s="192">
        <v>192</v>
      </c>
      <c r="N26" s="192">
        <v>192</v>
      </c>
      <c r="O26" s="192">
        <v>192</v>
      </c>
      <c r="P26" s="192">
        <v>192</v>
      </c>
      <c r="Q26" s="192">
        <v>192</v>
      </c>
      <c r="R26" s="192">
        <v>192</v>
      </c>
      <c r="S26" s="192">
        <v>192</v>
      </c>
      <c r="T26" s="192">
        <v>192</v>
      </c>
      <c r="U26" s="192">
        <v>192</v>
      </c>
      <c r="V26" s="192">
        <v>192</v>
      </c>
      <c r="W26" s="192">
        <v>192</v>
      </c>
      <c r="X26" s="192">
        <v>192</v>
      </c>
      <c r="Y26" s="192">
        <v>192</v>
      </c>
      <c r="Z26" s="192">
        <v>192</v>
      </c>
      <c r="AA26" s="192">
        <v>192</v>
      </c>
      <c r="AB26" s="192">
        <v>192</v>
      </c>
      <c r="AC26" s="192">
        <v>192</v>
      </c>
      <c r="AD26" s="192">
        <v>192</v>
      </c>
      <c r="AE26" s="192">
        <v>192</v>
      </c>
      <c r="AF26" s="192">
        <v>192</v>
      </c>
      <c r="AG26" s="192">
        <v>192</v>
      </c>
      <c r="AH26" s="192">
        <v>192</v>
      </c>
      <c r="AI26" s="192">
        <v>192</v>
      </c>
      <c r="AJ26" s="109">
        <f t="shared" si="5"/>
        <v>5940</v>
      </c>
      <c r="AK26" s="110">
        <f t="shared" si="4"/>
        <v>191.61290322580646</v>
      </c>
      <c r="AL26" s="543"/>
      <c r="AM26" s="545"/>
      <c r="AN26" s="532"/>
      <c r="AO26" s="112"/>
      <c r="AP26" s="532"/>
    </row>
    <row r="27" spans="1:42" ht="20.100000000000001" customHeight="1">
      <c r="A27" s="536"/>
      <c r="B27" s="124" t="s">
        <v>498</v>
      </c>
      <c r="C27" s="170">
        <v>100</v>
      </c>
      <c r="D27" s="170">
        <v>116</v>
      </c>
      <c r="E27" s="193">
        <v>104</v>
      </c>
      <c r="F27" s="193">
        <v>104</v>
      </c>
      <c r="G27" s="193">
        <v>104</v>
      </c>
      <c r="H27" s="193">
        <v>104</v>
      </c>
      <c r="I27" s="193">
        <v>104</v>
      </c>
      <c r="J27" s="193">
        <v>104</v>
      </c>
      <c r="K27" s="193">
        <v>104</v>
      </c>
      <c r="L27" s="193">
        <v>104</v>
      </c>
      <c r="M27" s="193">
        <v>104</v>
      </c>
      <c r="N27" s="193">
        <v>104</v>
      </c>
      <c r="O27" s="193">
        <v>105</v>
      </c>
      <c r="P27" s="193">
        <v>105</v>
      </c>
      <c r="Q27" s="193">
        <v>105</v>
      </c>
      <c r="R27" s="193">
        <v>105</v>
      </c>
      <c r="S27" s="193">
        <v>105</v>
      </c>
      <c r="T27" s="193">
        <v>105</v>
      </c>
      <c r="U27" s="193">
        <v>106</v>
      </c>
      <c r="V27" s="193">
        <v>106</v>
      </c>
      <c r="W27" s="193">
        <v>106</v>
      </c>
      <c r="X27" s="193">
        <v>106</v>
      </c>
      <c r="Y27" s="193">
        <v>106</v>
      </c>
      <c r="Z27" s="193">
        <v>106</v>
      </c>
      <c r="AA27" s="193">
        <v>106</v>
      </c>
      <c r="AB27" s="193">
        <v>106</v>
      </c>
      <c r="AC27" s="193">
        <v>106</v>
      </c>
      <c r="AD27" s="193">
        <v>106</v>
      </c>
      <c r="AE27" s="193">
        <v>106</v>
      </c>
      <c r="AF27" s="193">
        <v>106</v>
      </c>
      <c r="AG27" s="193">
        <v>106</v>
      </c>
      <c r="AH27" s="193">
        <v>106</v>
      </c>
      <c r="AI27" s="193">
        <v>106</v>
      </c>
      <c r="AJ27" s="130">
        <f>SUM(F27:AI27)</f>
        <v>3156</v>
      </c>
      <c r="AK27" s="173">
        <f>AJ27/COUNTA(E27:AI27)</f>
        <v>101.80645161290323</v>
      </c>
      <c r="AL27" s="544"/>
      <c r="AM27" s="546"/>
      <c r="AN27" s="526"/>
      <c r="AO27" s="174"/>
      <c r="AP27" s="526"/>
    </row>
    <row r="28" spans="1:42" ht="20.100000000000001" customHeight="1">
      <c r="A28" s="529" t="s">
        <v>503</v>
      </c>
      <c r="B28" s="104" t="s">
        <v>491</v>
      </c>
      <c r="C28" s="157">
        <v>50</v>
      </c>
      <c r="D28" s="194">
        <v>12</v>
      </c>
      <c r="E28" s="194">
        <v>11</v>
      </c>
      <c r="F28" s="194">
        <v>11</v>
      </c>
      <c r="G28" s="194">
        <v>11</v>
      </c>
      <c r="H28" s="194">
        <v>11</v>
      </c>
      <c r="I28" s="194">
        <v>11</v>
      </c>
      <c r="J28" s="194">
        <v>11</v>
      </c>
      <c r="K28" s="194">
        <v>11</v>
      </c>
      <c r="L28" s="194">
        <v>11</v>
      </c>
      <c r="M28" s="194">
        <v>11</v>
      </c>
      <c r="N28" s="194">
        <v>11</v>
      </c>
      <c r="O28" s="194">
        <v>11</v>
      </c>
      <c r="P28" s="194">
        <v>11</v>
      </c>
      <c r="Q28" s="194">
        <v>11</v>
      </c>
      <c r="R28" s="194">
        <v>11</v>
      </c>
      <c r="S28" s="194">
        <v>11</v>
      </c>
      <c r="T28" s="194">
        <v>11</v>
      </c>
      <c r="U28" s="194">
        <v>11</v>
      </c>
      <c r="V28" s="194">
        <v>11</v>
      </c>
      <c r="W28" s="194">
        <v>11</v>
      </c>
      <c r="X28" s="194">
        <v>11</v>
      </c>
      <c r="Y28" s="194">
        <v>11</v>
      </c>
      <c r="Z28" s="194">
        <v>11</v>
      </c>
      <c r="AA28" s="194">
        <v>11</v>
      </c>
      <c r="AB28" s="194">
        <v>11</v>
      </c>
      <c r="AC28" s="194">
        <v>11</v>
      </c>
      <c r="AD28" s="194">
        <v>11</v>
      </c>
      <c r="AE28" s="194">
        <v>11</v>
      </c>
      <c r="AF28" s="194">
        <v>11</v>
      </c>
      <c r="AG28" s="194">
        <v>11</v>
      </c>
      <c r="AH28" s="194">
        <v>11</v>
      </c>
      <c r="AI28" s="194">
        <v>11</v>
      </c>
      <c r="AJ28" s="109">
        <f t="shared" ref="AJ28:AJ60" si="6">SUM(E28:AI28)</f>
        <v>341</v>
      </c>
      <c r="AK28" s="110">
        <f t="shared" si="4"/>
        <v>11</v>
      </c>
      <c r="AL28" s="531">
        <f>SUM(AK28:AK29)</f>
        <v>49.774193548387096</v>
      </c>
      <c r="AM28" s="195">
        <f>AK28/C28</f>
        <v>0.22</v>
      </c>
      <c r="AN28" s="532">
        <f>AL28/(C28+C29)</f>
        <v>0.99548387096774194</v>
      </c>
      <c r="AO28" s="196">
        <f>AK28/D28</f>
        <v>0.91666666666666663</v>
      </c>
      <c r="AP28" s="524">
        <f>AL28/(D28+D29)</f>
        <v>1.0262720319255072</v>
      </c>
    </row>
    <row r="29" spans="1:42" ht="20.100000000000001" customHeight="1">
      <c r="A29" s="530"/>
      <c r="B29" s="115" t="s">
        <v>504</v>
      </c>
      <c r="C29" s="159"/>
      <c r="D29" s="197">
        <v>36.5</v>
      </c>
      <c r="E29" s="197">
        <v>38</v>
      </c>
      <c r="F29" s="197">
        <v>38</v>
      </c>
      <c r="G29" s="197">
        <v>38</v>
      </c>
      <c r="H29" s="197">
        <v>38</v>
      </c>
      <c r="I29" s="197">
        <v>38</v>
      </c>
      <c r="J29" s="197">
        <v>38</v>
      </c>
      <c r="K29" s="197">
        <v>38</v>
      </c>
      <c r="L29" s="197">
        <v>39</v>
      </c>
      <c r="M29" s="197">
        <v>39</v>
      </c>
      <c r="N29" s="197">
        <v>39</v>
      </c>
      <c r="O29" s="197">
        <v>39</v>
      </c>
      <c r="P29" s="197">
        <v>39</v>
      </c>
      <c r="Q29" s="197">
        <v>39</v>
      </c>
      <c r="R29" s="197">
        <v>39</v>
      </c>
      <c r="S29" s="197">
        <v>39</v>
      </c>
      <c r="T29" s="197">
        <v>39</v>
      </c>
      <c r="U29" s="197">
        <v>39</v>
      </c>
      <c r="V29" s="197">
        <v>39</v>
      </c>
      <c r="W29" s="197">
        <v>39</v>
      </c>
      <c r="X29" s="197">
        <v>39</v>
      </c>
      <c r="Y29" s="197">
        <v>39</v>
      </c>
      <c r="Z29" s="197">
        <v>39</v>
      </c>
      <c r="AA29" s="197">
        <v>39</v>
      </c>
      <c r="AB29" s="197">
        <v>39</v>
      </c>
      <c r="AC29" s="197">
        <v>39</v>
      </c>
      <c r="AD29" s="197">
        <v>39</v>
      </c>
      <c r="AE29" s="197">
        <v>39</v>
      </c>
      <c r="AF29" s="197">
        <v>39</v>
      </c>
      <c r="AG29" s="197">
        <v>39</v>
      </c>
      <c r="AH29" s="197">
        <v>39</v>
      </c>
      <c r="AI29" s="197">
        <v>39</v>
      </c>
      <c r="AJ29" s="177">
        <f t="shared" si="6"/>
        <v>1202</v>
      </c>
      <c r="AK29" s="178">
        <f t="shared" si="4"/>
        <v>38.774193548387096</v>
      </c>
      <c r="AL29" s="548"/>
      <c r="AM29" s="181"/>
      <c r="AN29" s="555"/>
      <c r="AO29" s="182">
        <f>AK29/D29</f>
        <v>1.0623066725585506</v>
      </c>
      <c r="AP29" s="549"/>
    </row>
    <row r="30" spans="1:42" ht="20.100000000000001" customHeight="1">
      <c r="A30" s="536"/>
      <c r="B30" s="124" t="s">
        <v>490</v>
      </c>
      <c r="C30" s="135"/>
      <c r="D30" s="198"/>
      <c r="E30" s="198">
        <v>0</v>
      </c>
      <c r="F30" s="198">
        <v>0</v>
      </c>
      <c r="G30" s="198">
        <v>0</v>
      </c>
      <c r="H30" s="198">
        <v>0</v>
      </c>
      <c r="I30" s="198">
        <v>0</v>
      </c>
      <c r="J30" s="198">
        <v>0</v>
      </c>
      <c r="K30" s="198">
        <v>0</v>
      </c>
      <c r="L30" s="198">
        <v>0</v>
      </c>
      <c r="M30" s="198">
        <v>0</v>
      </c>
      <c r="N30" s="198">
        <v>0</v>
      </c>
      <c r="O30" s="198">
        <v>0</v>
      </c>
      <c r="P30" s="198">
        <v>0</v>
      </c>
      <c r="Q30" s="198">
        <v>0</v>
      </c>
      <c r="R30" s="198">
        <v>0</v>
      </c>
      <c r="S30" s="198">
        <v>0</v>
      </c>
      <c r="T30" s="198">
        <v>0</v>
      </c>
      <c r="U30" s="198">
        <v>0</v>
      </c>
      <c r="V30" s="198">
        <v>0</v>
      </c>
      <c r="W30" s="198">
        <v>0</v>
      </c>
      <c r="X30" s="198">
        <v>0</v>
      </c>
      <c r="Y30" s="198">
        <v>0</v>
      </c>
      <c r="Z30" s="198">
        <v>0</v>
      </c>
      <c r="AA30" s="198">
        <v>0</v>
      </c>
      <c r="AB30" s="198">
        <v>0</v>
      </c>
      <c r="AC30" s="198">
        <v>0</v>
      </c>
      <c r="AD30" s="198">
        <v>0</v>
      </c>
      <c r="AE30" s="198">
        <v>0</v>
      </c>
      <c r="AF30" s="198">
        <v>0</v>
      </c>
      <c r="AG30" s="198">
        <v>0</v>
      </c>
      <c r="AH30" s="198">
        <v>0</v>
      </c>
      <c r="AI30" s="198">
        <v>0</v>
      </c>
      <c r="AJ30" s="153">
        <f t="shared" si="6"/>
        <v>0</v>
      </c>
      <c r="AK30" s="140">
        <f t="shared" si="4"/>
        <v>0</v>
      </c>
      <c r="AL30" s="121"/>
      <c r="AM30" s="200"/>
      <c r="AN30" s="297"/>
      <c r="AO30" s="156"/>
      <c r="AP30" s="201"/>
    </row>
    <row r="31" spans="1:42" ht="20.100000000000001" customHeight="1">
      <c r="A31" s="529" t="s">
        <v>505</v>
      </c>
      <c r="B31" s="104" t="s">
        <v>497</v>
      </c>
      <c r="C31" s="157"/>
      <c r="D31" s="194">
        <v>34</v>
      </c>
      <c r="E31" s="106">
        <v>36</v>
      </c>
      <c r="F31" s="107">
        <v>34</v>
      </c>
      <c r="G31" s="107">
        <v>27</v>
      </c>
      <c r="H31" s="108">
        <v>32</v>
      </c>
      <c r="I31" s="107">
        <v>17</v>
      </c>
      <c r="J31" s="107">
        <v>20</v>
      </c>
      <c r="K31" s="107">
        <v>30</v>
      </c>
      <c r="L31" s="107">
        <v>32</v>
      </c>
      <c r="M31" s="107">
        <v>28</v>
      </c>
      <c r="N31" s="107">
        <v>26</v>
      </c>
      <c r="O31" s="108">
        <v>30</v>
      </c>
      <c r="P31" s="107">
        <v>15</v>
      </c>
      <c r="Q31" s="107">
        <v>20</v>
      </c>
      <c r="R31" s="176">
        <v>29</v>
      </c>
      <c r="S31" s="107">
        <v>28</v>
      </c>
      <c r="T31" s="107">
        <v>34</v>
      </c>
      <c r="U31" s="107">
        <v>26</v>
      </c>
      <c r="V31" s="107">
        <v>30</v>
      </c>
      <c r="W31" s="107">
        <v>14</v>
      </c>
      <c r="X31" s="108">
        <v>21</v>
      </c>
      <c r="Y31" s="107">
        <v>32</v>
      </c>
      <c r="Z31" s="107">
        <v>31</v>
      </c>
      <c r="AA31" s="107">
        <v>26</v>
      </c>
      <c r="AB31" s="107">
        <v>26</v>
      </c>
      <c r="AC31" s="107">
        <v>31</v>
      </c>
      <c r="AD31" s="107">
        <v>16</v>
      </c>
      <c r="AE31" s="107">
        <v>21</v>
      </c>
      <c r="AF31" s="107">
        <v>31</v>
      </c>
      <c r="AG31" s="107">
        <v>32</v>
      </c>
      <c r="AH31" s="107">
        <v>33</v>
      </c>
      <c r="AI31" s="107">
        <v>28</v>
      </c>
      <c r="AJ31" s="109">
        <f t="shared" si="6"/>
        <v>836</v>
      </c>
      <c r="AK31" s="110">
        <f t="shared" si="4"/>
        <v>26.967741935483872</v>
      </c>
      <c r="AL31" s="531">
        <f>SUM(AK31:AK33)</f>
        <v>38.451612903225808</v>
      </c>
      <c r="AM31" s="557"/>
      <c r="AN31" s="560"/>
      <c r="AO31" s="202">
        <f t="shared" ref="AO31:AO37" si="7">AK31/D31</f>
        <v>0.79316888045540801</v>
      </c>
      <c r="AP31" s="563">
        <f>AL31/(D31+D32+D33)</f>
        <v>0.80950764006791176</v>
      </c>
    </row>
    <row r="32" spans="1:42" ht="20.100000000000001" customHeight="1">
      <c r="A32" s="530"/>
      <c r="B32" s="115" t="s">
        <v>492</v>
      </c>
      <c r="C32" s="159"/>
      <c r="D32" s="197">
        <v>6</v>
      </c>
      <c r="E32" s="160">
        <v>9</v>
      </c>
      <c r="F32" s="117">
        <v>8</v>
      </c>
      <c r="G32" s="117">
        <v>7</v>
      </c>
      <c r="H32" s="118">
        <v>6</v>
      </c>
      <c r="I32" s="117">
        <v>2</v>
      </c>
      <c r="J32" s="117">
        <v>0</v>
      </c>
      <c r="K32" s="117">
        <v>6</v>
      </c>
      <c r="L32" s="117">
        <v>7</v>
      </c>
      <c r="M32" s="117">
        <v>8</v>
      </c>
      <c r="N32" s="117">
        <v>11</v>
      </c>
      <c r="O32" s="118">
        <v>6</v>
      </c>
      <c r="P32" s="117">
        <v>2</v>
      </c>
      <c r="Q32" s="117">
        <v>0</v>
      </c>
      <c r="R32" s="117">
        <v>6</v>
      </c>
      <c r="S32" s="117">
        <v>9</v>
      </c>
      <c r="T32" s="117">
        <v>9</v>
      </c>
      <c r="U32" s="117">
        <v>7</v>
      </c>
      <c r="V32" s="117">
        <v>5</v>
      </c>
      <c r="W32" s="117">
        <v>2</v>
      </c>
      <c r="X32" s="118">
        <v>0</v>
      </c>
      <c r="Y32" s="117">
        <v>5</v>
      </c>
      <c r="Z32" s="117">
        <v>9</v>
      </c>
      <c r="AA32" s="117">
        <v>8</v>
      </c>
      <c r="AB32" s="117">
        <v>11</v>
      </c>
      <c r="AC32" s="117">
        <v>5</v>
      </c>
      <c r="AD32" s="117">
        <v>1</v>
      </c>
      <c r="AE32" s="117">
        <v>0</v>
      </c>
      <c r="AF32" s="117">
        <v>6</v>
      </c>
      <c r="AG32" s="117">
        <v>5</v>
      </c>
      <c r="AH32" s="117">
        <v>5</v>
      </c>
      <c r="AI32" s="117">
        <v>3</v>
      </c>
      <c r="AJ32" s="119">
        <f t="shared" si="6"/>
        <v>168</v>
      </c>
      <c r="AK32" s="120">
        <f t="shared" si="4"/>
        <v>5.419354838709677</v>
      </c>
      <c r="AL32" s="525"/>
      <c r="AM32" s="558"/>
      <c r="AN32" s="561"/>
      <c r="AO32" s="203">
        <f t="shared" si="7"/>
        <v>0.90322580645161288</v>
      </c>
      <c r="AP32" s="564"/>
    </row>
    <row r="33" spans="1:42" ht="20.100000000000001" customHeight="1">
      <c r="A33" s="536"/>
      <c r="B33" s="124" t="s">
        <v>506</v>
      </c>
      <c r="C33" s="204"/>
      <c r="D33" s="205">
        <v>7.5</v>
      </c>
      <c r="E33" s="193">
        <v>7</v>
      </c>
      <c r="F33" s="206">
        <v>6</v>
      </c>
      <c r="G33" s="206">
        <v>9</v>
      </c>
      <c r="H33" s="207">
        <v>7</v>
      </c>
      <c r="I33" s="206">
        <v>6</v>
      </c>
      <c r="J33" s="206">
        <v>1</v>
      </c>
      <c r="K33" s="206">
        <v>6</v>
      </c>
      <c r="L33" s="206">
        <v>7</v>
      </c>
      <c r="M33" s="206">
        <v>6</v>
      </c>
      <c r="N33" s="206">
        <v>9</v>
      </c>
      <c r="O33" s="207">
        <v>7</v>
      </c>
      <c r="P33" s="206">
        <v>5</v>
      </c>
      <c r="Q33" s="206">
        <v>2</v>
      </c>
      <c r="R33" s="206">
        <v>6</v>
      </c>
      <c r="S33" s="206">
        <v>8</v>
      </c>
      <c r="T33" s="206">
        <v>5</v>
      </c>
      <c r="U33" s="206">
        <v>9</v>
      </c>
      <c r="V33" s="206">
        <v>6</v>
      </c>
      <c r="W33" s="206">
        <v>6</v>
      </c>
      <c r="X33" s="207">
        <v>2</v>
      </c>
      <c r="Y33" s="206">
        <v>6</v>
      </c>
      <c r="Z33" s="206">
        <v>7</v>
      </c>
      <c r="AA33" s="206">
        <v>6</v>
      </c>
      <c r="AB33" s="206">
        <v>8</v>
      </c>
      <c r="AC33" s="206">
        <v>6</v>
      </c>
      <c r="AD33" s="206">
        <v>6</v>
      </c>
      <c r="AE33" s="206">
        <v>2</v>
      </c>
      <c r="AF33" s="206">
        <v>6</v>
      </c>
      <c r="AG33" s="206">
        <v>7</v>
      </c>
      <c r="AH33" s="206">
        <v>6</v>
      </c>
      <c r="AI33" s="206">
        <v>8</v>
      </c>
      <c r="AJ33" s="130">
        <f t="shared" si="6"/>
        <v>188</v>
      </c>
      <c r="AK33" s="173">
        <f t="shared" si="4"/>
        <v>6.064516129032258</v>
      </c>
      <c r="AL33" s="526"/>
      <c r="AM33" s="559"/>
      <c r="AN33" s="562"/>
      <c r="AO33" s="208">
        <f t="shared" si="7"/>
        <v>0.8086021505376344</v>
      </c>
      <c r="AP33" s="565"/>
    </row>
    <row r="34" spans="1:42" ht="20.100000000000001" customHeight="1">
      <c r="A34" s="553" t="s">
        <v>507</v>
      </c>
      <c r="B34" s="554"/>
      <c r="C34" s="163"/>
      <c r="D34" s="204"/>
      <c r="E34" s="193">
        <v>8</v>
      </c>
      <c r="F34" s="206">
        <v>5</v>
      </c>
      <c r="G34" s="206">
        <v>4</v>
      </c>
      <c r="H34" s="207">
        <v>6</v>
      </c>
      <c r="I34" s="206">
        <v>0</v>
      </c>
      <c r="J34" s="206">
        <v>0</v>
      </c>
      <c r="K34" s="206">
        <v>4</v>
      </c>
      <c r="L34" s="206">
        <v>6</v>
      </c>
      <c r="M34" s="206">
        <v>2</v>
      </c>
      <c r="N34" s="206">
        <v>3</v>
      </c>
      <c r="O34" s="207">
        <v>3</v>
      </c>
      <c r="P34" s="206">
        <v>0</v>
      </c>
      <c r="Q34" s="206">
        <v>0</v>
      </c>
      <c r="R34" s="206">
        <v>1</v>
      </c>
      <c r="S34" s="206">
        <v>6</v>
      </c>
      <c r="T34" s="206">
        <v>12</v>
      </c>
      <c r="U34" s="206">
        <v>4</v>
      </c>
      <c r="V34" s="206">
        <v>1</v>
      </c>
      <c r="W34" s="206">
        <v>0</v>
      </c>
      <c r="X34" s="207">
        <v>0</v>
      </c>
      <c r="Y34" s="206">
        <v>5</v>
      </c>
      <c r="Z34" s="206">
        <v>4</v>
      </c>
      <c r="AA34" s="206">
        <v>1</v>
      </c>
      <c r="AB34" s="206">
        <v>3</v>
      </c>
      <c r="AC34" s="206">
        <v>4</v>
      </c>
      <c r="AD34" s="206">
        <v>0</v>
      </c>
      <c r="AE34" s="206">
        <v>0</v>
      </c>
      <c r="AF34" s="206">
        <v>6</v>
      </c>
      <c r="AG34" s="206">
        <v>6</v>
      </c>
      <c r="AH34" s="206">
        <v>6</v>
      </c>
      <c r="AI34" s="206">
        <v>1</v>
      </c>
      <c r="AJ34" s="209">
        <f t="shared" si="6"/>
        <v>101</v>
      </c>
      <c r="AK34" s="210">
        <f t="shared" si="4"/>
        <v>3.2580645161290325</v>
      </c>
      <c r="AL34" s="211"/>
      <c r="AM34" s="212"/>
      <c r="AN34" s="298"/>
      <c r="AO34" s="212" t="e">
        <f t="shared" si="7"/>
        <v>#DIV/0!</v>
      </c>
      <c r="AP34" s="211"/>
    </row>
    <row r="35" spans="1:42" ht="20.100000000000001" customHeight="1">
      <c r="A35" s="529" t="s">
        <v>508</v>
      </c>
      <c r="B35" s="104" t="s">
        <v>491</v>
      </c>
      <c r="C35" s="157">
        <v>80</v>
      </c>
      <c r="D35" s="157">
        <v>41</v>
      </c>
      <c r="E35" s="106">
        <v>45</v>
      </c>
      <c r="F35" s="194">
        <v>45</v>
      </c>
      <c r="G35" s="194">
        <v>45</v>
      </c>
      <c r="H35" s="194">
        <v>45</v>
      </c>
      <c r="I35" s="194">
        <v>45</v>
      </c>
      <c r="J35" s="194">
        <v>45</v>
      </c>
      <c r="K35" s="194">
        <v>45</v>
      </c>
      <c r="L35" s="194">
        <v>45</v>
      </c>
      <c r="M35" s="107">
        <v>45</v>
      </c>
      <c r="N35" s="107">
        <v>45</v>
      </c>
      <c r="O35" s="107">
        <v>45</v>
      </c>
      <c r="P35" s="107">
        <v>45</v>
      </c>
      <c r="Q35" s="107">
        <v>45</v>
      </c>
      <c r="R35" s="107">
        <v>45</v>
      </c>
      <c r="S35" s="107">
        <v>45</v>
      </c>
      <c r="T35" s="107">
        <v>45</v>
      </c>
      <c r="U35" s="107">
        <v>45</v>
      </c>
      <c r="V35" s="107">
        <v>45</v>
      </c>
      <c r="W35" s="107">
        <v>45</v>
      </c>
      <c r="X35" s="108">
        <v>45</v>
      </c>
      <c r="Y35" s="107">
        <v>45</v>
      </c>
      <c r="Z35" s="107">
        <v>44</v>
      </c>
      <c r="AA35" s="107">
        <v>44</v>
      </c>
      <c r="AB35" s="107">
        <v>45</v>
      </c>
      <c r="AC35" s="107">
        <v>45</v>
      </c>
      <c r="AD35" s="107">
        <v>45</v>
      </c>
      <c r="AE35" s="107">
        <v>45</v>
      </c>
      <c r="AF35" s="107">
        <v>45</v>
      </c>
      <c r="AG35" s="107">
        <v>45</v>
      </c>
      <c r="AH35" s="107">
        <v>45</v>
      </c>
      <c r="AI35" s="107">
        <v>45</v>
      </c>
      <c r="AJ35" s="109">
        <f t="shared" si="6"/>
        <v>1393</v>
      </c>
      <c r="AK35" s="110">
        <f t="shared" si="4"/>
        <v>44.935483870967744</v>
      </c>
      <c r="AL35" s="531">
        <f>SUM(AK35:AK37)</f>
        <v>79</v>
      </c>
      <c r="AM35" s="111">
        <f>AK35/C35</f>
        <v>0.56169354838709684</v>
      </c>
      <c r="AN35" s="532">
        <f>AL35/(C35+C36+C37)</f>
        <v>0.98750000000000004</v>
      </c>
      <c r="AO35" s="112">
        <f t="shared" si="7"/>
        <v>1.0959874114870181</v>
      </c>
      <c r="AP35" s="532">
        <f>AL35/(D35+D36+D37)</f>
        <v>1.0128205128205128</v>
      </c>
    </row>
    <row r="36" spans="1:42" ht="20.100000000000001" customHeight="1">
      <c r="A36" s="530"/>
      <c r="B36" s="115" t="s">
        <v>504</v>
      </c>
      <c r="C36" s="159"/>
      <c r="D36" s="159">
        <v>37</v>
      </c>
      <c r="E36" s="160">
        <v>34</v>
      </c>
      <c r="F36" s="197">
        <v>34</v>
      </c>
      <c r="G36" s="197">
        <v>34</v>
      </c>
      <c r="H36" s="197">
        <v>34</v>
      </c>
      <c r="I36" s="197">
        <v>34</v>
      </c>
      <c r="J36" s="197">
        <v>34</v>
      </c>
      <c r="K36" s="197">
        <v>34</v>
      </c>
      <c r="L36" s="197">
        <v>34</v>
      </c>
      <c r="M36" s="117">
        <v>34</v>
      </c>
      <c r="N36" s="117">
        <v>34</v>
      </c>
      <c r="O36" s="117">
        <v>34</v>
      </c>
      <c r="P36" s="117">
        <v>34</v>
      </c>
      <c r="Q36" s="117">
        <v>34</v>
      </c>
      <c r="R36" s="117">
        <v>34</v>
      </c>
      <c r="S36" s="117">
        <v>34</v>
      </c>
      <c r="T36" s="117">
        <v>34</v>
      </c>
      <c r="U36" s="117">
        <v>34</v>
      </c>
      <c r="V36" s="117">
        <v>34</v>
      </c>
      <c r="W36" s="117">
        <v>34</v>
      </c>
      <c r="X36" s="118">
        <v>34</v>
      </c>
      <c r="Y36" s="117">
        <v>34</v>
      </c>
      <c r="Z36" s="117">
        <v>35</v>
      </c>
      <c r="AA36" s="117">
        <v>35</v>
      </c>
      <c r="AB36" s="117">
        <v>34</v>
      </c>
      <c r="AC36" s="117">
        <v>34</v>
      </c>
      <c r="AD36" s="117">
        <v>34</v>
      </c>
      <c r="AE36" s="117">
        <v>34</v>
      </c>
      <c r="AF36" s="117">
        <v>34</v>
      </c>
      <c r="AG36" s="117">
        <v>34</v>
      </c>
      <c r="AH36" s="117">
        <v>34</v>
      </c>
      <c r="AI36" s="117">
        <v>34</v>
      </c>
      <c r="AJ36" s="119">
        <f t="shared" si="6"/>
        <v>1056</v>
      </c>
      <c r="AK36" s="120">
        <f t="shared" si="4"/>
        <v>34.064516129032256</v>
      </c>
      <c r="AL36" s="547"/>
      <c r="AM36" s="540"/>
      <c r="AN36" s="525"/>
      <c r="AO36" s="182">
        <f t="shared" si="7"/>
        <v>0.92066259808195283</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4</v>
      </c>
      <c r="J38" s="213">
        <v>4</v>
      </c>
      <c r="K38" s="213">
        <v>4</v>
      </c>
      <c r="L38" s="213">
        <v>3</v>
      </c>
      <c r="M38" s="213">
        <v>3</v>
      </c>
      <c r="N38" s="213">
        <v>3</v>
      </c>
      <c r="O38" s="213">
        <v>3</v>
      </c>
      <c r="P38" s="213">
        <v>3</v>
      </c>
      <c r="Q38" s="213">
        <v>3</v>
      </c>
      <c r="R38" s="213">
        <v>3</v>
      </c>
      <c r="S38" s="213">
        <v>3</v>
      </c>
      <c r="T38" s="213">
        <v>3</v>
      </c>
      <c r="U38" s="213">
        <v>3</v>
      </c>
      <c r="V38" s="213">
        <v>3</v>
      </c>
      <c r="W38" s="206">
        <v>3</v>
      </c>
      <c r="X38" s="207">
        <v>3</v>
      </c>
      <c r="Y38" s="206">
        <v>3</v>
      </c>
      <c r="Z38" s="206">
        <v>2</v>
      </c>
      <c r="AA38" s="206">
        <v>3</v>
      </c>
      <c r="AB38" s="206">
        <v>4</v>
      </c>
      <c r="AC38" s="206">
        <v>4</v>
      </c>
      <c r="AD38" s="206">
        <v>4</v>
      </c>
      <c r="AE38" s="206">
        <v>4</v>
      </c>
      <c r="AF38" s="206">
        <v>4</v>
      </c>
      <c r="AG38" s="206">
        <v>4</v>
      </c>
      <c r="AH38" s="206">
        <v>4</v>
      </c>
      <c r="AI38" s="206">
        <v>4</v>
      </c>
      <c r="AJ38" s="214">
        <f t="shared" si="6"/>
        <v>107</v>
      </c>
      <c r="AK38" s="173">
        <f t="shared" si="4"/>
        <v>3.4516129032258065</v>
      </c>
      <c r="AL38" s="132"/>
      <c r="AM38" s="215"/>
      <c r="AN38" s="154"/>
      <c r="AO38" s="156"/>
      <c r="AP38" s="191"/>
    </row>
    <row r="39" spans="1:42" ht="20.100000000000001" customHeight="1">
      <c r="A39" s="530" t="s">
        <v>510</v>
      </c>
      <c r="B39" s="115" t="s">
        <v>491</v>
      </c>
      <c r="C39" s="135">
        <v>15</v>
      </c>
      <c r="D39" s="135">
        <v>11.5</v>
      </c>
      <c r="E39" s="127">
        <v>11</v>
      </c>
      <c r="F39" s="199">
        <v>9</v>
      </c>
      <c r="G39" s="199">
        <v>9</v>
      </c>
      <c r="H39" s="199">
        <v>7</v>
      </c>
      <c r="I39" s="199">
        <v>11</v>
      </c>
      <c r="J39" s="199"/>
      <c r="K39" s="199">
        <v>10</v>
      </c>
      <c r="L39" s="199">
        <v>9</v>
      </c>
      <c r="M39" s="199">
        <v>9</v>
      </c>
      <c r="N39" s="199">
        <v>9</v>
      </c>
      <c r="O39" s="199">
        <v>7</v>
      </c>
      <c r="P39" s="199">
        <v>9</v>
      </c>
      <c r="Q39" s="199"/>
      <c r="R39" s="199">
        <v>9</v>
      </c>
      <c r="S39" s="199">
        <v>9</v>
      </c>
      <c r="T39" s="199">
        <v>9</v>
      </c>
      <c r="U39" s="128">
        <v>8</v>
      </c>
      <c r="V39" s="128">
        <v>5</v>
      </c>
      <c r="W39" s="128">
        <v>8</v>
      </c>
      <c r="X39" s="129"/>
      <c r="Y39" s="128">
        <v>9</v>
      </c>
      <c r="Z39" s="128">
        <v>7</v>
      </c>
      <c r="AA39" s="128">
        <v>9</v>
      </c>
      <c r="AB39" s="128">
        <v>9</v>
      </c>
      <c r="AC39" s="128">
        <v>6</v>
      </c>
      <c r="AD39" s="128">
        <v>10</v>
      </c>
      <c r="AE39" s="128"/>
      <c r="AF39" s="128">
        <v>8</v>
      </c>
      <c r="AG39" s="128">
        <v>10</v>
      </c>
      <c r="AH39" s="128">
        <v>8</v>
      </c>
      <c r="AI39" s="128">
        <v>7</v>
      </c>
      <c r="AJ39" s="216">
        <f t="shared" si="6"/>
        <v>231</v>
      </c>
      <c r="AK39" s="217">
        <f t="shared" si="4"/>
        <v>8.5555555555555554</v>
      </c>
      <c r="AL39" s="566">
        <f>SUM(AK39:AK40)</f>
        <v>10.25925925925926</v>
      </c>
      <c r="AM39" s="218">
        <f>AK39/C39</f>
        <v>0.57037037037037031</v>
      </c>
      <c r="AN39" s="569">
        <f>AL39/(C39+C40)</f>
        <v>0.68395061728395068</v>
      </c>
      <c r="AO39" s="218">
        <f>AK39/D39</f>
        <v>0.7439613526570048</v>
      </c>
      <c r="AP39" s="524">
        <f>AL39/(D39+D40)</f>
        <v>0.85493827160493829</v>
      </c>
    </row>
    <row r="40" spans="1:42" ht="20.100000000000001" customHeight="1">
      <c r="A40" s="530"/>
      <c r="B40" s="115" t="s">
        <v>492</v>
      </c>
      <c r="C40" s="159"/>
      <c r="D40" s="159">
        <v>0.5</v>
      </c>
      <c r="E40" s="160">
        <v>0</v>
      </c>
      <c r="F40" s="197">
        <v>3</v>
      </c>
      <c r="G40" s="197">
        <v>0</v>
      </c>
      <c r="H40" s="197">
        <v>3</v>
      </c>
      <c r="I40" s="197">
        <v>2</v>
      </c>
      <c r="J40" s="197"/>
      <c r="K40" s="197">
        <v>2</v>
      </c>
      <c r="L40" s="197">
        <v>0</v>
      </c>
      <c r="M40" s="197">
        <v>3</v>
      </c>
      <c r="N40" s="197">
        <v>1</v>
      </c>
      <c r="O40" s="197">
        <v>3</v>
      </c>
      <c r="P40" s="197">
        <v>1</v>
      </c>
      <c r="Q40" s="197"/>
      <c r="R40" s="197">
        <v>3</v>
      </c>
      <c r="S40" s="197">
        <v>1</v>
      </c>
      <c r="T40" s="197">
        <v>2</v>
      </c>
      <c r="U40" s="117">
        <v>1</v>
      </c>
      <c r="V40" s="117">
        <v>3</v>
      </c>
      <c r="W40" s="117">
        <v>2</v>
      </c>
      <c r="X40" s="118"/>
      <c r="Y40" s="117">
        <v>1</v>
      </c>
      <c r="Z40" s="117">
        <v>1</v>
      </c>
      <c r="AA40" s="117">
        <v>2</v>
      </c>
      <c r="AB40" s="117">
        <v>1</v>
      </c>
      <c r="AC40" s="117">
        <v>3</v>
      </c>
      <c r="AD40" s="117">
        <v>2</v>
      </c>
      <c r="AE40" s="117"/>
      <c r="AF40" s="117">
        <v>2</v>
      </c>
      <c r="AG40" s="117">
        <v>1</v>
      </c>
      <c r="AH40" s="117">
        <v>2</v>
      </c>
      <c r="AI40" s="117">
        <v>1</v>
      </c>
      <c r="AJ40" s="219">
        <f t="shared" si="6"/>
        <v>46</v>
      </c>
      <c r="AK40" s="220">
        <f t="shared" si="4"/>
        <v>1.7037037037037037</v>
      </c>
      <c r="AL40" s="567"/>
      <c r="AM40" s="572"/>
      <c r="AN40" s="570"/>
      <c r="AO40" s="218">
        <f>AK40/D40</f>
        <v>3.4074074074074074</v>
      </c>
      <c r="AP40" s="525"/>
    </row>
    <row r="41" spans="1:42" ht="20.100000000000001" customHeight="1">
      <c r="A41" s="536"/>
      <c r="B41" s="158" t="s">
        <v>493</v>
      </c>
      <c r="C41" s="135"/>
      <c r="D41" s="135"/>
      <c r="E41" s="127">
        <v>0</v>
      </c>
      <c r="F41" s="199">
        <v>0</v>
      </c>
      <c r="G41" s="199">
        <v>1</v>
      </c>
      <c r="H41" s="199">
        <v>0</v>
      </c>
      <c r="I41" s="199">
        <v>0</v>
      </c>
      <c r="J41" s="199"/>
      <c r="K41" s="199">
        <v>0</v>
      </c>
      <c r="L41" s="199">
        <v>1</v>
      </c>
      <c r="M41" s="199">
        <v>0</v>
      </c>
      <c r="N41" s="199">
        <v>1</v>
      </c>
      <c r="O41" s="199">
        <v>0</v>
      </c>
      <c r="P41" s="199">
        <v>1</v>
      </c>
      <c r="Q41" s="199"/>
      <c r="R41" s="199">
        <v>0</v>
      </c>
      <c r="S41" s="199">
        <v>1</v>
      </c>
      <c r="T41" s="199">
        <v>0</v>
      </c>
      <c r="U41" s="199">
        <v>1</v>
      </c>
      <c r="V41" s="199">
        <v>0</v>
      </c>
      <c r="W41" s="199">
        <v>1</v>
      </c>
      <c r="X41" s="128"/>
      <c r="Y41" s="199">
        <v>0</v>
      </c>
      <c r="Z41" s="199">
        <v>1</v>
      </c>
      <c r="AA41" s="199">
        <v>0</v>
      </c>
      <c r="AB41" s="199">
        <v>0</v>
      </c>
      <c r="AC41" s="128">
        <v>1</v>
      </c>
      <c r="AD41" s="128">
        <v>1</v>
      </c>
      <c r="AE41" s="128"/>
      <c r="AF41" s="128">
        <v>0</v>
      </c>
      <c r="AG41" s="128">
        <v>0</v>
      </c>
      <c r="AH41" s="128">
        <v>0</v>
      </c>
      <c r="AI41" s="128">
        <v>0</v>
      </c>
      <c r="AJ41" s="214">
        <f t="shared" si="6"/>
        <v>10</v>
      </c>
      <c r="AK41" s="221">
        <f t="shared" si="4"/>
        <v>0.37037037037037035</v>
      </c>
      <c r="AL41" s="568"/>
      <c r="AM41" s="573"/>
      <c r="AN41" s="571"/>
      <c r="AO41" s="222"/>
      <c r="AP41" s="526"/>
    </row>
    <row r="42" spans="1:42" ht="20.100000000000001" customHeight="1">
      <c r="A42" s="529" t="s">
        <v>511</v>
      </c>
      <c r="B42" s="104" t="s">
        <v>491</v>
      </c>
      <c r="C42" s="223">
        <v>29</v>
      </c>
      <c r="D42" s="157">
        <v>28</v>
      </c>
      <c r="E42" s="106">
        <v>25</v>
      </c>
      <c r="F42" s="194">
        <v>25</v>
      </c>
      <c r="G42" s="194">
        <v>25</v>
      </c>
      <c r="H42" s="194">
        <v>25</v>
      </c>
      <c r="I42" s="194">
        <v>25</v>
      </c>
      <c r="J42" s="194">
        <v>25</v>
      </c>
      <c r="K42" s="194">
        <v>25</v>
      </c>
      <c r="L42" s="194">
        <v>25</v>
      </c>
      <c r="M42" s="194">
        <v>25</v>
      </c>
      <c r="N42" s="194">
        <v>26</v>
      </c>
      <c r="O42" s="194">
        <v>26</v>
      </c>
      <c r="P42" s="194">
        <v>26</v>
      </c>
      <c r="Q42" s="194">
        <v>26</v>
      </c>
      <c r="R42" s="194">
        <v>26</v>
      </c>
      <c r="S42" s="194">
        <v>26</v>
      </c>
      <c r="T42" s="194">
        <v>26</v>
      </c>
      <c r="U42" s="194">
        <v>25</v>
      </c>
      <c r="V42" s="194">
        <v>25</v>
      </c>
      <c r="W42" s="194">
        <v>25</v>
      </c>
      <c r="X42" s="194">
        <v>25</v>
      </c>
      <c r="Y42" s="194">
        <v>25</v>
      </c>
      <c r="Z42" s="194">
        <v>25</v>
      </c>
      <c r="AA42" s="194">
        <v>25</v>
      </c>
      <c r="AB42" s="194">
        <v>26</v>
      </c>
      <c r="AC42" s="107">
        <v>26</v>
      </c>
      <c r="AD42" s="107">
        <v>26</v>
      </c>
      <c r="AE42" s="107">
        <v>26</v>
      </c>
      <c r="AF42" s="107">
        <v>26</v>
      </c>
      <c r="AG42" s="107">
        <v>26</v>
      </c>
      <c r="AH42" s="107">
        <v>26</v>
      </c>
      <c r="AI42" s="107">
        <v>26</v>
      </c>
      <c r="AJ42" s="109">
        <f t="shared" si="6"/>
        <v>790</v>
      </c>
      <c r="AK42" s="110">
        <f t="shared" si="4"/>
        <v>25.483870967741936</v>
      </c>
      <c r="AL42" s="531">
        <f>SUM(AK42:AK43)</f>
        <v>34.838709677419359</v>
      </c>
      <c r="AM42" s="111">
        <f>AK42/C42</f>
        <v>0.87875417130144606</v>
      </c>
      <c r="AN42" s="532">
        <f>AL42/(C42+C43)</f>
        <v>0.89330024813895792</v>
      </c>
      <c r="AO42" s="112">
        <f>AK42/D42</f>
        <v>0.91013824884792627</v>
      </c>
      <c r="AP42" s="532">
        <f>AL42/(D42+D43)</f>
        <v>0.93652445369406878</v>
      </c>
    </row>
    <row r="43" spans="1:42" ht="20.100000000000001" customHeight="1">
      <c r="A43" s="530"/>
      <c r="B43" s="115" t="s">
        <v>509</v>
      </c>
      <c r="C43" s="159">
        <v>10</v>
      </c>
      <c r="D43" s="224">
        <v>9.1999999999999993</v>
      </c>
      <c r="E43" s="225">
        <v>11</v>
      </c>
      <c r="F43" s="226">
        <v>11</v>
      </c>
      <c r="G43" s="226">
        <v>9</v>
      </c>
      <c r="H43" s="226">
        <v>12</v>
      </c>
      <c r="I43" s="197">
        <v>11</v>
      </c>
      <c r="J43" s="117">
        <v>12</v>
      </c>
      <c r="K43" s="117">
        <v>12</v>
      </c>
      <c r="L43" s="117">
        <v>12</v>
      </c>
      <c r="M43" s="117">
        <v>11</v>
      </c>
      <c r="N43" s="117">
        <v>10</v>
      </c>
      <c r="O43" s="117">
        <v>11</v>
      </c>
      <c r="P43" s="117">
        <v>10</v>
      </c>
      <c r="Q43" s="117">
        <v>10</v>
      </c>
      <c r="R43" s="117">
        <v>11</v>
      </c>
      <c r="S43" s="118">
        <v>11</v>
      </c>
      <c r="T43" s="118">
        <v>10</v>
      </c>
      <c r="U43" s="118">
        <v>9</v>
      </c>
      <c r="V43" s="118">
        <v>7</v>
      </c>
      <c r="W43" s="117">
        <v>7</v>
      </c>
      <c r="X43" s="117">
        <v>7</v>
      </c>
      <c r="Y43" s="117">
        <v>9</v>
      </c>
      <c r="Z43" s="117">
        <v>8</v>
      </c>
      <c r="AA43" s="117">
        <v>7</v>
      </c>
      <c r="AB43" s="117">
        <v>7</v>
      </c>
      <c r="AC43" s="117">
        <v>9</v>
      </c>
      <c r="AD43" s="117">
        <v>7</v>
      </c>
      <c r="AE43" s="117">
        <v>6</v>
      </c>
      <c r="AF43" s="117">
        <v>8</v>
      </c>
      <c r="AG43" s="117">
        <v>8</v>
      </c>
      <c r="AH43" s="117">
        <v>9</v>
      </c>
      <c r="AI43" s="117">
        <v>8</v>
      </c>
      <c r="AJ43" s="177">
        <f t="shared" si="6"/>
        <v>290</v>
      </c>
      <c r="AK43" s="178">
        <f t="shared" si="4"/>
        <v>9.3548387096774199</v>
      </c>
      <c r="AL43" s="548"/>
      <c r="AM43" s="179">
        <f>AK43/C43</f>
        <v>0.93548387096774199</v>
      </c>
      <c r="AN43" s="555"/>
      <c r="AO43" s="182">
        <f>AK43/D43</f>
        <v>1.0168302945301544</v>
      </c>
      <c r="AP43" s="549"/>
    </row>
    <row r="44" spans="1:42" ht="20.100000000000001" customHeight="1">
      <c r="A44" s="536"/>
      <c r="B44" s="124" t="s">
        <v>490</v>
      </c>
      <c r="C44" s="227"/>
      <c r="D44" s="228"/>
      <c r="E44" s="229">
        <v>4</v>
      </c>
      <c r="F44" s="230">
        <v>4</v>
      </c>
      <c r="G44" s="230">
        <v>4</v>
      </c>
      <c r="H44" s="230">
        <v>4</v>
      </c>
      <c r="I44" s="230">
        <v>4</v>
      </c>
      <c r="J44" s="231">
        <v>4</v>
      </c>
      <c r="K44" s="231">
        <v>4</v>
      </c>
      <c r="L44" s="231">
        <v>4</v>
      </c>
      <c r="M44" s="231">
        <v>4</v>
      </c>
      <c r="N44" s="231">
        <v>3</v>
      </c>
      <c r="O44" s="231">
        <v>3</v>
      </c>
      <c r="P44" s="231">
        <v>3</v>
      </c>
      <c r="Q44" s="231">
        <v>3</v>
      </c>
      <c r="R44" s="231">
        <v>3</v>
      </c>
      <c r="S44" s="231">
        <v>3</v>
      </c>
      <c r="T44" s="231">
        <v>3</v>
      </c>
      <c r="U44" s="231">
        <v>4</v>
      </c>
      <c r="V44" s="231">
        <v>4</v>
      </c>
      <c r="W44" s="231">
        <v>4</v>
      </c>
      <c r="X44" s="231">
        <v>4</v>
      </c>
      <c r="Y44" s="231">
        <v>4</v>
      </c>
      <c r="Z44" s="231"/>
      <c r="AA44" s="231">
        <v>4</v>
      </c>
      <c r="AB44" s="231">
        <v>3</v>
      </c>
      <c r="AC44" s="350">
        <v>3</v>
      </c>
      <c r="AD44" s="350">
        <v>3</v>
      </c>
      <c r="AE44" s="350">
        <v>3</v>
      </c>
      <c r="AF44" s="350">
        <v>3</v>
      </c>
      <c r="AG44" s="350">
        <v>3</v>
      </c>
      <c r="AH44" s="350">
        <v>3</v>
      </c>
      <c r="AI44" s="381">
        <v>3</v>
      </c>
      <c r="AJ44" s="130">
        <f t="shared" si="6"/>
        <v>105</v>
      </c>
      <c r="AK44" s="178">
        <f t="shared" si="4"/>
        <v>3.5</v>
      </c>
      <c r="AL44" s="121"/>
      <c r="AM44" s="232"/>
      <c r="AN44" s="149"/>
      <c r="AO44" s="185"/>
      <c r="AP44" s="113"/>
    </row>
    <row r="45" spans="1:42" ht="20.100000000000001" customHeight="1">
      <c r="A45" s="529" t="s">
        <v>512</v>
      </c>
      <c r="B45" s="104" t="s">
        <v>497</v>
      </c>
      <c r="C45" s="157">
        <v>29</v>
      </c>
      <c r="D45" s="175">
        <v>25</v>
      </c>
      <c r="E45" s="233">
        <v>21</v>
      </c>
      <c r="F45" s="234">
        <v>20</v>
      </c>
      <c r="G45" s="234">
        <v>20</v>
      </c>
      <c r="H45" s="234">
        <v>20</v>
      </c>
      <c r="I45" s="234">
        <v>20</v>
      </c>
      <c r="J45" s="234">
        <v>20</v>
      </c>
      <c r="K45" s="234">
        <v>20</v>
      </c>
      <c r="L45" s="234">
        <v>20</v>
      </c>
      <c r="M45" s="234">
        <v>20</v>
      </c>
      <c r="N45" s="234">
        <v>20</v>
      </c>
      <c r="O45" s="234">
        <v>20</v>
      </c>
      <c r="P45" s="234">
        <v>20</v>
      </c>
      <c r="Q45" s="234">
        <v>20</v>
      </c>
      <c r="R45" s="234">
        <v>20</v>
      </c>
      <c r="S45" s="234">
        <v>20</v>
      </c>
      <c r="T45" s="234">
        <v>20</v>
      </c>
      <c r="U45" s="234">
        <v>20</v>
      </c>
      <c r="V45" s="234">
        <v>20</v>
      </c>
      <c r="W45" s="234">
        <v>20</v>
      </c>
      <c r="X45" s="234">
        <v>20</v>
      </c>
      <c r="Y45" s="234">
        <v>20</v>
      </c>
      <c r="Z45" s="234">
        <v>20</v>
      </c>
      <c r="AA45" s="234">
        <v>20</v>
      </c>
      <c r="AB45" s="234">
        <v>20</v>
      </c>
      <c r="AC45" s="234">
        <v>20</v>
      </c>
      <c r="AD45" s="234">
        <v>20</v>
      </c>
      <c r="AE45" s="234">
        <v>20</v>
      </c>
      <c r="AF45" s="234">
        <v>20</v>
      </c>
      <c r="AG45" s="234">
        <v>20</v>
      </c>
      <c r="AH45" s="234">
        <v>20</v>
      </c>
      <c r="AI45" s="234">
        <v>20</v>
      </c>
      <c r="AJ45" s="109">
        <f t="shared" si="6"/>
        <v>621</v>
      </c>
      <c r="AK45" s="110">
        <f t="shared" si="4"/>
        <v>20.032258064516128</v>
      </c>
      <c r="AL45" s="531">
        <f>SUM(AK45:AK46)</f>
        <v>22.032258064516128</v>
      </c>
      <c r="AM45" s="111">
        <f>AK45/C45</f>
        <v>0.6907675194660734</v>
      </c>
      <c r="AN45" s="532">
        <f>AL45/SUM(C45:C46)</f>
        <v>0.75973303670745274</v>
      </c>
      <c r="AO45" s="112">
        <f t="shared" ref="AO45:AO51" si="8">AK45/D45</f>
        <v>0.80129032258064514</v>
      </c>
      <c r="AP45" s="532">
        <f>AL45/SUM(D45:D46)</f>
        <v>0.81600955794504182</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v>2</v>
      </c>
      <c r="AJ46" s="119">
        <f t="shared" si="6"/>
        <v>62</v>
      </c>
      <c r="AK46" s="178">
        <f t="shared" si="4"/>
        <v>2</v>
      </c>
      <c r="AL46" s="574"/>
      <c r="AM46" s="236"/>
      <c r="AN46" s="575"/>
      <c r="AO46" s="182">
        <f t="shared" si="8"/>
        <v>1</v>
      </c>
      <c r="AP46" s="575"/>
    </row>
    <row r="47" spans="1:42" ht="20.100000000000001" customHeight="1">
      <c r="A47" s="536"/>
      <c r="B47" s="124" t="s">
        <v>513</v>
      </c>
      <c r="C47" s="204">
        <v>7</v>
      </c>
      <c r="D47" s="204">
        <v>7</v>
      </c>
      <c r="E47" s="237">
        <v>7</v>
      </c>
      <c r="F47" s="206">
        <v>5</v>
      </c>
      <c r="G47" s="206">
        <v>6</v>
      </c>
      <c r="H47" s="206">
        <v>5</v>
      </c>
      <c r="I47" s="206">
        <v>5</v>
      </c>
      <c r="J47" s="206">
        <v>6</v>
      </c>
      <c r="K47" s="206">
        <v>6</v>
      </c>
      <c r="L47" s="206">
        <v>6</v>
      </c>
      <c r="M47" s="206">
        <v>5</v>
      </c>
      <c r="N47" s="206">
        <v>6</v>
      </c>
      <c r="O47" s="206">
        <v>5</v>
      </c>
      <c r="P47" s="206">
        <v>6</v>
      </c>
      <c r="Q47" s="206">
        <v>6</v>
      </c>
      <c r="R47" s="206">
        <v>5</v>
      </c>
      <c r="S47" s="206">
        <v>5</v>
      </c>
      <c r="T47" s="206">
        <v>4</v>
      </c>
      <c r="U47" s="206">
        <v>5</v>
      </c>
      <c r="V47" s="206">
        <v>4</v>
      </c>
      <c r="W47" s="206">
        <v>5</v>
      </c>
      <c r="X47" s="206">
        <v>5</v>
      </c>
      <c r="Y47" s="206">
        <v>5</v>
      </c>
      <c r="Z47" s="206">
        <v>5</v>
      </c>
      <c r="AA47" s="206">
        <v>4</v>
      </c>
      <c r="AB47" s="206">
        <v>5</v>
      </c>
      <c r="AC47" s="206">
        <v>4</v>
      </c>
      <c r="AD47" s="206">
        <v>5</v>
      </c>
      <c r="AE47" s="206">
        <v>5</v>
      </c>
      <c r="AF47" s="206">
        <v>5</v>
      </c>
      <c r="AG47" s="206">
        <v>5</v>
      </c>
      <c r="AH47" s="206">
        <v>4</v>
      </c>
      <c r="AI47" s="206">
        <v>5</v>
      </c>
      <c r="AJ47" s="153">
        <f t="shared" si="6"/>
        <v>159</v>
      </c>
      <c r="AK47" s="140">
        <f t="shared" si="4"/>
        <v>5.129032258064516</v>
      </c>
      <c r="AL47" s="238"/>
      <c r="AM47" s="232">
        <f>AK47/C47</f>
        <v>0.73271889400921653</v>
      </c>
      <c r="AN47" s="154"/>
      <c r="AO47" s="185">
        <f t="shared" si="8"/>
        <v>0.73271889400921653</v>
      </c>
      <c r="AP47" s="239"/>
    </row>
    <row r="48" spans="1:42" ht="20.100000000000001" customHeight="1">
      <c r="A48" s="114"/>
      <c r="B48" s="115" t="s">
        <v>514</v>
      </c>
      <c r="C48" s="135"/>
      <c r="D48" s="135"/>
      <c r="E48" s="354"/>
      <c r="F48" s="128"/>
      <c r="G48" s="128"/>
      <c r="H48" s="128"/>
      <c r="I48" s="128"/>
      <c r="J48" s="128"/>
      <c r="K48" s="128"/>
      <c r="L48" s="128"/>
      <c r="M48" s="128"/>
      <c r="N48" s="128"/>
      <c r="O48" s="128"/>
      <c r="P48" s="128"/>
      <c r="Q48" s="128"/>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28">
        <v>1</v>
      </c>
      <c r="AJ48" s="153"/>
      <c r="AK48" s="140"/>
      <c r="AL48" s="355"/>
      <c r="AM48" s="232"/>
      <c r="AN48" s="149"/>
      <c r="AO48" s="185"/>
      <c r="AP48" s="356"/>
    </row>
    <row r="49" spans="1:42" ht="20.100000000000001" customHeight="1">
      <c r="A49" s="529" t="s">
        <v>515</v>
      </c>
      <c r="B49" s="104" t="s">
        <v>497</v>
      </c>
      <c r="C49" s="168">
        <v>139</v>
      </c>
      <c r="D49" s="168">
        <v>118</v>
      </c>
      <c r="E49" s="240">
        <v>122</v>
      </c>
      <c r="F49" s="240">
        <v>122</v>
      </c>
      <c r="G49" s="240">
        <v>122</v>
      </c>
      <c r="H49" s="240">
        <v>122</v>
      </c>
      <c r="I49" s="240">
        <v>121</v>
      </c>
      <c r="J49" s="240">
        <v>121</v>
      </c>
      <c r="K49" s="240">
        <v>120</v>
      </c>
      <c r="L49" s="240">
        <v>121</v>
      </c>
      <c r="M49" s="240">
        <v>121</v>
      </c>
      <c r="N49" s="240">
        <v>119</v>
      </c>
      <c r="O49" s="240">
        <v>118</v>
      </c>
      <c r="P49" s="240">
        <v>119</v>
      </c>
      <c r="Q49" s="240">
        <v>119</v>
      </c>
      <c r="R49" s="240">
        <v>119</v>
      </c>
      <c r="S49" s="240">
        <v>119</v>
      </c>
      <c r="T49" s="240">
        <v>118</v>
      </c>
      <c r="U49" s="240">
        <v>118</v>
      </c>
      <c r="V49" s="240">
        <v>118</v>
      </c>
      <c r="W49" s="240">
        <v>118</v>
      </c>
      <c r="X49" s="240">
        <v>118</v>
      </c>
      <c r="Y49" s="240">
        <v>118</v>
      </c>
      <c r="Z49" s="240">
        <v>120</v>
      </c>
      <c r="AA49" s="240">
        <v>120</v>
      </c>
      <c r="AB49" s="240">
        <v>120</v>
      </c>
      <c r="AC49" s="240">
        <v>119</v>
      </c>
      <c r="AD49" s="240">
        <v>119</v>
      </c>
      <c r="AE49" s="240">
        <v>120</v>
      </c>
      <c r="AF49" s="240">
        <v>120</v>
      </c>
      <c r="AG49" s="240">
        <v>121</v>
      </c>
      <c r="AH49" s="240">
        <v>121</v>
      </c>
      <c r="AI49" s="240">
        <v>121</v>
      </c>
      <c r="AJ49" s="109">
        <f t="shared" si="6"/>
        <v>3714</v>
      </c>
      <c r="AK49" s="110">
        <f t="shared" si="4"/>
        <v>119.80645161290323</v>
      </c>
      <c r="AL49" s="543"/>
      <c r="AM49" s="545"/>
      <c r="AN49" s="532"/>
      <c r="AO49" s="112">
        <f t="shared" si="8"/>
        <v>1.0153089119737562</v>
      </c>
      <c r="AP49" s="532"/>
    </row>
    <row r="50" spans="1:42" ht="20.100000000000001" customHeight="1">
      <c r="A50" s="536"/>
      <c r="B50" s="124" t="s">
        <v>498</v>
      </c>
      <c r="C50" s="170">
        <v>40</v>
      </c>
      <c r="D50" s="170">
        <v>65</v>
      </c>
      <c r="E50" s="241">
        <v>66</v>
      </c>
      <c r="F50" s="241">
        <v>66</v>
      </c>
      <c r="G50" s="241">
        <v>66</v>
      </c>
      <c r="H50" s="241">
        <v>66</v>
      </c>
      <c r="I50" s="241">
        <v>66</v>
      </c>
      <c r="J50" s="241">
        <v>66</v>
      </c>
      <c r="K50" s="241">
        <v>66</v>
      </c>
      <c r="L50" s="241">
        <v>66</v>
      </c>
      <c r="M50" s="241">
        <v>67</v>
      </c>
      <c r="N50" s="241">
        <v>67</v>
      </c>
      <c r="O50" s="241">
        <v>67</v>
      </c>
      <c r="P50" s="241">
        <v>67</v>
      </c>
      <c r="Q50" s="241">
        <v>67</v>
      </c>
      <c r="R50" s="241">
        <v>67</v>
      </c>
      <c r="S50" s="241">
        <v>67</v>
      </c>
      <c r="T50" s="241">
        <v>67</v>
      </c>
      <c r="U50" s="241">
        <v>67</v>
      </c>
      <c r="V50" s="241">
        <v>67</v>
      </c>
      <c r="W50" s="241">
        <v>67</v>
      </c>
      <c r="X50" s="241">
        <v>67</v>
      </c>
      <c r="Y50" s="241">
        <v>67</v>
      </c>
      <c r="Z50" s="241">
        <v>67</v>
      </c>
      <c r="AA50" s="241">
        <v>66</v>
      </c>
      <c r="AB50" s="241">
        <v>66</v>
      </c>
      <c r="AC50" s="246">
        <v>65</v>
      </c>
      <c r="AD50" s="246">
        <v>65</v>
      </c>
      <c r="AE50" s="246">
        <v>65</v>
      </c>
      <c r="AF50" s="246">
        <v>65</v>
      </c>
      <c r="AG50" s="246">
        <v>67</v>
      </c>
      <c r="AH50" s="246">
        <v>68</v>
      </c>
      <c r="AI50" s="246">
        <v>68</v>
      </c>
      <c r="AJ50" s="130">
        <f t="shared" si="6"/>
        <v>2061</v>
      </c>
      <c r="AK50" s="173">
        <f t="shared" si="4"/>
        <v>66.483870967741936</v>
      </c>
      <c r="AL50" s="544"/>
      <c r="AM50" s="546"/>
      <c r="AN50" s="526"/>
      <c r="AO50" s="174">
        <f t="shared" si="8"/>
        <v>1.0228287841191066</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279</v>
      </c>
      <c r="AK51" s="110">
        <f t="shared" si="4"/>
        <v>9</v>
      </c>
      <c r="AL51" s="543">
        <f>SUM(AK51:AK52)</f>
        <v>9</v>
      </c>
      <c r="AM51" s="111">
        <f>AK51/C51</f>
        <v>1</v>
      </c>
      <c r="AN51" s="532">
        <f>AL51/SUM(C51:C52)</f>
        <v>1</v>
      </c>
      <c r="AO51" s="112">
        <f t="shared" si="8"/>
        <v>1</v>
      </c>
      <c r="AP51" s="532">
        <f>AL51/SUM(D51:D52)</f>
        <v>1</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6"/>
        <v>0</v>
      </c>
      <c r="AK52" s="173">
        <f t="shared" si="4"/>
        <v>0</v>
      </c>
      <c r="AL52" s="544"/>
      <c r="AM52" s="156"/>
      <c r="AN52" s="526"/>
      <c r="AO52" s="156"/>
      <c r="AP52" s="526"/>
    </row>
    <row r="53" spans="1:42" ht="20.100000000000001" customHeight="1">
      <c r="A53" s="530" t="s">
        <v>518</v>
      </c>
      <c r="B53" s="104" t="s">
        <v>491</v>
      </c>
      <c r="C53" s="247">
        <v>15</v>
      </c>
      <c r="D53" s="576">
        <v>11.4</v>
      </c>
      <c r="E53" s="248">
        <v>10</v>
      </c>
      <c r="F53" s="248">
        <v>8</v>
      </c>
      <c r="G53" s="248">
        <v>6</v>
      </c>
      <c r="H53" s="248">
        <v>11</v>
      </c>
      <c r="I53" s="248">
        <v>11</v>
      </c>
      <c r="J53" s="248"/>
      <c r="K53" s="248">
        <v>9</v>
      </c>
      <c r="L53" s="248">
        <v>11</v>
      </c>
      <c r="M53" s="248">
        <v>10</v>
      </c>
      <c r="N53" s="248">
        <v>5</v>
      </c>
      <c r="O53" s="248">
        <v>10</v>
      </c>
      <c r="P53" s="248">
        <v>11</v>
      </c>
      <c r="Q53" s="248"/>
      <c r="R53" s="248">
        <v>10</v>
      </c>
      <c r="S53" s="248">
        <v>10</v>
      </c>
      <c r="T53" s="248">
        <v>10</v>
      </c>
      <c r="U53" s="248">
        <v>5</v>
      </c>
      <c r="V53" s="248">
        <v>11</v>
      </c>
      <c r="W53" s="248">
        <v>10</v>
      </c>
      <c r="X53" s="248"/>
      <c r="Y53" s="248">
        <v>8</v>
      </c>
      <c r="Z53" s="248">
        <v>9</v>
      </c>
      <c r="AA53" s="248">
        <v>10</v>
      </c>
      <c r="AB53" s="248">
        <v>7</v>
      </c>
      <c r="AC53" s="248">
        <v>10</v>
      </c>
      <c r="AD53" s="248">
        <v>11</v>
      </c>
      <c r="AE53" s="248"/>
      <c r="AF53" s="248">
        <v>11</v>
      </c>
      <c r="AG53" s="248">
        <v>11</v>
      </c>
      <c r="AH53" s="248">
        <v>11</v>
      </c>
      <c r="AI53" s="248">
        <v>5</v>
      </c>
      <c r="AJ53" s="177">
        <f t="shared" si="6"/>
        <v>251</v>
      </c>
      <c r="AK53" s="178">
        <f t="shared" si="4"/>
        <v>9.2962962962962958</v>
      </c>
      <c r="AL53" s="578">
        <f>SUM(AK53:AK54)</f>
        <v>9.4444444444444446</v>
      </c>
      <c r="AM53" s="179">
        <f>AK53/C53</f>
        <v>0.61975308641975302</v>
      </c>
      <c r="AN53" s="532">
        <f>AL53/SUM(C53:C54)</f>
        <v>0.62962962962962965</v>
      </c>
      <c r="AO53" s="182">
        <f>AK53/D53</f>
        <v>0.81546458739441186</v>
      </c>
      <c r="AP53" s="532">
        <f>AL53/SUM(D53:D54)</f>
        <v>0.82846003898635479</v>
      </c>
    </row>
    <row r="54" spans="1:42" ht="20.100000000000001" customHeight="1">
      <c r="A54" s="530"/>
      <c r="B54" s="115" t="s">
        <v>492</v>
      </c>
      <c r="C54" s="247"/>
      <c r="D54" s="577"/>
      <c r="E54" s="248">
        <v>0</v>
      </c>
      <c r="F54" s="248">
        <v>0</v>
      </c>
      <c r="G54" s="248">
        <v>0</v>
      </c>
      <c r="H54" s="248">
        <v>0</v>
      </c>
      <c r="I54" s="248">
        <v>0</v>
      </c>
      <c r="J54" s="248"/>
      <c r="K54" s="248">
        <v>0</v>
      </c>
      <c r="L54" s="248">
        <v>0</v>
      </c>
      <c r="M54" s="248">
        <v>0</v>
      </c>
      <c r="N54" s="248">
        <v>1</v>
      </c>
      <c r="O54" s="248">
        <v>0</v>
      </c>
      <c r="P54" s="248">
        <v>0</v>
      </c>
      <c r="Q54" s="248"/>
      <c r="R54" s="248">
        <v>1</v>
      </c>
      <c r="S54" s="248">
        <v>0</v>
      </c>
      <c r="T54" s="248">
        <v>0</v>
      </c>
      <c r="U54" s="248">
        <v>1</v>
      </c>
      <c r="V54" s="248">
        <v>0</v>
      </c>
      <c r="W54" s="248">
        <v>0</v>
      </c>
      <c r="X54" s="248"/>
      <c r="Y54" s="248">
        <v>0</v>
      </c>
      <c r="Z54" s="248">
        <v>0</v>
      </c>
      <c r="AA54" s="248">
        <v>0</v>
      </c>
      <c r="AB54" s="248">
        <v>0</v>
      </c>
      <c r="AC54" s="248">
        <v>0</v>
      </c>
      <c r="AD54" s="248">
        <v>0</v>
      </c>
      <c r="AE54" s="248"/>
      <c r="AF54" s="248">
        <v>0</v>
      </c>
      <c r="AG54" s="248">
        <v>0</v>
      </c>
      <c r="AH54" s="248">
        <v>0</v>
      </c>
      <c r="AI54" s="248">
        <v>1</v>
      </c>
      <c r="AJ54" s="177">
        <f t="shared" si="6"/>
        <v>4</v>
      </c>
      <c r="AK54" s="178">
        <f t="shared" si="4"/>
        <v>0.14814814814814814</v>
      </c>
      <c r="AL54" s="579"/>
      <c r="AM54" s="581"/>
      <c r="AN54" s="580"/>
      <c r="AO54" s="581"/>
      <c r="AP54" s="575"/>
    </row>
    <row r="55" spans="1:42" ht="20.100000000000001" customHeight="1">
      <c r="A55" s="536"/>
      <c r="B55" s="249" t="s">
        <v>493</v>
      </c>
      <c r="C55" s="250"/>
      <c r="D55" s="250"/>
      <c r="E55" s="251">
        <v>0</v>
      </c>
      <c r="F55" s="251">
        <v>0</v>
      </c>
      <c r="G55" s="251">
        <v>0</v>
      </c>
      <c r="H55" s="252">
        <v>0</v>
      </c>
      <c r="I55" s="251">
        <v>1</v>
      </c>
      <c r="J55" s="251"/>
      <c r="K55" s="251">
        <v>0</v>
      </c>
      <c r="L55" s="251">
        <v>1</v>
      </c>
      <c r="M55" s="251">
        <v>0</v>
      </c>
      <c r="N55" s="251">
        <v>0</v>
      </c>
      <c r="O55" s="252">
        <v>0</v>
      </c>
      <c r="P55" s="251">
        <v>1</v>
      </c>
      <c r="Q55" s="251"/>
      <c r="R55" s="251">
        <v>0</v>
      </c>
      <c r="S55" s="251">
        <v>0</v>
      </c>
      <c r="T55" s="251">
        <v>0</v>
      </c>
      <c r="U55" s="251">
        <v>1</v>
      </c>
      <c r="V55" s="251">
        <v>0</v>
      </c>
      <c r="W55" s="251">
        <v>0</v>
      </c>
      <c r="X55" s="252"/>
      <c r="Y55" s="251">
        <v>2</v>
      </c>
      <c r="Z55" s="251">
        <v>1</v>
      </c>
      <c r="AA55" s="251">
        <v>1</v>
      </c>
      <c r="AB55" s="251">
        <v>0</v>
      </c>
      <c r="AC55" s="251">
        <v>0</v>
      </c>
      <c r="AD55" s="251">
        <v>0</v>
      </c>
      <c r="AE55" s="251"/>
      <c r="AF55" s="251">
        <v>0</v>
      </c>
      <c r="AG55" s="251">
        <v>1</v>
      </c>
      <c r="AH55" s="251">
        <v>1</v>
      </c>
      <c r="AI55" s="251">
        <v>1</v>
      </c>
      <c r="AJ55" s="187">
        <f t="shared" si="6"/>
        <v>11</v>
      </c>
      <c r="AK55" s="188">
        <f t="shared" si="4"/>
        <v>0.40740740740740738</v>
      </c>
      <c r="AL55" s="253"/>
      <c r="AM55" s="582"/>
      <c r="AN55" s="299"/>
      <c r="AO55" s="582"/>
      <c r="AP55" s="254"/>
    </row>
    <row r="56" spans="1:42" ht="20.100000000000001" customHeight="1">
      <c r="A56" s="529" t="s">
        <v>519</v>
      </c>
      <c r="B56" s="104" t="s">
        <v>491</v>
      </c>
      <c r="C56" s="255">
        <v>18</v>
      </c>
      <c r="D56" s="256">
        <v>15</v>
      </c>
      <c r="E56" s="257">
        <v>15</v>
      </c>
      <c r="F56" s="258">
        <v>14</v>
      </c>
      <c r="G56" s="258">
        <v>15</v>
      </c>
      <c r="H56" s="259">
        <v>14</v>
      </c>
      <c r="I56" s="258">
        <v>15</v>
      </c>
      <c r="J56" s="258"/>
      <c r="K56" s="258">
        <v>15</v>
      </c>
      <c r="L56" s="258">
        <v>15</v>
      </c>
      <c r="M56" s="258">
        <v>13</v>
      </c>
      <c r="N56" s="258">
        <v>14</v>
      </c>
      <c r="O56" s="259">
        <v>13</v>
      </c>
      <c r="P56" s="258">
        <v>15</v>
      </c>
      <c r="Q56" s="258"/>
      <c r="R56" s="258">
        <v>15</v>
      </c>
      <c r="S56" s="258">
        <v>16</v>
      </c>
      <c r="T56" s="258">
        <v>12</v>
      </c>
      <c r="U56" s="258">
        <v>15</v>
      </c>
      <c r="V56" s="258">
        <v>12</v>
      </c>
      <c r="W56" s="258">
        <v>15</v>
      </c>
      <c r="X56" s="259"/>
      <c r="Y56" s="258">
        <v>15</v>
      </c>
      <c r="Z56" s="258">
        <v>17</v>
      </c>
      <c r="AA56" s="258">
        <v>14</v>
      </c>
      <c r="AB56" s="258">
        <v>16</v>
      </c>
      <c r="AC56" s="258">
        <v>14</v>
      </c>
      <c r="AD56" s="258">
        <v>17</v>
      </c>
      <c r="AE56" s="258"/>
      <c r="AF56" s="258">
        <v>15</v>
      </c>
      <c r="AG56" s="258">
        <v>16</v>
      </c>
      <c r="AH56" s="258">
        <v>15</v>
      </c>
      <c r="AI56" s="258">
        <v>16</v>
      </c>
      <c r="AJ56" s="260">
        <f t="shared" si="6"/>
        <v>398</v>
      </c>
      <c r="AK56" s="110">
        <f t="shared" si="4"/>
        <v>14.74074074074074</v>
      </c>
      <c r="AL56" s="531">
        <f>SUM(AK56:AK57)</f>
        <v>15.407407407407407</v>
      </c>
      <c r="AM56" s="111">
        <f>AK56/C56</f>
        <v>0.81893004115226331</v>
      </c>
      <c r="AN56" s="532">
        <f>AL56/(C56+C57)</f>
        <v>0.8559670781893004</v>
      </c>
      <c r="AO56" s="112">
        <f>AK56/D56</f>
        <v>0.98271604938271606</v>
      </c>
      <c r="AP56" s="532">
        <f>AL56/SUM(D56:D57)</f>
        <v>0.93378226711560042</v>
      </c>
    </row>
    <row r="57" spans="1:42" ht="20.100000000000001" customHeight="1">
      <c r="A57" s="530"/>
      <c r="B57" s="115" t="s">
        <v>492</v>
      </c>
      <c r="C57" s="261"/>
      <c r="D57" s="262">
        <v>1.5</v>
      </c>
      <c r="E57" s="263">
        <v>1</v>
      </c>
      <c r="F57" s="264">
        <v>1</v>
      </c>
      <c r="G57" s="264">
        <v>0</v>
      </c>
      <c r="H57" s="265">
        <v>1</v>
      </c>
      <c r="I57" s="264">
        <v>1</v>
      </c>
      <c r="J57" s="266"/>
      <c r="K57" s="267">
        <v>0</v>
      </c>
      <c r="L57" s="264">
        <v>1</v>
      </c>
      <c r="M57" s="264">
        <v>1</v>
      </c>
      <c r="N57" s="264">
        <v>0</v>
      </c>
      <c r="O57" s="265">
        <v>1</v>
      </c>
      <c r="P57" s="264">
        <v>1</v>
      </c>
      <c r="Q57" s="264"/>
      <c r="R57" s="264">
        <v>0</v>
      </c>
      <c r="S57" s="264">
        <v>1</v>
      </c>
      <c r="T57" s="264">
        <v>1</v>
      </c>
      <c r="U57" s="264">
        <v>0</v>
      </c>
      <c r="V57" s="264">
        <v>1</v>
      </c>
      <c r="W57" s="264">
        <v>1</v>
      </c>
      <c r="X57" s="265"/>
      <c r="Y57" s="264">
        <v>0</v>
      </c>
      <c r="Z57" s="264">
        <v>1</v>
      </c>
      <c r="AA57" s="264">
        <v>1</v>
      </c>
      <c r="AB57" s="264">
        <v>0</v>
      </c>
      <c r="AC57" s="264">
        <v>1</v>
      </c>
      <c r="AD57" s="264">
        <v>1</v>
      </c>
      <c r="AE57" s="264"/>
      <c r="AF57" s="264">
        <v>0</v>
      </c>
      <c r="AG57" s="264">
        <v>1</v>
      </c>
      <c r="AH57" s="264">
        <v>1</v>
      </c>
      <c r="AI57" s="264">
        <v>0</v>
      </c>
      <c r="AJ57" s="268">
        <f t="shared" si="6"/>
        <v>18</v>
      </c>
      <c r="AK57" s="269">
        <f t="shared" si="4"/>
        <v>0.66666666666666663</v>
      </c>
      <c r="AL57" s="547"/>
      <c r="AM57" s="581"/>
      <c r="AN57" s="525"/>
      <c r="AO57" s="581"/>
      <c r="AP57" s="524"/>
    </row>
    <row r="58" spans="1:42" ht="20.100000000000001" customHeight="1">
      <c r="A58" s="536"/>
      <c r="B58" s="151" t="s">
        <v>493</v>
      </c>
      <c r="C58" s="270"/>
      <c r="D58" s="271"/>
      <c r="E58" s="272">
        <v>0</v>
      </c>
      <c r="F58" s="273">
        <v>0</v>
      </c>
      <c r="G58" s="273">
        <v>0</v>
      </c>
      <c r="H58" s="274">
        <v>0</v>
      </c>
      <c r="I58" s="273">
        <v>0</v>
      </c>
      <c r="J58" s="273"/>
      <c r="K58" s="273">
        <v>0</v>
      </c>
      <c r="L58" s="273">
        <v>0</v>
      </c>
      <c r="M58" s="273">
        <v>1</v>
      </c>
      <c r="N58" s="273">
        <v>1</v>
      </c>
      <c r="O58" s="274">
        <v>0</v>
      </c>
      <c r="P58" s="273">
        <v>0</v>
      </c>
      <c r="Q58" s="273"/>
      <c r="R58" s="273">
        <v>0</v>
      </c>
      <c r="S58" s="273">
        <v>0</v>
      </c>
      <c r="T58" s="273">
        <v>1</v>
      </c>
      <c r="U58" s="273">
        <v>1</v>
      </c>
      <c r="V58" s="273">
        <v>0</v>
      </c>
      <c r="W58" s="273">
        <v>0</v>
      </c>
      <c r="X58" s="274"/>
      <c r="Y58" s="273">
        <v>0</v>
      </c>
      <c r="Z58" s="273">
        <v>0</v>
      </c>
      <c r="AA58" s="273">
        <v>0</v>
      </c>
      <c r="AB58" s="273">
        <v>0</v>
      </c>
      <c r="AC58" s="273">
        <v>0</v>
      </c>
      <c r="AD58" s="273">
        <v>0</v>
      </c>
      <c r="AE58" s="273"/>
      <c r="AF58" s="273">
        <v>1</v>
      </c>
      <c r="AG58" s="273">
        <v>0</v>
      </c>
      <c r="AH58" s="273">
        <v>0</v>
      </c>
      <c r="AI58" s="273">
        <v>0</v>
      </c>
      <c r="AJ58" s="166">
        <f t="shared" si="6"/>
        <v>5</v>
      </c>
      <c r="AK58" s="167">
        <f t="shared" si="4"/>
        <v>0.18518518518518517</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v>46</v>
      </c>
      <c r="AJ59" s="109">
        <f t="shared" si="6"/>
        <v>1426</v>
      </c>
      <c r="AK59" s="110">
        <f t="shared" si="4"/>
        <v>46</v>
      </c>
      <c r="AL59" s="583"/>
      <c r="AM59" s="111">
        <f>AK59/C59</f>
        <v>1</v>
      </c>
      <c r="AN59" s="586"/>
      <c r="AO59" s="112">
        <f>AK59/D59</f>
        <v>1</v>
      </c>
      <c r="AP59" s="583"/>
    </row>
    <row r="60" spans="1:42" ht="20.100000000000001" customHeight="1">
      <c r="A60" s="530"/>
      <c r="B60" s="115" t="s">
        <v>490</v>
      </c>
      <c r="C60" s="276"/>
      <c r="D60" s="276"/>
      <c r="E60" s="277">
        <v>1</v>
      </c>
      <c r="F60" s="278">
        <v>1</v>
      </c>
      <c r="G60" s="278">
        <v>1</v>
      </c>
      <c r="H60" s="278">
        <v>2</v>
      </c>
      <c r="I60" s="278">
        <v>2</v>
      </c>
      <c r="J60" s="278">
        <v>2</v>
      </c>
      <c r="K60" s="278">
        <v>2</v>
      </c>
      <c r="L60" s="278">
        <v>2</v>
      </c>
      <c r="M60" s="278">
        <v>2</v>
      </c>
      <c r="N60" s="278">
        <v>2</v>
      </c>
      <c r="O60" s="278">
        <v>2</v>
      </c>
      <c r="P60" s="278">
        <v>2</v>
      </c>
      <c r="Q60" s="278">
        <v>2</v>
      </c>
      <c r="R60" s="278">
        <v>2</v>
      </c>
      <c r="S60" s="278">
        <v>3</v>
      </c>
      <c r="T60" s="278">
        <v>3</v>
      </c>
      <c r="U60" s="278">
        <v>3</v>
      </c>
      <c r="V60" s="278">
        <v>3</v>
      </c>
      <c r="W60" s="278">
        <v>2</v>
      </c>
      <c r="X60" s="278">
        <v>2</v>
      </c>
      <c r="Y60" s="278">
        <v>2</v>
      </c>
      <c r="Z60" s="278">
        <v>2</v>
      </c>
      <c r="AA60" s="278">
        <v>2</v>
      </c>
      <c r="AB60" s="278">
        <v>2</v>
      </c>
      <c r="AC60" s="278">
        <v>2</v>
      </c>
      <c r="AD60" s="278">
        <v>2</v>
      </c>
      <c r="AE60" s="278">
        <v>2</v>
      </c>
      <c r="AF60" s="278">
        <v>2</v>
      </c>
      <c r="AG60" s="278">
        <v>2</v>
      </c>
      <c r="AH60" s="278">
        <v>2</v>
      </c>
      <c r="AI60" s="278">
        <v>2</v>
      </c>
      <c r="AJ60" s="279">
        <f t="shared" si="6"/>
        <v>63</v>
      </c>
      <c r="AK60" s="280">
        <f t="shared" si="4"/>
        <v>2.032258064516129</v>
      </c>
      <c r="AL60" s="584"/>
      <c r="AM60" s="540"/>
      <c r="AN60" s="587"/>
      <c r="AO60" s="540"/>
      <c r="AP60" s="584"/>
    </row>
    <row r="61" spans="1:42" ht="20.100000000000001" customHeight="1">
      <c r="A61" s="536"/>
      <c r="B61" s="124" t="s">
        <v>522</v>
      </c>
      <c r="C61" s="281"/>
      <c r="D61" s="281"/>
      <c r="E61" s="282">
        <v>0</v>
      </c>
      <c r="F61" s="283">
        <v>0</v>
      </c>
      <c r="G61" s="246">
        <v>13</v>
      </c>
      <c r="H61" s="283">
        <v>0</v>
      </c>
      <c r="I61" s="283">
        <v>0</v>
      </c>
      <c r="J61" s="282">
        <v>9</v>
      </c>
      <c r="K61" s="283">
        <v>0</v>
      </c>
      <c r="L61" s="246">
        <v>0</v>
      </c>
      <c r="M61" s="283">
        <v>0</v>
      </c>
      <c r="N61" s="283">
        <v>0</v>
      </c>
      <c r="O61" s="283">
        <v>0</v>
      </c>
      <c r="P61" s="283">
        <v>0</v>
      </c>
      <c r="Q61" s="246">
        <v>7</v>
      </c>
      <c r="R61" s="246">
        <v>0</v>
      </c>
      <c r="S61" s="246">
        <v>0</v>
      </c>
      <c r="T61" s="246">
        <v>0</v>
      </c>
      <c r="U61" s="246">
        <v>0</v>
      </c>
      <c r="V61" s="246">
        <v>0</v>
      </c>
      <c r="W61" s="246">
        <v>0</v>
      </c>
      <c r="X61" s="284">
        <v>8</v>
      </c>
      <c r="Y61" s="283">
        <v>0</v>
      </c>
      <c r="Z61" s="283">
        <v>0</v>
      </c>
      <c r="AA61" s="283">
        <v>0</v>
      </c>
      <c r="AB61" s="283">
        <v>0</v>
      </c>
      <c r="AC61" s="283">
        <v>0</v>
      </c>
      <c r="AD61" s="283">
        <v>0</v>
      </c>
      <c r="AE61" s="283">
        <v>0</v>
      </c>
      <c r="AF61" s="283">
        <v>0</v>
      </c>
      <c r="AG61" s="283">
        <v>0</v>
      </c>
      <c r="AH61" s="283">
        <v>0</v>
      </c>
      <c r="AI61" s="283">
        <v>0</v>
      </c>
      <c r="AJ61" s="153">
        <f>SUM(E61:AI61)</f>
        <v>37</v>
      </c>
      <c r="AK61" s="140">
        <f t="shared" si="4"/>
        <v>1.1935483870967742</v>
      </c>
      <c r="AL61" s="585"/>
      <c r="AM61" s="528"/>
      <c r="AN61" s="588"/>
      <c r="AO61" s="528"/>
      <c r="AP61" s="585"/>
    </row>
    <row r="62" spans="1:42" ht="20.100000000000001" customHeight="1">
      <c r="A62" s="285"/>
      <c r="B62" s="286" t="s">
        <v>523</v>
      </c>
      <c r="C62" s="287">
        <f>SUM(C5:C61)-SUM(C15:C16,C26:C27,C49:C50)</f>
        <v>678</v>
      </c>
      <c r="D62" s="287">
        <f>SUM(D5:D61)-SUM(D15:D16,D26:D27,D49:D50)</f>
        <v>666.7</v>
      </c>
      <c r="E62" s="288">
        <f t="shared" ref="E62:AI62" si="9">SUM(E5:E9,E17:E21,E23:E24,E28:E33,E56:E57,E59:E59,E35:E47,E51:E53,E11:E13)</f>
        <v>677</v>
      </c>
      <c r="F62" s="288">
        <f t="shared" si="9"/>
        <v>668</v>
      </c>
      <c r="G62" s="288">
        <f t="shared" si="9"/>
        <v>670</v>
      </c>
      <c r="H62" s="288">
        <f t="shared" si="9"/>
        <v>668</v>
      </c>
      <c r="I62" s="288">
        <f t="shared" si="9"/>
        <v>655</v>
      </c>
      <c r="J62" s="288">
        <f t="shared" si="9"/>
        <v>474</v>
      </c>
      <c r="K62" s="288">
        <f t="shared" si="9"/>
        <v>677</v>
      </c>
      <c r="L62" s="288">
        <f t="shared" si="9"/>
        <v>674</v>
      </c>
      <c r="M62" s="288">
        <f t="shared" si="9"/>
        <v>671</v>
      </c>
      <c r="N62" s="288">
        <f t="shared" si="9"/>
        <v>666</v>
      </c>
      <c r="O62" s="288">
        <f t="shared" si="9"/>
        <v>664</v>
      </c>
      <c r="P62" s="288">
        <f t="shared" si="9"/>
        <v>652</v>
      </c>
      <c r="Q62" s="288">
        <f t="shared" si="9"/>
        <v>473</v>
      </c>
      <c r="R62" s="288">
        <f t="shared" si="9"/>
        <v>670</v>
      </c>
      <c r="S62" s="288">
        <f t="shared" si="9"/>
        <v>676</v>
      </c>
      <c r="T62" s="288">
        <f t="shared" si="9"/>
        <v>660</v>
      </c>
      <c r="U62" s="288">
        <f t="shared" si="9"/>
        <v>666</v>
      </c>
      <c r="V62" s="288">
        <f t="shared" si="9"/>
        <v>660</v>
      </c>
      <c r="W62" s="288">
        <f t="shared" si="9"/>
        <v>639</v>
      </c>
      <c r="X62" s="288">
        <f t="shared" si="9"/>
        <v>471</v>
      </c>
      <c r="Y62" s="288">
        <f t="shared" si="9"/>
        <v>667</v>
      </c>
      <c r="Z62" s="288">
        <f t="shared" si="9"/>
        <v>670</v>
      </c>
      <c r="AA62" s="288">
        <f t="shared" si="9"/>
        <v>652</v>
      </c>
      <c r="AB62" s="288">
        <f t="shared" si="9"/>
        <v>662</v>
      </c>
      <c r="AC62" s="289">
        <f t="shared" si="9"/>
        <v>660</v>
      </c>
      <c r="AD62" s="289">
        <f t="shared" si="9"/>
        <v>638</v>
      </c>
      <c r="AE62" s="289">
        <f t="shared" si="9"/>
        <v>468</v>
      </c>
      <c r="AF62" s="289">
        <f t="shared" si="9"/>
        <v>669</v>
      </c>
      <c r="AG62" s="289">
        <f t="shared" si="9"/>
        <v>664</v>
      </c>
      <c r="AH62" s="289">
        <f t="shared" si="9"/>
        <v>651</v>
      </c>
      <c r="AI62" s="289">
        <f t="shared" si="9"/>
        <v>660</v>
      </c>
      <c r="AJ62" s="290">
        <f>SUM(AJ5:AJ6,AJ8:AJ9,AJ17:AJ18,AJ20:AJ21,AJ23:AJ24,AJ28:AJ29,AJ31:AJ33,AJ56:AJ57,AJ59:AJ59,AJ35:AJ37,AJ39:AJ40,AJ42:AJ43,AJ45:AJ47,AJ51:AJ53,AJ11:AJ13)</f>
        <v>19356</v>
      </c>
      <c r="AK62" s="291">
        <f>SUM(AK5:AK6,AK8:AK9,AK11:AK13,AK17:AK18,AK20:AK21,AK23:AK24,AK28:AK29,AK31:AK33,AK35:AK37,AK39:AK40,AK42:AK43,AK45:AK47,AK51:AK54,AK56:AK57,AK59)</f>
        <v>646.82915173237745</v>
      </c>
      <c r="AL62" s="292"/>
      <c r="AM62" s="293">
        <f>(AK62-SUM(AK31:AK33))/C62</f>
        <v>0.89731200417279</v>
      </c>
      <c r="AN62" s="298"/>
      <c r="AO62" s="294">
        <f>AK62/D62</f>
        <v>0.97019521783767426</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C71F7-6B3E-42FE-B693-AD072BFC5157}">
  <sheetPr codeName="Sheet54">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5" width="5.125" style="95" customWidth="1"/>
    <col min="36" max="36" width="7.375" style="95" bestFit="1" customWidth="1"/>
    <col min="37" max="37" width="10.375" style="95" customWidth="1"/>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2025</v>
      </c>
      <c r="F1" s="93" t="s">
        <v>479</v>
      </c>
      <c r="G1" s="93">
        <v>10</v>
      </c>
      <c r="H1" s="94" t="s">
        <v>480</v>
      </c>
    </row>
    <row r="2" spans="1:42" ht="18" customHeight="1">
      <c r="A2" s="96"/>
      <c r="B2" s="95" t="s">
        <v>1132</v>
      </c>
    </row>
    <row r="3" spans="1:42" ht="18.75" customHeight="1">
      <c r="A3" s="516" t="s">
        <v>481</v>
      </c>
      <c r="B3" s="97"/>
      <c r="C3" s="518" t="s">
        <v>482</v>
      </c>
      <c r="D3" s="518" t="s">
        <v>483</v>
      </c>
      <c r="E3" s="98">
        <f>DATE(E1,G1,1)</f>
        <v>45931</v>
      </c>
      <c r="F3" s="99">
        <f t="shared" ref="F3:AG3" si="0">E3+1</f>
        <v>45932</v>
      </c>
      <c r="G3" s="99">
        <f t="shared" si="0"/>
        <v>45933</v>
      </c>
      <c r="H3" s="100">
        <f t="shared" si="0"/>
        <v>45934</v>
      </c>
      <c r="I3" s="378">
        <f t="shared" si="0"/>
        <v>45935</v>
      </c>
      <c r="J3" s="99">
        <f t="shared" si="0"/>
        <v>45936</v>
      </c>
      <c r="K3" s="99">
        <f t="shared" si="0"/>
        <v>45937</v>
      </c>
      <c r="L3" s="99">
        <f t="shared" si="0"/>
        <v>45938</v>
      </c>
      <c r="M3" s="99">
        <f t="shared" si="0"/>
        <v>45939</v>
      </c>
      <c r="N3" s="99">
        <f t="shared" si="0"/>
        <v>45940</v>
      </c>
      <c r="O3" s="99">
        <f t="shared" si="0"/>
        <v>45941</v>
      </c>
      <c r="P3" s="378">
        <f t="shared" si="0"/>
        <v>45942</v>
      </c>
      <c r="Q3" s="378">
        <f t="shared" si="0"/>
        <v>45943</v>
      </c>
      <c r="R3" s="99">
        <f t="shared" si="0"/>
        <v>45944</v>
      </c>
      <c r="S3" s="99">
        <f t="shared" si="0"/>
        <v>45945</v>
      </c>
      <c r="T3" s="99">
        <f t="shared" si="0"/>
        <v>45946</v>
      </c>
      <c r="U3" s="99">
        <f t="shared" si="0"/>
        <v>45947</v>
      </c>
      <c r="V3" s="99">
        <f t="shared" si="0"/>
        <v>45948</v>
      </c>
      <c r="W3" s="378">
        <f t="shared" si="0"/>
        <v>45949</v>
      </c>
      <c r="X3" s="100">
        <f t="shared" si="0"/>
        <v>45950</v>
      </c>
      <c r="Y3" s="99">
        <f t="shared" si="0"/>
        <v>45951</v>
      </c>
      <c r="Z3" s="99">
        <f t="shared" si="0"/>
        <v>45952</v>
      </c>
      <c r="AA3" s="99">
        <f t="shared" si="0"/>
        <v>45953</v>
      </c>
      <c r="AB3" s="99">
        <f t="shared" si="0"/>
        <v>45954</v>
      </c>
      <c r="AC3" s="99">
        <f t="shared" si="0"/>
        <v>45955</v>
      </c>
      <c r="AD3" s="378">
        <f t="shared" si="0"/>
        <v>45956</v>
      </c>
      <c r="AE3" s="99">
        <f t="shared" si="0"/>
        <v>45957</v>
      </c>
      <c r="AF3" s="99">
        <f t="shared" si="0"/>
        <v>45958</v>
      </c>
      <c r="AG3" s="99">
        <f t="shared" si="0"/>
        <v>45959</v>
      </c>
      <c r="AH3" s="99">
        <f>AG3+1</f>
        <v>45960</v>
      </c>
      <c r="AI3" s="99">
        <f>AH3+1</f>
        <v>45961</v>
      </c>
      <c r="AJ3" s="518" t="s">
        <v>484</v>
      </c>
      <c r="AK3" s="520" t="s">
        <v>485</v>
      </c>
      <c r="AL3" s="521"/>
      <c r="AM3" s="520" t="s">
        <v>486</v>
      </c>
      <c r="AN3" s="521"/>
      <c r="AO3" s="534" t="s">
        <v>487</v>
      </c>
      <c r="AP3" s="521"/>
    </row>
    <row r="4" spans="1:42" ht="18.75" customHeight="1">
      <c r="A4" s="517"/>
      <c r="B4" s="101"/>
      <c r="C4" s="519"/>
      <c r="D4" s="519"/>
      <c r="E4" s="102">
        <f>E3</f>
        <v>45931</v>
      </c>
      <c r="F4" s="103">
        <f>F3</f>
        <v>45932</v>
      </c>
      <c r="G4" s="103">
        <f t="shared" ref="G4:AI4" si="1">G3</f>
        <v>45933</v>
      </c>
      <c r="H4" s="103">
        <f t="shared" si="1"/>
        <v>45934</v>
      </c>
      <c r="I4" s="379">
        <f t="shared" si="1"/>
        <v>45935</v>
      </c>
      <c r="J4" s="103">
        <f t="shared" si="1"/>
        <v>45936</v>
      </c>
      <c r="K4" s="103">
        <f t="shared" si="1"/>
        <v>45937</v>
      </c>
      <c r="L4" s="103">
        <f t="shared" si="1"/>
        <v>45938</v>
      </c>
      <c r="M4" s="103">
        <f t="shared" si="1"/>
        <v>45939</v>
      </c>
      <c r="N4" s="103">
        <f t="shared" si="1"/>
        <v>45940</v>
      </c>
      <c r="O4" s="103">
        <f t="shared" si="1"/>
        <v>45941</v>
      </c>
      <c r="P4" s="379">
        <f t="shared" si="1"/>
        <v>45942</v>
      </c>
      <c r="Q4" s="379">
        <f t="shared" si="1"/>
        <v>45943</v>
      </c>
      <c r="R4" s="103">
        <f t="shared" si="1"/>
        <v>45944</v>
      </c>
      <c r="S4" s="103">
        <f t="shared" si="1"/>
        <v>45945</v>
      </c>
      <c r="T4" s="103">
        <f t="shared" si="1"/>
        <v>45946</v>
      </c>
      <c r="U4" s="103">
        <f t="shared" si="1"/>
        <v>45947</v>
      </c>
      <c r="V4" s="103">
        <f t="shared" si="1"/>
        <v>45948</v>
      </c>
      <c r="W4" s="379">
        <f t="shared" si="1"/>
        <v>45949</v>
      </c>
      <c r="X4" s="103">
        <f t="shared" si="1"/>
        <v>45950</v>
      </c>
      <c r="Y4" s="103">
        <f t="shared" si="1"/>
        <v>45951</v>
      </c>
      <c r="Z4" s="103">
        <f t="shared" si="1"/>
        <v>45952</v>
      </c>
      <c r="AA4" s="103">
        <f t="shared" si="1"/>
        <v>45953</v>
      </c>
      <c r="AB4" s="103">
        <f t="shared" si="1"/>
        <v>45954</v>
      </c>
      <c r="AC4" s="103">
        <f t="shared" si="1"/>
        <v>45955</v>
      </c>
      <c r="AD4" s="379">
        <f t="shared" si="1"/>
        <v>45956</v>
      </c>
      <c r="AE4" s="103">
        <f t="shared" si="1"/>
        <v>45957</v>
      </c>
      <c r="AF4" s="103">
        <f t="shared" si="1"/>
        <v>45958</v>
      </c>
      <c r="AG4" s="103">
        <f t="shared" si="1"/>
        <v>45959</v>
      </c>
      <c r="AH4" s="103">
        <f>AH3</f>
        <v>45960</v>
      </c>
      <c r="AI4" s="103">
        <f t="shared" si="1"/>
        <v>45961</v>
      </c>
      <c r="AJ4" s="519"/>
      <c r="AK4" s="522"/>
      <c r="AL4" s="523"/>
      <c r="AM4" s="522"/>
      <c r="AN4" s="523"/>
      <c r="AO4" s="535"/>
      <c r="AP4" s="523"/>
    </row>
    <row r="5" spans="1:42" ht="20.100000000000001" customHeight="1">
      <c r="A5" s="529" t="s">
        <v>557</v>
      </c>
      <c r="B5" s="104" t="s">
        <v>488</v>
      </c>
      <c r="C5" s="105">
        <v>110</v>
      </c>
      <c r="D5" s="105">
        <v>105</v>
      </c>
      <c r="E5" s="106">
        <v>100</v>
      </c>
      <c r="F5" s="107">
        <v>99</v>
      </c>
      <c r="G5" s="107">
        <v>97</v>
      </c>
      <c r="H5" s="108">
        <v>97</v>
      </c>
      <c r="I5" s="107">
        <v>97</v>
      </c>
      <c r="J5" s="107">
        <v>101</v>
      </c>
      <c r="K5" s="107">
        <v>101</v>
      </c>
      <c r="L5" s="107">
        <v>102</v>
      </c>
      <c r="M5" s="107">
        <v>102</v>
      </c>
      <c r="N5" s="107">
        <v>105</v>
      </c>
      <c r="O5" s="108">
        <v>105</v>
      </c>
      <c r="P5" s="107">
        <v>105</v>
      </c>
      <c r="Q5" s="107">
        <v>104</v>
      </c>
      <c r="R5" s="107">
        <v>104</v>
      </c>
      <c r="S5" s="107">
        <v>104</v>
      </c>
      <c r="T5" s="107">
        <v>104</v>
      </c>
      <c r="U5" s="107">
        <v>104</v>
      </c>
      <c r="V5" s="107">
        <v>104</v>
      </c>
      <c r="W5" s="107">
        <v>104</v>
      </c>
      <c r="X5" s="107">
        <v>103</v>
      </c>
      <c r="Y5" s="107">
        <v>105</v>
      </c>
      <c r="Z5" s="107">
        <v>106</v>
      </c>
      <c r="AA5" s="107">
        <v>107</v>
      </c>
      <c r="AB5" s="107">
        <v>108</v>
      </c>
      <c r="AC5" s="107">
        <v>108</v>
      </c>
      <c r="AD5" s="107">
        <v>108</v>
      </c>
      <c r="AE5" s="107">
        <v>107</v>
      </c>
      <c r="AF5" s="107">
        <v>107</v>
      </c>
      <c r="AG5" s="107">
        <v>108</v>
      </c>
      <c r="AH5" s="107">
        <v>108</v>
      </c>
      <c r="AI5" s="107">
        <v>110</v>
      </c>
      <c r="AJ5" s="109">
        <f t="shared" ref="AJ5:AJ14" si="2">SUM(E5:AI5)</f>
        <v>3224</v>
      </c>
      <c r="AK5" s="110">
        <f t="shared" ref="AK5:AK12" si="3">AJ5/COUNTA(E5:AI5)</f>
        <v>104</v>
      </c>
      <c r="AL5" s="537">
        <f>SUM(AK5:AK6)</f>
        <v>115.93548387096774</v>
      </c>
      <c r="AM5" s="111">
        <f>AK5/C5</f>
        <v>0.94545454545454544</v>
      </c>
      <c r="AN5" s="532">
        <f>AL5/(C5+C6)</f>
        <v>0.96612903225806457</v>
      </c>
      <c r="AO5" s="112">
        <f>AK5/D5</f>
        <v>0.99047619047619051</v>
      </c>
      <c r="AP5" s="524">
        <f>AL5/(D5+D6)</f>
        <v>0.99944382647385988</v>
      </c>
    </row>
    <row r="6" spans="1:42" ht="20.100000000000001" customHeight="1">
      <c r="A6" s="530"/>
      <c r="B6" s="115" t="s">
        <v>489</v>
      </c>
      <c r="C6" s="116">
        <v>10</v>
      </c>
      <c r="D6" s="116">
        <v>11</v>
      </c>
      <c r="E6" s="349">
        <v>11</v>
      </c>
      <c r="F6" s="117">
        <v>12</v>
      </c>
      <c r="G6" s="117">
        <v>14</v>
      </c>
      <c r="H6" s="118">
        <v>16</v>
      </c>
      <c r="I6" s="117">
        <v>14</v>
      </c>
      <c r="J6" s="117">
        <v>14</v>
      </c>
      <c r="K6" s="117">
        <v>12</v>
      </c>
      <c r="L6" s="117">
        <v>11</v>
      </c>
      <c r="M6" s="117">
        <v>11</v>
      </c>
      <c r="N6" s="117">
        <v>13</v>
      </c>
      <c r="O6" s="118">
        <v>10</v>
      </c>
      <c r="P6" s="117">
        <v>11</v>
      </c>
      <c r="Q6" s="117">
        <v>12</v>
      </c>
      <c r="R6" s="117">
        <v>13</v>
      </c>
      <c r="S6" s="117">
        <v>13</v>
      </c>
      <c r="T6" s="117">
        <v>13</v>
      </c>
      <c r="U6" s="117">
        <v>14</v>
      </c>
      <c r="V6" s="117">
        <v>13</v>
      </c>
      <c r="W6" s="117">
        <v>12</v>
      </c>
      <c r="X6" s="117">
        <v>12</v>
      </c>
      <c r="Y6" s="117">
        <v>12</v>
      </c>
      <c r="Z6" s="117">
        <v>13</v>
      </c>
      <c r="AA6" s="117">
        <v>10</v>
      </c>
      <c r="AB6" s="117">
        <v>12</v>
      </c>
      <c r="AC6" s="117">
        <v>12</v>
      </c>
      <c r="AD6" s="117">
        <v>11</v>
      </c>
      <c r="AE6" s="117">
        <v>12</v>
      </c>
      <c r="AF6" s="117">
        <v>7</v>
      </c>
      <c r="AG6" s="117">
        <v>10</v>
      </c>
      <c r="AH6" s="117">
        <v>11</v>
      </c>
      <c r="AI6" s="117">
        <v>9</v>
      </c>
      <c r="AJ6" s="119">
        <f t="shared" si="2"/>
        <v>370</v>
      </c>
      <c r="AK6" s="120">
        <f t="shared" si="3"/>
        <v>11.935483870967742</v>
      </c>
      <c r="AL6" s="538"/>
      <c r="AM6" s="122">
        <f>AK6/C6</f>
        <v>1.1935483870967742</v>
      </c>
      <c r="AN6" s="525"/>
      <c r="AO6" s="123">
        <f>AK6/D6</f>
        <v>1.0850439882697946</v>
      </c>
      <c r="AP6" s="524"/>
    </row>
    <row r="7" spans="1:42" ht="20.100000000000001" customHeight="1">
      <c r="A7" s="536"/>
      <c r="B7" s="124" t="s">
        <v>490</v>
      </c>
      <c r="C7" s="125"/>
      <c r="D7" s="126"/>
      <c r="E7" s="127">
        <v>9</v>
      </c>
      <c r="F7" s="128">
        <v>9</v>
      </c>
      <c r="G7" s="128">
        <v>11</v>
      </c>
      <c r="H7" s="129">
        <v>11</v>
      </c>
      <c r="I7" s="128">
        <v>10</v>
      </c>
      <c r="J7" s="128">
        <v>8</v>
      </c>
      <c r="K7" s="128">
        <v>8</v>
      </c>
      <c r="L7" s="128">
        <v>7</v>
      </c>
      <c r="M7" s="128">
        <v>7</v>
      </c>
      <c r="N7" s="128">
        <v>5</v>
      </c>
      <c r="O7" s="129">
        <v>5</v>
      </c>
      <c r="P7" s="128">
        <v>5</v>
      </c>
      <c r="Q7" s="128">
        <v>6</v>
      </c>
      <c r="R7" s="128">
        <v>6</v>
      </c>
      <c r="S7" s="128">
        <v>6</v>
      </c>
      <c r="T7" s="128">
        <v>4</v>
      </c>
      <c r="U7" s="128">
        <v>4</v>
      </c>
      <c r="V7" s="128">
        <v>4</v>
      </c>
      <c r="W7" s="128">
        <v>4</v>
      </c>
      <c r="X7" s="129">
        <v>5</v>
      </c>
      <c r="Y7" s="128">
        <v>3</v>
      </c>
      <c r="Z7" s="128">
        <v>3</v>
      </c>
      <c r="AA7" s="128">
        <v>2</v>
      </c>
      <c r="AB7" s="128">
        <v>2</v>
      </c>
      <c r="AC7" s="128">
        <v>2</v>
      </c>
      <c r="AD7" s="128">
        <v>2</v>
      </c>
      <c r="AE7" s="128">
        <v>2</v>
      </c>
      <c r="AF7" s="128">
        <v>2</v>
      </c>
      <c r="AG7" s="128">
        <v>2</v>
      </c>
      <c r="AH7" s="128">
        <v>2</v>
      </c>
      <c r="AI7" s="128">
        <v>0</v>
      </c>
      <c r="AJ7" s="130">
        <f t="shared" si="2"/>
        <v>156</v>
      </c>
      <c r="AK7" s="131">
        <f t="shared" si="3"/>
        <v>5.032258064516129</v>
      </c>
      <c r="AL7" s="539"/>
      <c r="AM7" s="133"/>
      <c r="AN7" s="296"/>
      <c r="AO7" s="133"/>
      <c r="AP7" s="134"/>
    </row>
    <row r="8" spans="1:42" ht="20.100000000000001" customHeight="1">
      <c r="A8" s="530" t="s">
        <v>558</v>
      </c>
      <c r="B8" s="115" t="s">
        <v>491</v>
      </c>
      <c r="C8" s="135">
        <v>15</v>
      </c>
      <c r="D8" s="157">
        <v>11</v>
      </c>
      <c r="E8" s="136">
        <v>11</v>
      </c>
      <c r="F8" s="137">
        <v>9</v>
      </c>
      <c r="G8" s="137">
        <v>10</v>
      </c>
      <c r="H8" s="138">
        <v>14</v>
      </c>
      <c r="I8" s="137"/>
      <c r="J8" s="107">
        <v>13</v>
      </c>
      <c r="K8" s="107">
        <v>10</v>
      </c>
      <c r="L8" s="107">
        <v>12</v>
      </c>
      <c r="M8" s="107">
        <v>10</v>
      </c>
      <c r="N8" s="107">
        <v>10</v>
      </c>
      <c r="O8" s="108">
        <v>12</v>
      </c>
      <c r="P8" s="107"/>
      <c r="Q8" s="107">
        <v>12</v>
      </c>
      <c r="R8" s="107">
        <v>8</v>
      </c>
      <c r="S8" s="107">
        <v>10</v>
      </c>
      <c r="T8" s="107">
        <v>7</v>
      </c>
      <c r="U8" s="107">
        <v>9</v>
      </c>
      <c r="V8" s="107">
        <v>13</v>
      </c>
      <c r="W8" s="107"/>
      <c r="X8" s="108">
        <v>12</v>
      </c>
      <c r="Y8" s="107">
        <v>11</v>
      </c>
      <c r="Z8" s="137">
        <v>12</v>
      </c>
      <c r="AA8" s="137">
        <v>11</v>
      </c>
      <c r="AB8" s="137">
        <v>9</v>
      </c>
      <c r="AC8" s="137">
        <v>12</v>
      </c>
      <c r="AD8" s="137"/>
      <c r="AE8" s="137">
        <v>12</v>
      </c>
      <c r="AF8" s="137">
        <v>9</v>
      </c>
      <c r="AG8" s="137">
        <v>11</v>
      </c>
      <c r="AH8" s="137">
        <v>9</v>
      </c>
      <c r="AI8" s="137">
        <v>9</v>
      </c>
      <c r="AJ8" s="139">
        <f t="shared" si="2"/>
        <v>287</v>
      </c>
      <c r="AK8" s="140">
        <f t="shared" si="3"/>
        <v>10.62962962962963</v>
      </c>
      <c r="AL8" s="547">
        <f>SUM(AK8:AK9)</f>
        <v>12.444444444444445</v>
      </c>
      <c r="AM8" s="141">
        <f>AK8/C8</f>
        <v>0.70864197530864204</v>
      </c>
      <c r="AN8" s="524">
        <f>AL8/(C8+C9)</f>
        <v>0.82962962962962961</v>
      </c>
      <c r="AO8" s="142">
        <f>AK8/D8</f>
        <v>0.96632996632996637</v>
      </c>
      <c r="AP8" s="524">
        <f>AL8/(D8+D9)</f>
        <v>0.99555555555555553</v>
      </c>
    </row>
    <row r="9" spans="1:42" ht="20.100000000000001" customHeight="1">
      <c r="A9" s="530"/>
      <c r="B9" s="115" t="s">
        <v>492</v>
      </c>
      <c r="C9" s="143"/>
      <c r="D9" s="159">
        <v>1.5</v>
      </c>
      <c r="E9" s="144">
        <v>1</v>
      </c>
      <c r="F9" s="145">
        <v>2</v>
      </c>
      <c r="G9" s="145">
        <v>5</v>
      </c>
      <c r="H9" s="146">
        <v>0</v>
      </c>
      <c r="I9" s="145"/>
      <c r="J9" s="117">
        <v>2</v>
      </c>
      <c r="K9" s="117">
        <v>1</v>
      </c>
      <c r="L9" s="117">
        <v>1</v>
      </c>
      <c r="M9" s="117">
        <v>1</v>
      </c>
      <c r="N9" s="117">
        <v>5</v>
      </c>
      <c r="O9" s="118">
        <v>0</v>
      </c>
      <c r="P9" s="117"/>
      <c r="Q9" s="117">
        <v>2</v>
      </c>
      <c r="R9" s="117">
        <v>1</v>
      </c>
      <c r="S9" s="117">
        <v>1</v>
      </c>
      <c r="T9" s="117">
        <v>2</v>
      </c>
      <c r="U9" s="117">
        <v>5</v>
      </c>
      <c r="V9" s="117">
        <v>0</v>
      </c>
      <c r="W9" s="117"/>
      <c r="X9" s="118">
        <v>2</v>
      </c>
      <c r="Y9" s="117">
        <v>0</v>
      </c>
      <c r="Z9" s="145">
        <v>2</v>
      </c>
      <c r="AA9" s="145">
        <v>1</v>
      </c>
      <c r="AB9" s="145">
        <v>4</v>
      </c>
      <c r="AC9" s="145">
        <v>0</v>
      </c>
      <c r="AD9" s="145"/>
      <c r="AE9" s="145">
        <v>2</v>
      </c>
      <c r="AF9" s="145">
        <v>1</v>
      </c>
      <c r="AG9" s="145">
        <v>1</v>
      </c>
      <c r="AH9" s="145">
        <v>2</v>
      </c>
      <c r="AI9" s="145">
        <v>5</v>
      </c>
      <c r="AJ9" s="147">
        <f t="shared" si="2"/>
        <v>49</v>
      </c>
      <c r="AK9" s="148">
        <f t="shared" si="3"/>
        <v>1.8148148148148149</v>
      </c>
      <c r="AL9" s="525"/>
      <c r="AM9" s="527"/>
      <c r="AN9" s="525"/>
      <c r="AO9" s="150">
        <f>AK9/D9</f>
        <v>1.2098765432098766</v>
      </c>
      <c r="AP9" s="525"/>
    </row>
    <row r="10" spans="1:42" ht="20.100000000000001" customHeight="1">
      <c r="A10" s="536"/>
      <c r="B10" s="151" t="s">
        <v>493</v>
      </c>
      <c r="C10" s="152"/>
      <c r="D10" s="152"/>
      <c r="E10" s="127">
        <v>0</v>
      </c>
      <c r="F10" s="128">
        <v>0</v>
      </c>
      <c r="G10" s="128">
        <v>0</v>
      </c>
      <c r="H10" s="129">
        <v>0</v>
      </c>
      <c r="I10" s="128"/>
      <c r="J10" s="128">
        <v>0</v>
      </c>
      <c r="K10" s="128">
        <v>0</v>
      </c>
      <c r="L10" s="128">
        <v>1</v>
      </c>
      <c r="M10" s="128">
        <v>0</v>
      </c>
      <c r="N10" s="128">
        <v>0</v>
      </c>
      <c r="O10" s="129">
        <v>1</v>
      </c>
      <c r="P10" s="128"/>
      <c r="Q10" s="128">
        <v>0</v>
      </c>
      <c r="R10" s="128">
        <v>1</v>
      </c>
      <c r="S10" s="128">
        <v>1</v>
      </c>
      <c r="T10" s="128">
        <v>0</v>
      </c>
      <c r="U10" s="128">
        <v>0</v>
      </c>
      <c r="V10" s="128">
        <v>0</v>
      </c>
      <c r="W10" s="128"/>
      <c r="X10" s="129">
        <v>1</v>
      </c>
      <c r="Y10" s="128">
        <v>1</v>
      </c>
      <c r="Z10" s="128">
        <v>1</v>
      </c>
      <c r="AA10" s="128">
        <v>1</v>
      </c>
      <c r="AB10" s="128">
        <v>1</v>
      </c>
      <c r="AC10" s="128">
        <v>0</v>
      </c>
      <c r="AD10" s="128"/>
      <c r="AE10" s="128">
        <v>0</v>
      </c>
      <c r="AF10" s="128">
        <v>0</v>
      </c>
      <c r="AG10" s="128">
        <v>0</v>
      </c>
      <c r="AH10" s="128">
        <v>0</v>
      </c>
      <c r="AI10" s="128">
        <v>0</v>
      </c>
      <c r="AJ10" s="153">
        <f t="shared" si="2"/>
        <v>9</v>
      </c>
      <c r="AK10" s="140">
        <f t="shared" si="3"/>
        <v>0.33333333333333331</v>
      </c>
      <c r="AL10" s="526"/>
      <c r="AM10" s="528"/>
      <c r="AN10" s="526"/>
      <c r="AO10" s="156"/>
      <c r="AP10" s="526"/>
    </row>
    <row r="11" spans="1:42" ht="20.100000000000001" customHeight="1">
      <c r="A11" s="529" t="s">
        <v>494</v>
      </c>
      <c r="B11" s="104" t="s">
        <v>491</v>
      </c>
      <c r="C11" s="157">
        <v>45</v>
      </c>
      <c r="D11" s="157">
        <v>28</v>
      </c>
      <c r="E11" s="106">
        <v>24</v>
      </c>
      <c r="F11" s="106">
        <v>30</v>
      </c>
      <c r="G11" s="107">
        <v>23</v>
      </c>
      <c r="H11" s="108">
        <v>21</v>
      </c>
      <c r="I11" s="107"/>
      <c r="J11" s="107">
        <v>32</v>
      </c>
      <c r="K11" s="107">
        <v>24</v>
      </c>
      <c r="L11" s="107">
        <v>25</v>
      </c>
      <c r="M11" s="107">
        <v>30</v>
      </c>
      <c r="N11" s="107">
        <v>23</v>
      </c>
      <c r="O11" s="108">
        <v>20</v>
      </c>
      <c r="P11" s="107"/>
      <c r="Q11" s="107">
        <v>33</v>
      </c>
      <c r="R11" s="107">
        <v>23</v>
      </c>
      <c r="S11" s="107">
        <v>23</v>
      </c>
      <c r="T11" s="107">
        <v>27</v>
      </c>
      <c r="U11" s="107">
        <v>20</v>
      </c>
      <c r="V11" s="107">
        <v>23</v>
      </c>
      <c r="W11" s="107"/>
      <c r="X11" s="108">
        <v>31</v>
      </c>
      <c r="Y11" s="107">
        <v>25</v>
      </c>
      <c r="Z11" s="107">
        <v>24</v>
      </c>
      <c r="AA11" s="107">
        <v>29</v>
      </c>
      <c r="AB11" s="107">
        <v>22</v>
      </c>
      <c r="AC11" s="107">
        <v>23</v>
      </c>
      <c r="AD11" s="107"/>
      <c r="AE11" s="107">
        <v>28</v>
      </c>
      <c r="AF11" s="107">
        <v>26</v>
      </c>
      <c r="AG11" s="107">
        <v>26</v>
      </c>
      <c r="AH11" s="107">
        <v>29</v>
      </c>
      <c r="AI11" s="107">
        <v>23</v>
      </c>
      <c r="AJ11" s="109">
        <f t="shared" si="2"/>
        <v>687</v>
      </c>
      <c r="AK11" s="110">
        <f t="shared" si="3"/>
        <v>25.444444444444443</v>
      </c>
      <c r="AL11" s="531">
        <f>SUM(AK11:AK13)</f>
        <v>31.185185185185183</v>
      </c>
      <c r="AM11" s="111">
        <f>AK11/C11</f>
        <v>0.5654320987654321</v>
      </c>
      <c r="AN11" s="532">
        <f>AL11/(C11+C12)</f>
        <v>0.69300411522633742</v>
      </c>
      <c r="AO11" s="112">
        <f>AK11/D11</f>
        <v>0.90873015873015872</v>
      </c>
      <c r="AP11" s="532">
        <f>AL11/(D11+D12)</f>
        <v>0.89100529100529091</v>
      </c>
    </row>
    <row r="12" spans="1:42" ht="20.100000000000001" customHeight="1">
      <c r="A12" s="530"/>
      <c r="B12" s="158" t="s">
        <v>492</v>
      </c>
      <c r="C12" s="159"/>
      <c r="D12" s="159">
        <v>7</v>
      </c>
      <c r="E12" s="160">
        <v>8</v>
      </c>
      <c r="F12" s="160">
        <v>3</v>
      </c>
      <c r="G12" s="117">
        <v>10</v>
      </c>
      <c r="H12" s="118">
        <v>7</v>
      </c>
      <c r="I12" s="117"/>
      <c r="J12" s="117">
        <v>3</v>
      </c>
      <c r="K12" s="117">
        <v>4</v>
      </c>
      <c r="L12" s="117">
        <v>9</v>
      </c>
      <c r="M12" s="117">
        <v>2</v>
      </c>
      <c r="N12" s="117">
        <v>8</v>
      </c>
      <c r="O12" s="118">
        <v>7</v>
      </c>
      <c r="P12" s="117"/>
      <c r="Q12" s="117">
        <v>4</v>
      </c>
      <c r="R12" s="117">
        <v>4</v>
      </c>
      <c r="S12" s="117">
        <v>8</v>
      </c>
      <c r="T12" s="117">
        <v>2</v>
      </c>
      <c r="U12" s="117">
        <v>8</v>
      </c>
      <c r="V12" s="117">
        <v>7</v>
      </c>
      <c r="W12" s="117"/>
      <c r="X12" s="118">
        <v>3</v>
      </c>
      <c r="Y12" s="117">
        <v>6</v>
      </c>
      <c r="Z12" s="117">
        <v>9</v>
      </c>
      <c r="AA12" s="161">
        <v>2</v>
      </c>
      <c r="AB12" s="161">
        <v>8</v>
      </c>
      <c r="AC12" s="117">
        <v>5</v>
      </c>
      <c r="AD12" s="117"/>
      <c r="AE12" s="117">
        <v>5</v>
      </c>
      <c r="AF12" s="117">
        <v>5</v>
      </c>
      <c r="AG12" s="117">
        <v>7</v>
      </c>
      <c r="AH12" s="117">
        <v>3</v>
      </c>
      <c r="AI12" s="117">
        <v>8</v>
      </c>
      <c r="AJ12" s="119">
        <f t="shared" si="2"/>
        <v>155</v>
      </c>
      <c r="AK12" s="120">
        <f t="shared" si="3"/>
        <v>5.7407407407407405</v>
      </c>
      <c r="AL12" s="525"/>
      <c r="AM12" s="533"/>
      <c r="AN12" s="525"/>
      <c r="AO12" s="162">
        <f>AK12/D12</f>
        <v>0.82010582010582012</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0</v>
      </c>
      <c r="F14" s="164">
        <v>1</v>
      </c>
      <c r="G14" s="165">
        <v>2</v>
      </c>
      <c r="H14" s="165">
        <v>1</v>
      </c>
      <c r="I14" s="165"/>
      <c r="J14" s="165">
        <v>2</v>
      </c>
      <c r="K14" s="165">
        <v>2</v>
      </c>
      <c r="L14" s="165">
        <v>0</v>
      </c>
      <c r="M14" s="165">
        <v>0</v>
      </c>
      <c r="N14" s="165">
        <v>2</v>
      </c>
      <c r="O14" s="165">
        <v>2</v>
      </c>
      <c r="P14" s="165"/>
      <c r="Q14" s="165">
        <v>1</v>
      </c>
      <c r="R14" s="165">
        <v>1</v>
      </c>
      <c r="S14" s="165">
        <v>2</v>
      </c>
      <c r="T14" s="165">
        <v>0</v>
      </c>
      <c r="U14" s="165">
        <v>2</v>
      </c>
      <c r="V14" s="165">
        <v>0</v>
      </c>
      <c r="W14" s="165"/>
      <c r="X14" s="165">
        <v>0</v>
      </c>
      <c r="Y14" s="165">
        <v>1</v>
      </c>
      <c r="Z14" s="165">
        <v>0</v>
      </c>
      <c r="AA14" s="165">
        <v>0</v>
      </c>
      <c r="AB14" s="165">
        <v>1</v>
      </c>
      <c r="AC14" s="165">
        <v>2</v>
      </c>
      <c r="AD14" s="165"/>
      <c r="AE14" s="165">
        <v>4</v>
      </c>
      <c r="AF14" s="165">
        <v>0</v>
      </c>
      <c r="AG14" s="165">
        <v>1</v>
      </c>
      <c r="AH14" s="165">
        <v>1</v>
      </c>
      <c r="AI14" s="165">
        <v>3</v>
      </c>
      <c r="AJ14" s="166">
        <f t="shared" si="2"/>
        <v>31</v>
      </c>
      <c r="AK14" s="167">
        <f t="shared" ref="AK14:AK61" si="4">AJ14/COUNTA(E14:AI14)</f>
        <v>1.1481481481481481</v>
      </c>
      <c r="AL14" s="526"/>
      <c r="AM14" s="528"/>
      <c r="AN14" s="526"/>
      <c r="AO14" s="528"/>
      <c r="AP14" s="526"/>
    </row>
    <row r="15" spans="1:42" ht="20.100000000000001" customHeight="1">
      <c r="A15" s="529" t="s">
        <v>496</v>
      </c>
      <c r="B15" s="104" t="s">
        <v>497</v>
      </c>
      <c r="C15" s="168">
        <v>272</v>
      </c>
      <c r="D15" s="168">
        <v>230</v>
      </c>
      <c r="E15" s="169">
        <v>233</v>
      </c>
      <c r="F15" s="169">
        <v>233</v>
      </c>
      <c r="G15" s="169">
        <v>233</v>
      </c>
      <c r="H15" s="169">
        <v>233</v>
      </c>
      <c r="I15" s="169">
        <v>233</v>
      </c>
      <c r="J15" s="169">
        <v>233</v>
      </c>
      <c r="K15" s="169">
        <v>233</v>
      </c>
      <c r="L15" s="169">
        <v>233</v>
      </c>
      <c r="M15" s="169">
        <v>233</v>
      </c>
      <c r="N15" s="169">
        <v>233</v>
      </c>
      <c r="O15" s="169">
        <v>233</v>
      </c>
      <c r="P15" s="169">
        <v>233</v>
      </c>
      <c r="Q15" s="169">
        <v>233</v>
      </c>
      <c r="R15" s="169">
        <v>233</v>
      </c>
      <c r="S15" s="169">
        <v>233</v>
      </c>
      <c r="T15" s="169">
        <v>233</v>
      </c>
      <c r="U15" s="169">
        <v>233</v>
      </c>
      <c r="V15" s="169">
        <v>233</v>
      </c>
      <c r="W15" s="169">
        <v>233</v>
      </c>
      <c r="X15" s="169">
        <v>233</v>
      </c>
      <c r="Y15" s="169">
        <v>233</v>
      </c>
      <c r="Z15" s="169">
        <v>233</v>
      </c>
      <c r="AA15" s="169">
        <v>233</v>
      </c>
      <c r="AB15" s="169">
        <v>233</v>
      </c>
      <c r="AC15" s="169">
        <v>233</v>
      </c>
      <c r="AD15" s="169">
        <v>233</v>
      </c>
      <c r="AE15" s="169">
        <v>233</v>
      </c>
      <c r="AF15" s="169">
        <v>233</v>
      </c>
      <c r="AG15" s="169">
        <v>233</v>
      </c>
      <c r="AH15" s="169">
        <v>233</v>
      </c>
      <c r="AI15" s="169">
        <v>233</v>
      </c>
      <c r="AJ15" s="109">
        <f>SUM(E15:AI15)</f>
        <v>7223</v>
      </c>
      <c r="AK15" s="110">
        <f t="shared" si="4"/>
        <v>233</v>
      </c>
      <c r="AL15" s="543"/>
      <c r="AM15" s="545"/>
      <c r="AN15" s="532"/>
      <c r="AO15" s="112">
        <f>AK15/D15</f>
        <v>1.0130434782608695</v>
      </c>
      <c r="AP15" s="532"/>
    </row>
    <row r="16" spans="1:42" ht="20.100000000000001" customHeight="1">
      <c r="A16" s="536"/>
      <c r="B16" s="124" t="s">
        <v>498</v>
      </c>
      <c r="C16" s="170">
        <v>99</v>
      </c>
      <c r="D16" s="171">
        <v>155</v>
      </c>
      <c r="E16" s="172">
        <v>147</v>
      </c>
      <c r="F16" s="172">
        <v>147</v>
      </c>
      <c r="G16" s="172">
        <v>147</v>
      </c>
      <c r="H16" s="172">
        <v>147</v>
      </c>
      <c r="I16" s="172">
        <v>147</v>
      </c>
      <c r="J16" s="172">
        <v>147</v>
      </c>
      <c r="K16" s="172">
        <v>147</v>
      </c>
      <c r="L16" s="172">
        <v>147</v>
      </c>
      <c r="M16" s="172">
        <v>147</v>
      </c>
      <c r="N16" s="172">
        <v>147</v>
      </c>
      <c r="O16" s="172">
        <v>147</v>
      </c>
      <c r="P16" s="172">
        <v>147</v>
      </c>
      <c r="Q16" s="172">
        <v>147</v>
      </c>
      <c r="R16" s="172">
        <v>147</v>
      </c>
      <c r="S16" s="172">
        <v>147</v>
      </c>
      <c r="T16" s="172">
        <v>147</v>
      </c>
      <c r="U16" s="172">
        <v>147</v>
      </c>
      <c r="V16" s="172">
        <v>147</v>
      </c>
      <c r="W16" s="172">
        <v>147</v>
      </c>
      <c r="X16" s="172">
        <v>147</v>
      </c>
      <c r="Y16" s="172">
        <v>147</v>
      </c>
      <c r="Z16" s="172">
        <v>147</v>
      </c>
      <c r="AA16" s="172">
        <v>147</v>
      </c>
      <c r="AB16" s="172">
        <v>147</v>
      </c>
      <c r="AC16" s="172">
        <v>147</v>
      </c>
      <c r="AD16" s="172">
        <v>147</v>
      </c>
      <c r="AE16" s="172">
        <v>147</v>
      </c>
      <c r="AF16" s="172">
        <v>147</v>
      </c>
      <c r="AG16" s="172">
        <v>147</v>
      </c>
      <c r="AH16" s="172">
        <v>147</v>
      </c>
      <c r="AI16" s="172">
        <v>147</v>
      </c>
      <c r="AJ16" s="130">
        <f t="shared" ref="AJ16:AJ26" si="5">SUM(E16:AI16)</f>
        <v>4557</v>
      </c>
      <c r="AK16" s="173">
        <f t="shared" si="4"/>
        <v>147</v>
      </c>
      <c r="AL16" s="544"/>
      <c r="AM16" s="546"/>
      <c r="AN16" s="526"/>
      <c r="AO16" s="174">
        <f>AK16/D16</f>
        <v>0.94838709677419353</v>
      </c>
      <c r="AP16" s="526"/>
    </row>
    <row r="17" spans="1:42" ht="20.100000000000001" customHeight="1">
      <c r="A17" s="530" t="s">
        <v>499</v>
      </c>
      <c r="B17" s="115" t="s">
        <v>488</v>
      </c>
      <c r="C17" s="175">
        <v>80</v>
      </c>
      <c r="D17" s="105">
        <v>72.5</v>
      </c>
      <c r="E17" s="176">
        <v>71</v>
      </c>
      <c r="F17" s="176">
        <v>71</v>
      </c>
      <c r="G17" s="176">
        <v>71</v>
      </c>
      <c r="H17" s="176">
        <v>71</v>
      </c>
      <c r="I17" s="176">
        <v>71</v>
      </c>
      <c r="J17" s="176">
        <v>71</v>
      </c>
      <c r="K17" s="176">
        <v>72</v>
      </c>
      <c r="L17" s="176">
        <v>73</v>
      </c>
      <c r="M17" s="176">
        <v>73</v>
      </c>
      <c r="N17" s="176">
        <v>73</v>
      </c>
      <c r="O17" s="176">
        <v>73</v>
      </c>
      <c r="P17" s="176">
        <v>73</v>
      </c>
      <c r="Q17" s="176">
        <v>73</v>
      </c>
      <c r="R17" s="176">
        <v>74</v>
      </c>
      <c r="S17" s="176">
        <v>74</v>
      </c>
      <c r="T17" s="176">
        <v>75</v>
      </c>
      <c r="U17" s="176">
        <v>74</v>
      </c>
      <c r="V17" s="176">
        <v>74</v>
      </c>
      <c r="W17" s="176">
        <v>74</v>
      </c>
      <c r="X17" s="176">
        <v>74</v>
      </c>
      <c r="Y17" s="176">
        <v>73</v>
      </c>
      <c r="Z17" s="128">
        <v>69</v>
      </c>
      <c r="AA17" s="176">
        <v>69</v>
      </c>
      <c r="AB17" s="176">
        <v>69</v>
      </c>
      <c r="AC17" s="176">
        <v>68</v>
      </c>
      <c r="AD17" s="176">
        <v>67</v>
      </c>
      <c r="AE17" s="176">
        <v>67</v>
      </c>
      <c r="AF17" s="176">
        <v>67</v>
      </c>
      <c r="AG17" s="176">
        <v>67</v>
      </c>
      <c r="AH17" s="176">
        <v>67</v>
      </c>
      <c r="AI17" s="176">
        <v>67</v>
      </c>
      <c r="AJ17" s="177">
        <f>SUM(E17:AI17)</f>
        <v>2205</v>
      </c>
      <c r="AK17" s="178">
        <f t="shared" si="4"/>
        <v>71.129032258064512</v>
      </c>
      <c r="AL17" s="531">
        <f>SUM(AK17:AK18)</f>
        <v>76.032258064516128</v>
      </c>
      <c r="AM17" s="179">
        <f>AK17/C17</f>
        <v>0.88911290322580638</v>
      </c>
      <c r="AN17" s="532">
        <f>AL17/(C17+C18)</f>
        <v>0.95040322580645165</v>
      </c>
      <c r="AO17" s="112">
        <f>AK17/D17</f>
        <v>0.98109010011123465</v>
      </c>
      <c r="AP17" s="532">
        <f>AL17/(D17+D18)</f>
        <v>0.99388572633354411</v>
      </c>
    </row>
    <row r="18" spans="1:42" ht="20.100000000000001" customHeight="1">
      <c r="A18" s="530"/>
      <c r="B18" s="115" t="s">
        <v>489</v>
      </c>
      <c r="C18" s="135"/>
      <c r="D18" s="116">
        <v>4</v>
      </c>
      <c r="E18" s="180">
        <v>6</v>
      </c>
      <c r="F18" s="180">
        <v>7</v>
      </c>
      <c r="G18" s="180">
        <v>5</v>
      </c>
      <c r="H18" s="180">
        <v>5</v>
      </c>
      <c r="I18" s="180">
        <v>4</v>
      </c>
      <c r="J18" s="180">
        <v>5</v>
      </c>
      <c r="K18" s="180">
        <v>4</v>
      </c>
      <c r="L18" s="180">
        <v>4</v>
      </c>
      <c r="M18" s="180">
        <v>4</v>
      </c>
      <c r="N18" s="176">
        <v>6</v>
      </c>
      <c r="O18" s="176">
        <v>5</v>
      </c>
      <c r="P18" s="176">
        <v>4</v>
      </c>
      <c r="Q18" s="176">
        <v>4</v>
      </c>
      <c r="R18" s="176">
        <v>5</v>
      </c>
      <c r="S18" s="176">
        <v>3</v>
      </c>
      <c r="T18" s="176">
        <v>2</v>
      </c>
      <c r="U18" s="176">
        <v>3</v>
      </c>
      <c r="V18" s="176">
        <v>3</v>
      </c>
      <c r="W18" s="176">
        <v>2</v>
      </c>
      <c r="X18" s="180">
        <v>3</v>
      </c>
      <c r="Y18" s="176">
        <v>3</v>
      </c>
      <c r="Z18" s="176">
        <v>4</v>
      </c>
      <c r="AA18" s="176">
        <v>6</v>
      </c>
      <c r="AB18" s="176">
        <v>7</v>
      </c>
      <c r="AC18" s="176">
        <v>7</v>
      </c>
      <c r="AD18" s="176">
        <v>6</v>
      </c>
      <c r="AE18" s="176">
        <v>9</v>
      </c>
      <c r="AF18" s="176">
        <v>5</v>
      </c>
      <c r="AG18" s="176">
        <v>8</v>
      </c>
      <c r="AH18" s="176">
        <v>7</v>
      </c>
      <c r="AI18" s="176">
        <v>6</v>
      </c>
      <c r="AJ18" s="153">
        <f>SUM(E18:AI18)</f>
        <v>152</v>
      </c>
      <c r="AK18" s="178">
        <f>AJ18/COUNTA(E18:AI18)</f>
        <v>4.903225806451613</v>
      </c>
      <c r="AL18" s="548"/>
      <c r="AM18" s="181"/>
      <c r="AN18" s="549"/>
      <c r="AO18" s="182">
        <f>AK18/D18</f>
        <v>1.2258064516129032</v>
      </c>
      <c r="AP18" s="549"/>
    </row>
    <row r="19" spans="1:42" ht="19.5" customHeight="1">
      <c r="A19" s="536"/>
      <c r="B19" s="124" t="s">
        <v>490</v>
      </c>
      <c r="C19" s="163"/>
      <c r="D19" s="163"/>
      <c r="E19" s="180"/>
      <c r="F19" s="180"/>
      <c r="G19" s="180"/>
      <c r="H19" s="180"/>
      <c r="I19" s="180"/>
      <c r="J19" s="180"/>
      <c r="K19" s="180"/>
      <c r="L19" s="180"/>
      <c r="M19" s="180"/>
      <c r="N19" s="128"/>
      <c r="O19" s="128"/>
      <c r="P19" s="128"/>
      <c r="Q19" s="128"/>
      <c r="R19" s="128"/>
      <c r="S19" s="128"/>
      <c r="T19" s="128">
        <v>1</v>
      </c>
      <c r="U19" s="128"/>
      <c r="V19" s="128"/>
      <c r="W19" s="128"/>
      <c r="X19" s="128"/>
      <c r="Y19" s="128">
        <v>3</v>
      </c>
      <c r="Z19" s="128"/>
      <c r="AA19" s="176"/>
      <c r="AB19" s="176">
        <v>1</v>
      </c>
      <c r="AC19" s="176"/>
      <c r="AD19" s="176"/>
      <c r="AE19" s="176"/>
      <c r="AF19" s="176"/>
      <c r="AG19" s="176"/>
      <c r="AH19" s="176"/>
      <c r="AI19" s="176"/>
      <c r="AJ19" s="183">
        <f t="shared" si="5"/>
        <v>5</v>
      </c>
      <c r="AK19" s="140">
        <f t="shared" ref="AK19" si="6">AJ19/COUNTA(E19:AI19)</f>
        <v>1.6666666666666667</v>
      </c>
      <c r="AL19" s="121"/>
      <c r="AM19" s="184"/>
      <c r="AN19" s="149"/>
      <c r="AO19" s="185"/>
      <c r="AP19" s="113"/>
    </row>
    <row r="20" spans="1:42" ht="20.100000000000001" customHeight="1">
      <c r="A20" s="529" t="s">
        <v>500</v>
      </c>
      <c r="B20" s="104" t="s">
        <v>491</v>
      </c>
      <c r="C20" s="157">
        <v>75</v>
      </c>
      <c r="D20" s="157">
        <v>49.5</v>
      </c>
      <c r="E20" s="107">
        <v>45</v>
      </c>
      <c r="F20" s="107">
        <v>50</v>
      </c>
      <c r="G20" s="107">
        <v>51</v>
      </c>
      <c r="H20" s="107">
        <v>43</v>
      </c>
      <c r="I20" s="107"/>
      <c r="J20" s="107">
        <v>52</v>
      </c>
      <c r="K20" s="107">
        <v>48</v>
      </c>
      <c r="L20" s="107">
        <v>50</v>
      </c>
      <c r="M20" s="107">
        <v>50</v>
      </c>
      <c r="N20" s="107">
        <v>51</v>
      </c>
      <c r="O20" s="107">
        <v>50</v>
      </c>
      <c r="P20" s="107"/>
      <c r="Q20" s="107">
        <v>55</v>
      </c>
      <c r="R20" s="107">
        <v>53</v>
      </c>
      <c r="S20" s="107">
        <v>46</v>
      </c>
      <c r="T20" s="107">
        <v>53</v>
      </c>
      <c r="U20" s="107">
        <v>46</v>
      </c>
      <c r="V20" s="107">
        <v>46</v>
      </c>
      <c r="W20" s="107"/>
      <c r="X20" s="107">
        <v>52</v>
      </c>
      <c r="Y20" s="107">
        <v>47</v>
      </c>
      <c r="Z20" s="107">
        <v>50</v>
      </c>
      <c r="AA20" s="107">
        <v>50</v>
      </c>
      <c r="AB20" s="107">
        <v>51</v>
      </c>
      <c r="AC20" s="107">
        <v>48</v>
      </c>
      <c r="AD20" s="107"/>
      <c r="AE20" s="107">
        <v>54</v>
      </c>
      <c r="AF20" s="107">
        <v>48</v>
      </c>
      <c r="AG20" s="107">
        <v>49</v>
      </c>
      <c r="AH20" s="107">
        <v>52</v>
      </c>
      <c r="AI20" s="107">
        <v>49</v>
      </c>
      <c r="AJ20" s="109">
        <f t="shared" si="5"/>
        <v>1339</v>
      </c>
      <c r="AK20" s="110">
        <f t="shared" si="4"/>
        <v>49.592592592592595</v>
      </c>
      <c r="AL20" s="531">
        <f>SUM(AK20:AK21)</f>
        <v>61.25925925925926</v>
      </c>
      <c r="AM20" s="111">
        <f>AK20/C20</f>
        <v>0.66123456790123458</v>
      </c>
      <c r="AN20" s="532">
        <f>AL20/(C20+C21)</f>
        <v>0.81679012345679014</v>
      </c>
      <c r="AO20" s="112">
        <f>AK20/D20</f>
        <v>1.0018705574261131</v>
      </c>
      <c r="AP20" s="532">
        <f>AL20/(D20+D21)</f>
        <v>1.0125497398224672</v>
      </c>
    </row>
    <row r="21" spans="1:42" ht="20.100000000000001" customHeight="1">
      <c r="A21" s="530"/>
      <c r="B21" s="115" t="s">
        <v>492</v>
      </c>
      <c r="C21" s="159"/>
      <c r="D21" s="159">
        <v>11</v>
      </c>
      <c r="E21" s="117">
        <v>15</v>
      </c>
      <c r="F21" s="117">
        <v>11</v>
      </c>
      <c r="G21" s="117">
        <v>15</v>
      </c>
      <c r="H21" s="117">
        <v>11</v>
      </c>
      <c r="I21" s="117"/>
      <c r="J21" s="117">
        <v>8</v>
      </c>
      <c r="K21" s="117">
        <v>10</v>
      </c>
      <c r="L21" s="117">
        <v>16</v>
      </c>
      <c r="M21" s="117">
        <v>11</v>
      </c>
      <c r="N21" s="117">
        <v>13</v>
      </c>
      <c r="O21" s="117">
        <v>11</v>
      </c>
      <c r="P21" s="117"/>
      <c r="Q21" s="117">
        <v>8</v>
      </c>
      <c r="R21" s="117">
        <v>11</v>
      </c>
      <c r="S21" s="117">
        <v>15</v>
      </c>
      <c r="T21" s="117">
        <v>10</v>
      </c>
      <c r="U21" s="117">
        <v>14</v>
      </c>
      <c r="V21" s="117">
        <v>9</v>
      </c>
      <c r="W21" s="117"/>
      <c r="X21" s="117">
        <v>8</v>
      </c>
      <c r="Y21" s="117">
        <v>11</v>
      </c>
      <c r="Z21" s="117">
        <v>15</v>
      </c>
      <c r="AA21" s="117">
        <v>11</v>
      </c>
      <c r="AB21" s="117">
        <v>13</v>
      </c>
      <c r="AC21" s="117">
        <v>10</v>
      </c>
      <c r="AD21" s="117"/>
      <c r="AE21" s="117">
        <v>9</v>
      </c>
      <c r="AF21" s="117">
        <v>11</v>
      </c>
      <c r="AG21" s="117">
        <v>15</v>
      </c>
      <c r="AH21" s="117">
        <v>12</v>
      </c>
      <c r="AI21" s="117">
        <v>12</v>
      </c>
      <c r="AJ21" s="119">
        <f t="shared" si="5"/>
        <v>315</v>
      </c>
      <c r="AK21" s="120">
        <f t="shared" si="4"/>
        <v>11.666666666666666</v>
      </c>
      <c r="AL21" s="547"/>
      <c r="AM21" s="540"/>
      <c r="AN21" s="525"/>
      <c r="AO21" s="162">
        <f>AK21/D21</f>
        <v>1.0606060606060606</v>
      </c>
      <c r="AP21" s="524"/>
    </row>
    <row r="22" spans="1:42" ht="20.100000000000001" customHeight="1">
      <c r="A22" s="536"/>
      <c r="B22" s="151" t="s">
        <v>493</v>
      </c>
      <c r="C22" s="163"/>
      <c r="D22" s="163"/>
      <c r="E22" s="186">
        <v>2</v>
      </c>
      <c r="F22" s="186">
        <v>5</v>
      </c>
      <c r="G22" s="186">
        <v>2</v>
      </c>
      <c r="H22" s="186">
        <v>3</v>
      </c>
      <c r="I22" s="186"/>
      <c r="J22" s="186">
        <v>3</v>
      </c>
      <c r="K22" s="186">
        <v>2</v>
      </c>
      <c r="L22" s="186">
        <v>1</v>
      </c>
      <c r="M22" s="186">
        <v>1</v>
      </c>
      <c r="N22" s="186">
        <v>0</v>
      </c>
      <c r="O22" s="186">
        <v>1</v>
      </c>
      <c r="P22" s="186"/>
      <c r="Q22" s="186">
        <v>1</v>
      </c>
      <c r="R22" s="186">
        <v>0</v>
      </c>
      <c r="S22" s="186">
        <v>3</v>
      </c>
      <c r="T22" s="186">
        <v>3</v>
      </c>
      <c r="U22" s="186">
        <v>3</v>
      </c>
      <c r="V22" s="186">
        <v>1</v>
      </c>
      <c r="W22" s="186"/>
      <c r="X22" s="186">
        <v>2</v>
      </c>
      <c r="Y22" s="186">
        <v>4</v>
      </c>
      <c r="Z22" s="186">
        <v>0</v>
      </c>
      <c r="AA22" s="186">
        <v>3</v>
      </c>
      <c r="AB22" s="186">
        <v>2</v>
      </c>
      <c r="AC22" s="186">
        <v>1</v>
      </c>
      <c r="AD22" s="186"/>
      <c r="AE22" s="186">
        <v>1</v>
      </c>
      <c r="AF22" s="186">
        <v>2</v>
      </c>
      <c r="AG22" s="186">
        <v>1</v>
      </c>
      <c r="AH22" s="186">
        <v>1</v>
      </c>
      <c r="AI22" s="186">
        <v>4</v>
      </c>
      <c r="AJ22" s="187">
        <f t="shared" si="5"/>
        <v>52</v>
      </c>
      <c r="AK22" s="188">
        <f t="shared" si="4"/>
        <v>1.9259259259259258</v>
      </c>
      <c r="AL22" s="526"/>
      <c r="AM22" s="528"/>
      <c r="AN22" s="526"/>
      <c r="AO22" s="156"/>
      <c r="AP22" s="526"/>
    </row>
    <row r="23" spans="1:42" ht="20.100000000000001" customHeight="1">
      <c r="A23" s="529" t="s">
        <v>501</v>
      </c>
      <c r="B23" s="104" t="s">
        <v>491</v>
      </c>
      <c r="C23" s="157">
        <v>35</v>
      </c>
      <c r="D23" s="105">
        <v>24</v>
      </c>
      <c r="E23" s="107">
        <v>28</v>
      </c>
      <c r="F23" s="107">
        <v>27</v>
      </c>
      <c r="G23" s="107">
        <v>26</v>
      </c>
      <c r="H23" s="107">
        <v>22</v>
      </c>
      <c r="I23" s="107"/>
      <c r="J23" s="107">
        <v>29</v>
      </c>
      <c r="K23" s="107">
        <v>24</v>
      </c>
      <c r="L23" s="107">
        <v>26</v>
      </c>
      <c r="M23" s="107">
        <v>24</v>
      </c>
      <c r="N23" s="107">
        <v>26</v>
      </c>
      <c r="O23" s="107">
        <v>28</v>
      </c>
      <c r="P23" s="107"/>
      <c r="Q23" s="107">
        <v>30</v>
      </c>
      <c r="R23" s="107">
        <v>27</v>
      </c>
      <c r="S23" s="107">
        <v>27</v>
      </c>
      <c r="T23" s="107">
        <v>28</v>
      </c>
      <c r="U23" s="107">
        <v>26</v>
      </c>
      <c r="V23" s="107">
        <v>27</v>
      </c>
      <c r="W23" s="107"/>
      <c r="X23" s="107">
        <v>34</v>
      </c>
      <c r="Y23" s="107">
        <v>27</v>
      </c>
      <c r="Z23" s="107">
        <v>26</v>
      </c>
      <c r="AA23" s="107">
        <v>27</v>
      </c>
      <c r="AB23" s="107">
        <v>25</v>
      </c>
      <c r="AC23" s="107">
        <v>28</v>
      </c>
      <c r="AD23" s="107"/>
      <c r="AE23" s="107">
        <v>30</v>
      </c>
      <c r="AF23" s="107">
        <v>27</v>
      </c>
      <c r="AG23" s="107">
        <v>27</v>
      </c>
      <c r="AH23" s="107">
        <v>27</v>
      </c>
      <c r="AI23" s="107">
        <v>22</v>
      </c>
      <c r="AJ23" s="109">
        <f t="shared" si="5"/>
        <v>725</v>
      </c>
      <c r="AK23" s="110">
        <f t="shared" si="4"/>
        <v>26.851851851851851</v>
      </c>
      <c r="AL23" s="531">
        <f>SUM(AK23:AK24)</f>
        <v>28.851851851851851</v>
      </c>
      <c r="AM23" s="111">
        <f>AK23/C23</f>
        <v>0.76719576719576721</v>
      </c>
      <c r="AN23" s="532">
        <f>AL23/(C23+C24)</f>
        <v>0.82433862433862437</v>
      </c>
      <c r="AO23" s="112">
        <f>AK23/D23</f>
        <v>1.1188271604938271</v>
      </c>
      <c r="AP23" s="532">
        <f>AL23/(D23+D24)</f>
        <v>0.99489144316730527</v>
      </c>
    </row>
    <row r="24" spans="1:42" ht="20.100000000000001" customHeight="1">
      <c r="A24" s="530"/>
      <c r="B24" s="115" t="s">
        <v>492</v>
      </c>
      <c r="C24" s="159"/>
      <c r="D24" s="189">
        <v>5</v>
      </c>
      <c r="E24" s="117">
        <v>2</v>
      </c>
      <c r="F24" s="117">
        <v>0</v>
      </c>
      <c r="G24" s="117">
        <v>3</v>
      </c>
      <c r="H24" s="117">
        <v>4</v>
      </c>
      <c r="I24" s="117"/>
      <c r="J24" s="117">
        <v>1</v>
      </c>
      <c r="K24" s="117">
        <v>4</v>
      </c>
      <c r="L24" s="117">
        <v>2</v>
      </c>
      <c r="M24" s="117">
        <v>0</v>
      </c>
      <c r="N24" s="117">
        <v>4</v>
      </c>
      <c r="O24" s="117">
        <v>0</v>
      </c>
      <c r="P24" s="117"/>
      <c r="Q24" s="117">
        <v>2</v>
      </c>
      <c r="R24" s="117">
        <v>4</v>
      </c>
      <c r="S24" s="117">
        <v>1</v>
      </c>
      <c r="T24" s="117">
        <v>0</v>
      </c>
      <c r="U24" s="117">
        <v>4</v>
      </c>
      <c r="V24" s="117">
        <v>1</v>
      </c>
      <c r="W24" s="117"/>
      <c r="X24" s="117">
        <v>2</v>
      </c>
      <c r="Y24" s="117">
        <v>3</v>
      </c>
      <c r="Z24" s="117">
        <v>2</v>
      </c>
      <c r="AA24" s="117">
        <v>0</v>
      </c>
      <c r="AB24" s="117">
        <v>4</v>
      </c>
      <c r="AC24" s="117">
        <v>1</v>
      </c>
      <c r="AD24" s="117"/>
      <c r="AE24" s="117">
        <v>2</v>
      </c>
      <c r="AF24" s="117">
        <v>2</v>
      </c>
      <c r="AG24" s="117">
        <v>2</v>
      </c>
      <c r="AH24" s="117">
        <v>0</v>
      </c>
      <c r="AI24" s="117">
        <v>4</v>
      </c>
      <c r="AJ24" s="119">
        <f t="shared" si="5"/>
        <v>54</v>
      </c>
      <c r="AK24" s="120">
        <f t="shared" si="4"/>
        <v>2</v>
      </c>
      <c r="AL24" s="547"/>
      <c r="AM24" s="551"/>
      <c r="AN24" s="525"/>
      <c r="AO24" s="162">
        <f>AK24/D24</f>
        <v>0.4</v>
      </c>
      <c r="AP24" s="524"/>
    </row>
    <row r="25" spans="1:42" ht="20.100000000000001" customHeight="1">
      <c r="A25" s="536"/>
      <c r="B25" s="190" t="s">
        <v>493</v>
      </c>
      <c r="C25" s="163"/>
      <c r="D25" s="163"/>
      <c r="E25" s="165">
        <v>0</v>
      </c>
      <c r="F25" s="165">
        <v>0</v>
      </c>
      <c r="G25" s="165">
        <v>0</v>
      </c>
      <c r="H25" s="165">
        <v>2</v>
      </c>
      <c r="I25" s="165"/>
      <c r="J25" s="165">
        <v>1</v>
      </c>
      <c r="K25" s="165">
        <v>0</v>
      </c>
      <c r="L25" s="165">
        <v>1</v>
      </c>
      <c r="M25" s="165">
        <v>0</v>
      </c>
      <c r="N25" s="165">
        <v>0</v>
      </c>
      <c r="O25" s="165">
        <v>0</v>
      </c>
      <c r="P25" s="165"/>
      <c r="Q25" s="165">
        <v>1</v>
      </c>
      <c r="R25" s="165">
        <v>0</v>
      </c>
      <c r="S25" s="165">
        <v>0</v>
      </c>
      <c r="T25" s="165">
        <v>0</v>
      </c>
      <c r="U25" s="165">
        <v>1</v>
      </c>
      <c r="V25" s="165">
        <v>2</v>
      </c>
      <c r="W25" s="165"/>
      <c r="X25" s="165">
        <v>0</v>
      </c>
      <c r="Y25" s="165">
        <v>1</v>
      </c>
      <c r="Z25" s="165">
        <v>0</v>
      </c>
      <c r="AA25" s="165">
        <v>0</v>
      </c>
      <c r="AB25" s="165">
        <v>2</v>
      </c>
      <c r="AC25" s="165">
        <v>2</v>
      </c>
      <c r="AD25" s="165"/>
      <c r="AE25" s="165">
        <v>1</v>
      </c>
      <c r="AF25" s="165">
        <v>1</v>
      </c>
      <c r="AG25" s="165">
        <v>0</v>
      </c>
      <c r="AH25" s="165">
        <v>1</v>
      </c>
      <c r="AI25" s="165">
        <v>1</v>
      </c>
      <c r="AJ25" s="187">
        <f t="shared" si="5"/>
        <v>17</v>
      </c>
      <c r="AK25" s="188">
        <f t="shared" si="4"/>
        <v>0.62962962962962965</v>
      </c>
      <c r="AL25" s="526"/>
      <c r="AM25" s="552"/>
      <c r="AN25" s="526"/>
      <c r="AO25" s="156"/>
      <c r="AP25" s="550"/>
    </row>
    <row r="26" spans="1:42" ht="20.100000000000001" customHeight="1">
      <c r="A26" s="529" t="s">
        <v>502</v>
      </c>
      <c r="B26" s="104" t="s">
        <v>497</v>
      </c>
      <c r="C26" s="168">
        <v>210</v>
      </c>
      <c r="D26" s="168">
        <v>210</v>
      </c>
      <c r="E26" s="192">
        <v>202</v>
      </c>
      <c r="F26" s="192">
        <v>203</v>
      </c>
      <c r="G26" s="192">
        <v>203</v>
      </c>
      <c r="H26" s="192">
        <v>203</v>
      </c>
      <c r="I26" s="192">
        <v>203</v>
      </c>
      <c r="J26" s="192">
        <v>203</v>
      </c>
      <c r="K26" s="192">
        <v>203</v>
      </c>
      <c r="L26" s="192">
        <v>204</v>
      </c>
      <c r="M26" s="192">
        <v>204</v>
      </c>
      <c r="N26" s="192">
        <v>204</v>
      </c>
      <c r="O26" s="192">
        <v>204</v>
      </c>
      <c r="P26" s="192">
        <v>204</v>
      </c>
      <c r="Q26" s="192">
        <v>204</v>
      </c>
      <c r="R26" s="192">
        <v>204</v>
      </c>
      <c r="S26" s="192">
        <v>204</v>
      </c>
      <c r="T26" s="192">
        <v>204</v>
      </c>
      <c r="U26" s="192">
        <v>205</v>
      </c>
      <c r="V26" s="192">
        <v>205</v>
      </c>
      <c r="W26" s="192">
        <v>205</v>
      </c>
      <c r="X26" s="192">
        <v>205</v>
      </c>
      <c r="Y26" s="192">
        <v>205</v>
      </c>
      <c r="Z26" s="192">
        <v>206</v>
      </c>
      <c r="AA26" s="192">
        <v>206</v>
      </c>
      <c r="AB26" s="192">
        <v>206</v>
      </c>
      <c r="AC26" s="192">
        <v>206</v>
      </c>
      <c r="AD26" s="192">
        <v>206</v>
      </c>
      <c r="AE26" s="192">
        <v>206</v>
      </c>
      <c r="AF26" s="192">
        <v>206</v>
      </c>
      <c r="AG26" s="192">
        <v>206</v>
      </c>
      <c r="AH26" s="192">
        <v>206</v>
      </c>
      <c r="AI26" s="192">
        <v>206</v>
      </c>
      <c r="AJ26" s="109">
        <f t="shared" si="5"/>
        <v>6341</v>
      </c>
      <c r="AK26" s="110">
        <f t="shared" si="4"/>
        <v>204.54838709677421</v>
      </c>
      <c r="AL26" s="543"/>
      <c r="AM26" s="545"/>
      <c r="AN26" s="532"/>
      <c r="AO26" s="112"/>
      <c r="AP26" s="532"/>
    </row>
    <row r="27" spans="1:42" ht="20.100000000000001" customHeight="1">
      <c r="A27" s="536"/>
      <c r="B27" s="124" t="s">
        <v>498</v>
      </c>
      <c r="C27" s="170">
        <v>100</v>
      </c>
      <c r="D27" s="170">
        <v>130</v>
      </c>
      <c r="E27" s="193">
        <v>122</v>
      </c>
      <c r="F27" s="193">
        <v>122</v>
      </c>
      <c r="G27" s="193">
        <v>122</v>
      </c>
      <c r="H27" s="193">
        <v>122</v>
      </c>
      <c r="I27" s="193">
        <v>122</v>
      </c>
      <c r="J27" s="193">
        <v>123</v>
      </c>
      <c r="K27" s="193">
        <v>123</v>
      </c>
      <c r="L27" s="193">
        <v>123</v>
      </c>
      <c r="M27" s="193">
        <v>123</v>
      </c>
      <c r="N27" s="193">
        <v>123</v>
      </c>
      <c r="O27" s="193">
        <v>123</v>
      </c>
      <c r="P27" s="193">
        <v>123</v>
      </c>
      <c r="Q27" s="193">
        <v>123</v>
      </c>
      <c r="R27" s="193">
        <v>123</v>
      </c>
      <c r="S27" s="193">
        <v>123</v>
      </c>
      <c r="T27" s="193">
        <v>123</v>
      </c>
      <c r="U27" s="193">
        <v>123</v>
      </c>
      <c r="V27" s="193">
        <v>123</v>
      </c>
      <c r="W27" s="193">
        <v>123</v>
      </c>
      <c r="X27" s="193">
        <v>124</v>
      </c>
      <c r="Y27" s="193">
        <v>124</v>
      </c>
      <c r="Z27" s="193">
        <v>124</v>
      </c>
      <c r="AA27" s="193">
        <v>124</v>
      </c>
      <c r="AB27" s="193">
        <v>124</v>
      </c>
      <c r="AC27" s="193">
        <v>124</v>
      </c>
      <c r="AD27" s="193">
        <v>124</v>
      </c>
      <c r="AE27" s="193">
        <v>124</v>
      </c>
      <c r="AF27" s="193">
        <v>124</v>
      </c>
      <c r="AG27" s="193">
        <v>124</v>
      </c>
      <c r="AH27" s="193">
        <v>124</v>
      </c>
      <c r="AI27" s="193">
        <v>124</v>
      </c>
      <c r="AJ27" s="130">
        <f>SUM(F27:AI27)</f>
        <v>3698</v>
      </c>
      <c r="AK27" s="173">
        <f>AJ27/COUNTA(E27:AI27)</f>
        <v>119.29032258064517</v>
      </c>
      <c r="AL27" s="544"/>
      <c r="AM27" s="546"/>
      <c r="AN27" s="526"/>
      <c r="AO27" s="174"/>
      <c r="AP27" s="526"/>
    </row>
    <row r="28" spans="1:42"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94">
        <v>9</v>
      </c>
      <c r="AJ28" s="109">
        <f t="shared" ref="AJ28:AJ60" si="7">SUM(E28:AI28)</f>
        <v>279</v>
      </c>
      <c r="AK28" s="110">
        <f t="shared" si="4"/>
        <v>9</v>
      </c>
      <c r="AL28" s="531">
        <f>SUM(AK28:AK29)</f>
        <v>47.12903225806452</v>
      </c>
      <c r="AM28" s="195">
        <f>AK28/C28</f>
        <v>0.18</v>
      </c>
      <c r="AN28" s="532">
        <f>AL28/(C28+C29)</f>
        <v>0.94258064516129036</v>
      </c>
      <c r="AO28" s="196">
        <f>AK28/D28</f>
        <v>1</v>
      </c>
      <c r="AP28" s="524">
        <f>AL28/(D28+D29)</f>
        <v>0.99219015280135836</v>
      </c>
    </row>
    <row r="29" spans="1:42" ht="20.100000000000001" customHeight="1">
      <c r="A29" s="530"/>
      <c r="B29" s="115" t="s">
        <v>504</v>
      </c>
      <c r="C29" s="159"/>
      <c r="D29" s="197">
        <v>38.5</v>
      </c>
      <c r="E29" s="197">
        <v>39</v>
      </c>
      <c r="F29" s="197">
        <v>39</v>
      </c>
      <c r="G29" s="197">
        <v>39</v>
      </c>
      <c r="H29" s="197">
        <v>39</v>
      </c>
      <c r="I29" s="197">
        <v>39</v>
      </c>
      <c r="J29" s="197">
        <v>39</v>
      </c>
      <c r="K29" s="197">
        <v>38</v>
      </c>
      <c r="L29" s="197">
        <v>38</v>
      </c>
      <c r="M29" s="197">
        <v>38</v>
      </c>
      <c r="N29" s="197">
        <v>38</v>
      </c>
      <c r="O29" s="197">
        <v>38</v>
      </c>
      <c r="P29" s="197">
        <v>38</v>
      </c>
      <c r="Q29" s="197">
        <v>38</v>
      </c>
      <c r="R29" s="197">
        <v>38</v>
      </c>
      <c r="S29" s="197">
        <v>38</v>
      </c>
      <c r="T29" s="197">
        <v>38</v>
      </c>
      <c r="U29" s="197">
        <v>38</v>
      </c>
      <c r="V29" s="197">
        <v>38</v>
      </c>
      <c r="W29" s="197">
        <v>38</v>
      </c>
      <c r="X29" s="197">
        <v>38</v>
      </c>
      <c r="Y29" s="197">
        <v>37</v>
      </c>
      <c r="Z29" s="197">
        <v>37</v>
      </c>
      <c r="AA29" s="197">
        <v>38</v>
      </c>
      <c r="AB29" s="197">
        <v>38</v>
      </c>
      <c r="AC29" s="197">
        <v>38</v>
      </c>
      <c r="AD29" s="197">
        <v>38</v>
      </c>
      <c r="AE29" s="197">
        <v>38</v>
      </c>
      <c r="AF29" s="197">
        <v>38</v>
      </c>
      <c r="AG29" s="197">
        <v>38</v>
      </c>
      <c r="AH29" s="197">
        <v>38</v>
      </c>
      <c r="AI29" s="197">
        <v>38</v>
      </c>
      <c r="AJ29" s="177">
        <f t="shared" si="7"/>
        <v>1182</v>
      </c>
      <c r="AK29" s="178">
        <f t="shared" si="4"/>
        <v>38.12903225806452</v>
      </c>
      <c r="AL29" s="548"/>
      <c r="AM29" s="181"/>
      <c r="AN29" s="555"/>
      <c r="AO29" s="182">
        <f>AK29/D29</f>
        <v>0.99036447423544205</v>
      </c>
      <c r="AP29" s="549"/>
    </row>
    <row r="30" spans="1:42" ht="20.100000000000001" customHeight="1">
      <c r="A30" s="536"/>
      <c r="B30" s="124" t="s">
        <v>490</v>
      </c>
      <c r="C30" s="135"/>
      <c r="D30" s="198"/>
      <c r="E30" s="198">
        <v>2</v>
      </c>
      <c r="F30" s="198">
        <v>2</v>
      </c>
      <c r="G30" s="198">
        <v>2</v>
      </c>
      <c r="H30" s="198">
        <v>2</v>
      </c>
      <c r="I30" s="198">
        <v>2</v>
      </c>
      <c r="J30" s="198">
        <v>2</v>
      </c>
      <c r="K30" s="198">
        <v>3</v>
      </c>
      <c r="L30" s="198">
        <v>2</v>
      </c>
      <c r="M30" s="198">
        <v>2</v>
      </c>
      <c r="N30" s="198">
        <v>2</v>
      </c>
      <c r="O30" s="198">
        <v>2</v>
      </c>
      <c r="P30" s="198">
        <v>2</v>
      </c>
      <c r="Q30" s="198">
        <v>2</v>
      </c>
      <c r="R30" s="198">
        <v>2</v>
      </c>
      <c r="S30" s="198">
        <v>2</v>
      </c>
      <c r="T30" s="198">
        <v>2</v>
      </c>
      <c r="U30" s="198">
        <v>2</v>
      </c>
      <c r="V30" s="198">
        <v>2</v>
      </c>
      <c r="W30" s="198">
        <v>2</v>
      </c>
      <c r="X30" s="198">
        <v>3</v>
      </c>
      <c r="Y30" s="198">
        <v>3</v>
      </c>
      <c r="Z30" s="198">
        <v>3</v>
      </c>
      <c r="AA30" s="198">
        <v>3</v>
      </c>
      <c r="AB30" s="198">
        <v>3</v>
      </c>
      <c r="AC30" s="198">
        <v>3</v>
      </c>
      <c r="AD30" s="198">
        <v>3</v>
      </c>
      <c r="AE30" s="198">
        <v>3</v>
      </c>
      <c r="AF30" s="198">
        <v>3</v>
      </c>
      <c r="AG30" s="198">
        <v>3</v>
      </c>
      <c r="AH30" s="198">
        <v>3</v>
      </c>
      <c r="AI30" s="198">
        <v>3</v>
      </c>
      <c r="AJ30" s="153">
        <f t="shared" si="7"/>
        <v>75</v>
      </c>
      <c r="AK30" s="140">
        <f t="shared" si="4"/>
        <v>2.4193548387096775</v>
      </c>
      <c r="AL30" s="121"/>
      <c r="AM30" s="200"/>
      <c r="AN30" s="297"/>
      <c r="AO30" s="156"/>
      <c r="AP30" s="201"/>
    </row>
    <row r="31" spans="1:42" ht="20.100000000000001" customHeight="1">
      <c r="A31" s="529" t="s">
        <v>505</v>
      </c>
      <c r="B31" s="104" t="s">
        <v>497</v>
      </c>
      <c r="C31" s="157"/>
      <c r="D31" s="194">
        <v>28</v>
      </c>
      <c r="E31" s="106">
        <v>38</v>
      </c>
      <c r="F31" s="107">
        <v>32</v>
      </c>
      <c r="G31" s="107">
        <v>34</v>
      </c>
      <c r="H31" s="108">
        <v>20</v>
      </c>
      <c r="I31" s="107">
        <v>22</v>
      </c>
      <c r="J31" s="107">
        <v>36</v>
      </c>
      <c r="K31" s="107">
        <v>32</v>
      </c>
      <c r="L31" s="107">
        <v>40</v>
      </c>
      <c r="M31" s="107">
        <v>27</v>
      </c>
      <c r="N31" s="107">
        <v>35</v>
      </c>
      <c r="O31" s="108">
        <v>17</v>
      </c>
      <c r="P31" s="107">
        <v>22</v>
      </c>
      <c r="Q31" s="107">
        <v>33</v>
      </c>
      <c r="R31" s="176">
        <v>29</v>
      </c>
      <c r="S31" s="107">
        <v>35</v>
      </c>
      <c r="T31" s="107">
        <v>30</v>
      </c>
      <c r="U31" s="107">
        <v>35</v>
      </c>
      <c r="V31" s="107">
        <v>16</v>
      </c>
      <c r="W31" s="107">
        <v>21</v>
      </c>
      <c r="X31" s="108">
        <v>37</v>
      </c>
      <c r="Y31" s="107">
        <v>30</v>
      </c>
      <c r="Z31" s="107">
        <v>36</v>
      </c>
      <c r="AA31" s="107">
        <v>28</v>
      </c>
      <c r="AB31" s="107">
        <v>34</v>
      </c>
      <c r="AC31" s="107">
        <v>17</v>
      </c>
      <c r="AD31" s="107">
        <v>21</v>
      </c>
      <c r="AE31" s="107">
        <v>37</v>
      </c>
      <c r="AF31" s="107">
        <v>30</v>
      </c>
      <c r="AG31" s="107">
        <v>36</v>
      </c>
      <c r="AH31" s="107">
        <v>27</v>
      </c>
      <c r="AI31" s="107">
        <v>33</v>
      </c>
      <c r="AJ31" s="109">
        <f t="shared" si="7"/>
        <v>920</v>
      </c>
      <c r="AK31" s="110">
        <f t="shared" si="4"/>
        <v>29.677419354838708</v>
      </c>
      <c r="AL31" s="531">
        <f>SUM(AK31:AK33)</f>
        <v>42.161290322580648</v>
      </c>
      <c r="AM31" s="557"/>
      <c r="AN31" s="560"/>
      <c r="AO31" s="202">
        <f t="shared" ref="AO31:AO37" si="8">AK31/D31</f>
        <v>1.0599078341013823</v>
      </c>
      <c r="AP31" s="563">
        <f>AL31/(D31+D32+D33)</f>
        <v>1.0038402457757296</v>
      </c>
    </row>
    <row r="32" spans="1:42" ht="20.100000000000001" customHeight="1">
      <c r="A32" s="530"/>
      <c r="B32" s="115" t="s">
        <v>492</v>
      </c>
      <c r="C32" s="159"/>
      <c r="D32" s="197">
        <v>8</v>
      </c>
      <c r="E32" s="160">
        <v>7</v>
      </c>
      <c r="F32" s="117">
        <v>8</v>
      </c>
      <c r="G32" s="117">
        <v>9</v>
      </c>
      <c r="H32" s="118">
        <v>3</v>
      </c>
      <c r="I32" s="117">
        <v>0</v>
      </c>
      <c r="J32" s="117">
        <v>9</v>
      </c>
      <c r="K32" s="117">
        <v>10</v>
      </c>
      <c r="L32" s="117">
        <v>7</v>
      </c>
      <c r="M32" s="117">
        <v>11</v>
      </c>
      <c r="N32" s="117">
        <v>7</v>
      </c>
      <c r="O32" s="118">
        <v>3</v>
      </c>
      <c r="P32" s="117">
        <v>0</v>
      </c>
      <c r="Q32" s="117">
        <v>8</v>
      </c>
      <c r="R32" s="117">
        <v>9</v>
      </c>
      <c r="S32" s="117">
        <v>6</v>
      </c>
      <c r="T32" s="117">
        <v>11</v>
      </c>
      <c r="U32" s="117">
        <v>8</v>
      </c>
      <c r="V32" s="117">
        <v>3</v>
      </c>
      <c r="W32" s="117">
        <v>0</v>
      </c>
      <c r="X32" s="118">
        <v>9</v>
      </c>
      <c r="Y32" s="117">
        <v>10</v>
      </c>
      <c r="Z32" s="117">
        <v>6</v>
      </c>
      <c r="AA32" s="117">
        <v>10</v>
      </c>
      <c r="AB32" s="117">
        <v>7</v>
      </c>
      <c r="AC32" s="117">
        <v>3</v>
      </c>
      <c r="AD32" s="117">
        <v>0</v>
      </c>
      <c r="AE32" s="117">
        <v>9</v>
      </c>
      <c r="AF32" s="117">
        <v>8</v>
      </c>
      <c r="AG32" s="117">
        <v>2</v>
      </c>
      <c r="AH32" s="117">
        <v>5</v>
      </c>
      <c r="AI32" s="117">
        <v>6</v>
      </c>
      <c r="AJ32" s="119">
        <f t="shared" si="7"/>
        <v>194</v>
      </c>
      <c r="AK32" s="120">
        <f t="shared" si="4"/>
        <v>6.258064516129032</v>
      </c>
      <c r="AL32" s="525"/>
      <c r="AM32" s="558"/>
      <c r="AN32" s="561"/>
      <c r="AO32" s="203">
        <f t="shared" si="8"/>
        <v>0.782258064516129</v>
      </c>
      <c r="AP32" s="564"/>
    </row>
    <row r="33" spans="1:42" ht="20.100000000000001" customHeight="1">
      <c r="A33" s="536"/>
      <c r="B33" s="124" t="s">
        <v>506</v>
      </c>
      <c r="C33" s="204"/>
      <c r="D33" s="205">
        <v>6</v>
      </c>
      <c r="E33" s="193">
        <v>6</v>
      </c>
      <c r="F33" s="206">
        <v>9</v>
      </c>
      <c r="G33" s="206">
        <v>9</v>
      </c>
      <c r="H33" s="207">
        <v>3</v>
      </c>
      <c r="I33" s="206">
        <v>1</v>
      </c>
      <c r="J33" s="206">
        <v>7</v>
      </c>
      <c r="K33" s="206">
        <v>9</v>
      </c>
      <c r="L33" s="206">
        <v>6</v>
      </c>
      <c r="M33" s="206">
        <v>9</v>
      </c>
      <c r="N33" s="206">
        <v>9</v>
      </c>
      <c r="O33" s="207">
        <v>3</v>
      </c>
      <c r="P33" s="206">
        <v>1</v>
      </c>
      <c r="Q33" s="206">
        <v>7</v>
      </c>
      <c r="R33" s="206">
        <v>9</v>
      </c>
      <c r="S33" s="206">
        <v>5</v>
      </c>
      <c r="T33" s="206">
        <v>10</v>
      </c>
      <c r="U33" s="206">
        <v>6</v>
      </c>
      <c r="V33" s="206">
        <v>4</v>
      </c>
      <c r="W33" s="206">
        <v>1</v>
      </c>
      <c r="X33" s="207">
        <v>7</v>
      </c>
      <c r="Y33" s="206">
        <v>8</v>
      </c>
      <c r="Z33" s="206">
        <v>6</v>
      </c>
      <c r="AA33" s="206">
        <v>8</v>
      </c>
      <c r="AB33" s="206">
        <v>9</v>
      </c>
      <c r="AC33" s="206">
        <v>4</v>
      </c>
      <c r="AD33" s="206">
        <v>1</v>
      </c>
      <c r="AE33" s="206">
        <v>7</v>
      </c>
      <c r="AF33" s="206">
        <v>8</v>
      </c>
      <c r="AG33" s="206">
        <v>6</v>
      </c>
      <c r="AH33" s="206">
        <v>8</v>
      </c>
      <c r="AI33" s="206">
        <v>7</v>
      </c>
      <c r="AJ33" s="130">
        <f t="shared" si="7"/>
        <v>193</v>
      </c>
      <c r="AK33" s="173">
        <f t="shared" si="4"/>
        <v>6.225806451612903</v>
      </c>
      <c r="AL33" s="526"/>
      <c r="AM33" s="559"/>
      <c r="AN33" s="562"/>
      <c r="AO33" s="208">
        <f t="shared" si="8"/>
        <v>1.0376344086021505</v>
      </c>
      <c r="AP33" s="565"/>
    </row>
    <row r="34" spans="1:42" ht="20.100000000000001" customHeight="1">
      <c r="A34" s="553" t="s">
        <v>507</v>
      </c>
      <c r="B34" s="554"/>
      <c r="C34" s="163"/>
      <c r="D34" s="204"/>
      <c r="E34" s="193">
        <v>4</v>
      </c>
      <c r="F34" s="206">
        <v>1</v>
      </c>
      <c r="G34" s="206">
        <v>5</v>
      </c>
      <c r="H34" s="207">
        <v>0</v>
      </c>
      <c r="I34" s="206">
        <v>0</v>
      </c>
      <c r="J34" s="206">
        <v>5</v>
      </c>
      <c r="K34" s="206">
        <v>2</v>
      </c>
      <c r="L34" s="206">
        <v>9</v>
      </c>
      <c r="M34" s="206">
        <v>1</v>
      </c>
      <c r="N34" s="206">
        <v>9</v>
      </c>
      <c r="O34" s="207">
        <v>0</v>
      </c>
      <c r="P34" s="206">
        <v>0</v>
      </c>
      <c r="Q34" s="206">
        <v>1</v>
      </c>
      <c r="R34" s="206">
        <v>2</v>
      </c>
      <c r="S34" s="206">
        <v>4</v>
      </c>
      <c r="T34" s="206">
        <v>7</v>
      </c>
      <c r="U34" s="206">
        <v>7</v>
      </c>
      <c r="V34" s="206">
        <v>0</v>
      </c>
      <c r="W34" s="206">
        <v>0</v>
      </c>
      <c r="X34" s="207">
        <v>6</v>
      </c>
      <c r="Y34" s="206">
        <v>7</v>
      </c>
      <c r="Z34" s="206">
        <v>8</v>
      </c>
      <c r="AA34" s="206">
        <v>6</v>
      </c>
      <c r="AB34" s="206">
        <v>6</v>
      </c>
      <c r="AC34" s="206">
        <v>2</v>
      </c>
      <c r="AD34" s="206">
        <v>0</v>
      </c>
      <c r="AE34" s="206">
        <v>6</v>
      </c>
      <c r="AF34" s="206">
        <v>9</v>
      </c>
      <c r="AG34" s="206">
        <v>4</v>
      </c>
      <c r="AH34" s="206">
        <v>6</v>
      </c>
      <c r="AI34" s="206">
        <v>1</v>
      </c>
      <c r="AJ34" s="209">
        <f t="shared" si="7"/>
        <v>118</v>
      </c>
      <c r="AK34" s="210">
        <f t="shared" si="4"/>
        <v>3.806451612903226</v>
      </c>
      <c r="AL34" s="211"/>
      <c r="AM34" s="212"/>
      <c r="AN34" s="298"/>
      <c r="AO34" s="212" t="e">
        <f t="shared" si="8"/>
        <v>#DIV/0!</v>
      </c>
      <c r="AP34" s="211"/>
    </row>
    <row r="35" spans="1:42" ht="20.100000000000001" customHeight="1">
      <c r="A35" s="529" t="s">
        <v>508</v>
      </c>
      <c r="B35" s="104" t="s">
        <v>491</v>
      </c>
      <c r="C35" s="157">
        <v>80</v>
      </c>
      <c r="D35" s="157">
        <v>41</v>
      </c>
      <c r="E35" s="106">
        <v>42</v>
      </c>
      <c r="F35" s="194">
        <v>42</v>
      </c>
      <c r="G35" s="194">
        <v>42</v>
      </c>
      <c r="H35" s="194">
        <v>42</v>
      </c>
      <c r="I35" s="194">
        <v>42</v>
      </c>
      <c r="J35" s="194">
        <v>42</v>
      </c>
      <c r="K35" s="194">
        <v>42</v>
      </c>
      <c r="L35" s="194">
        <v>43</v>
      </c>
      <c r="M35" s="107">
        <v>43</v>
      </c>
      <c r="N35" s="107">
        <v>43</v>
      </c>
      <c r="O35" s="107">
        <v>43</v>
      </c>
      <c r="P35" s="107">
        <v>43</v>
      </c>
      <c r="Q35" s="107">
        <v>43</v>
      </c>
      <c r="R35" s="107">
        <v>43</v>
      </c>
      <c r="S35" s="107">
        <v>43</v>
      </c>
      <c r="T35" s="107">
        <v>43</v>
      </c>
      <c r="U35" s="107">
        <v>43</v>
      </c>
      <c r="V35" s="107">
        <v>43</v>
      </c>
      <c r="W35" s="107">
        <v>43</v>
      </c>
      <c r="X35" s="108">
        <v>43</v>
      </c>
      <c r="Y35" s="107">
        <v>43</v>
      </c>
      <c r="Z35" s="107">
        <v>42</v>
      </c>
      <c r="AA35" s="107">
        <v>41</v>
      </c>
      <c r="AB35" s="107">
        <v>41</v>
      </c>
      <c r="AC35" s="107">
        <v>41</v>
      </c>
      <c r="AD35" s="107">
        <v>41</v>
      </c>
      <c r="AE35" s="107">
        <v>42</v>
      </c>
      <c r="AF35" s="107">
        <v>42</v>
      </c>
      <c r="AG35" s="107">
        <v>43</v>
      </c>
      <c r="AH35" s="107">
        <v>43</v>
      </c>
      <c r="AI35" s="107">
        <v>44</v>
      </c>
      <c r="AJ35" s="109">
        <f t="shared" si="7"/>
        <v>1316</v>
      </c>
      <c r="AK35" s="110">
        <f t="shared" si="4"/>
        <v>42.451612903225808</v>
      </c>
      <c r="AL35" s="531">
        <f>SUM(AK35:AK37)</f>
        <v>77.451612903225808</v>
      </c>
      <c r="AM35" s="111">
        <f>AK35/C35</f>
        <v>0.53064516129032258</v>
      </c>
      <c r="AN35" s="532">
        <f>AL35/(C35+C36+C37)</f>
        <v>0.96814516129032258</v>
      </c>
      <c r="AO35" s="112">
        <f t="shared" si="8"/>
        <v>1.035405192761605</v>
      </c>
      <c r="AP35" s="532">
        <f>AL35/(D35+D36+D37)</f>
        <v>1.0058651026392962</v>
      </c>
    </row>
    <row r="36" spans="1:42" ht="20.100000000000001" customHeight="1">
      <c r="A36" s="530"/>
      <c r="B36" s="115" t="s">
        <v>504</v>
      </c>
      <c r="C36" s="159"/>
      <c r="D36" s="159">
        <v>36</v>
      </c>
      <c r="E36" s="160">
        <v>36</v>
      </c>
      <c r="F36" s="197">
        <v>36</v>
      </c>
      <c r="G36" s="197">
        <v>36</v>
      </c>
      <c r="H36" s="197">
        <v>36</v>
      </c>
      <c r="I36" s="197">
        <v>36</v>
      </c>
      <c r="J36" s="197">
        <v>36</v>
      </c>
      <c r="K36" s="197">
        <v>36</v>
      </c>
      <c r="L36" s="197">
        <v>35</v>
      </c>
      <c r="M36" s="117">
        <v>34</v>
      </c>
      <c r="N36" s="117">
        <v>34</v>
      </c>
      <c r="O36" s="117">
        <v>34</v>
      </c>
      <c r="P36" s="117">
        <v>34</v>
      </c>
      <c r="Q36" s="117">
        <v>34</v>
      </c>
      <c r="R36" s="117">
        <v>34</v>
      </c>
      <c r="S36" s="117">
        <v>34</v>
      </c>
      <c r="T36" s="117">
        <v>34</v>
      </c>
      <c r="U36" s="117">
        <v>34</v>
      </c>
      <c r="V36" s="117">
        <v>34</v>
      </c>
      <c r="W36" s="117">
        <v>34</v>
      </c>
      <c r="X36" s="118">
        <v>34</v>
      </c>
      <c r="Y36" s="117">
        <v>34</v>
      </c>
      <c r="Z36" s="117">
        <v>35</v>
      </c>
      <c r="AA36" s="117">
        <v>36</v>
      </c>
      <c r="AB36" s="117">
        <v>36</v>
      </c>
      <c r="AC36" s="117">
        <v>36</v>
      </c>
      <c r="AD36" s="117">
        <v>36</v>
      </c>
      <c r="AE36" s="117">
        <v>36</v>
      </c>
      <c r="AF36" s="117">
        <v>36</v>
      </c>
      <c r="AG36" s="117">
        <v>35</v>
      </c>
      <c r="AH36" s="117">
        <v>35</v>
      </c>
      <c r="AI36" s="117">
        <v>35</v>
      </c>
      <c r="AJ36" s="119">
        <f t="shared" si="7"/>
        <v>1085</v>
      </c>
      <c r="AK36" s="120">
        <f t="shared" si="4"/>
        <v>35</v>
      </c>
      <c r="AL36" s="547"/>
      <c r="AM36" s="540"/>
      <c r="AN36" s="525"/>
      <c r="AO36" s="182">
        <f t="shared" si="8"/>
        <v>0.97222222222222221</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7"/>
        <v>0</v>
      </c>
      <c r="AK37" s="178">
        <f t="shared" si="4"/>
        <v>0</v>
      </c>
      <c r="AL37" s="548"/>
      <c r="AM37" s="556"/>
      <c r="AN37" s="555"/>
      <c r="AO37" s="181" t="e">
        <f t="shared" si="8"/>
        <v>#DIV/0!</v>
      </c>
      <c r="AP37" s="549"/>
    </row>
    <row r="38" spans="1:42" ht="20.100000000000001" customHeight="1">
      <c r="A38" s="536"/>
      <c r="B38" s="124" t="s">
        <v>490</v>
      </c>
      <c r="C38" s="125"/>
      <c r="D38" s="204"/>
      <c r="E38" s="193">
        <v>2</v>
      </c>
      <c r="F38" s="213">
        <v>2</v>
      </c>
      <c r="G38" s="213">
        <v>2</v>
      </c>
      <c r="H38" s="213">
        <v>2</v>
      </c>
      <c r="I38" s="213">
        <v>2</v>
      </c>
      <c r="J38" s="213">
        <v>2</v>
      </c>
      <c r="K38" s="213">
        <v>3</v>
      </c>
      <c r="L38" s="213">
        <v>4</v>
      </c>
      <c r="M38" s="213">
        <v>3</v>
      </c>
      <c r="N38" s="213">
        <v>3</v>
      </c>
      <c r="O38" s="213">
        <v>3</v>
      </c>
      <c r="P38" s="213">
        <v>3</v>
      </c>
      <c r="Q38" s="213">
        <v>3</v>
      </c>
      <c r="R38" s="213">
        <v>3</v>
      </c>
      <c r="S38" s="213">
        <v>3</v>
      </c>
      <c r="T38" s="213">
        <v>3</v>
      </c>
      <c r="U38" s="213">
        <v>3</v>
      </c>
      <c r="V38" s="213">
        <v>3</v>
      </c>
      <c r="W38" s="206">
        <v>3</v>
      </c>
      <c r="X38" s="207">
        <v>3</v>
      </c>
      <c r="Y38" s="206">
        <v>3</v>
      </c>
      <c r="Z38" s="206">
        <v>2</v>
      </c>
      <c r="AA38" s="206">
        <v>1</v>
      </c>
      <c r="AB38" s="206">
        <v>1</v>
      </c>
      <c r="AC38" s="206">
        <v>1</v>
      </c>
      <c r="AD38" s="206">
        <v>1</v>
      </c>
      <c r="AE38" s="206">
        <v>1</v>
      </c>
      <c r="AF38" s="206">
        <v>2</v>
      </c>
      <c r="AG38" s="206">
        <v>2</v>
      </c>
      <c r="AH38" s="206">
        <v>2</v>
      </c>
      <c r="AI38" s="206">
        <v>3</v>
      </c>
      <c r="AJ38" s="214">
        <f t="shared" si="7"/>
        <v>74</v>
      </c>
      <c r="AK38" s="173">
        <f t="shared" si="4"/>
        <v>2.3870967741935485</v>
      </c>
      <c r="AL38" s="132"/>
      <c r="AM38" s="215"/>
      <c r="AN38" s="154"/>
      <c r="AO38" s="156"/>
      <c r="AP38" s="191"/>
    </row>
    <row r="39" spans="1:42" ht="20.100000000000001" customHeight="1">
      <c r="A39" s="530" t="s">
        <v>510</v>
      </c>
      <c r="B39" s="115" t="s">
        <v>491</v>
      </c>
      <c r="C39" s="135">
        <v>15</v>
      </c>
      <c r="D39" s="135">
        <v>11</v>
      </c>
      <c r="E39" s="127">
        <v>8</v>
      </c>
      <c r="F39" s="199">
        <v>8</v>
      </c>
      <c r="G39" s="199">
        <v>8</v>
      </c>
      <c r="H39" s="199">
        <v>9</v>
      </c>
      <c r="I39" s="199"/>
      <c r="J39" s="199">
        <v>10</v>
      </c>
      <c r="K39" s="199">
        <v>7</v>
      </c>
      <c r="L39" s="199">
        <v>8</v>
      </c>
      <c r="M39" s="199">
        <v>7</v>
      </c>
      <c r="N39" s="199">
        <v>9</v>
      </c>
      <c r="O39" s="199">
        <v>9</v>
      </c>
      <c r="P39" s="199"/>
      <c r="Q39" s="199">
        <v>10</v>
      </c>
      <c r="R39" s="199">
        <v>8</v>
      </c>
      <c r="S39" s="199">
        <v>7</v>
      </c>
      <c r="T39" s="199">
        <v>8</v>
      </c>
      <c r="U39" s="128">
        <v>8</v>
      </c>
      <c r="V39" s="128">
        <v>10</v>
      </c>
      <c r="W39" s="128"/>
      <c r="X39" s="129">
        <v>10</v>
      </c>
      <c r="Y39" s="128">
        <v>7</v>
      </c>
      <c r="Z39" s="128">
        <v>7</v>
      </c>
      <c r="AA39" s="128">
        <v>7</v>
      </c>
      <c r="AB39" s="128">
        <v>9</v>
      </c>
      <c r="AC39" s="128">
        <v>9</v>
      </c>
      <c r="AD39" s="128"/>
      <c r="AE39" s="128">
        <v>10</v>
      </c>
      <c r="AF39" s="128">
        <v>8</v>
      </c>
      <c r="AG39" s="128">
        <v>8</v>
      </c>
      <c r="AH39" s="128">
        <v>8</v>
      </c>
      <c r="AI39" s="128">
        <v>8</v>
      </c>
      <c r="AJ39" s="216">
        <f t="shared" si="7"/>
        <v>225</v>
      </c>
      <c r="AK39" s="217">
        <f t="shared" si="4"/>
        <v>8.3333333333333339</v>
      </c>
      <c r="AL39" s="566">
        <f>SUM(AK39:AK40)</f>
        <v>9.7777777777777786</v>
      </c>
      <c r="AM39" s="218">
        <f>AK39/C39</f>
        <v>0.55555555555555558</v>
      </c>
      <c r="AN39" s="569">
        <f>AL39/(C39+C40)</f>
        <v>0.6518518518518519</v>
      </c>
      <c r="AO39" s="218">
        <f>AK39/D39</f>
        <v>0.75757575757575768</v>
      </c>
      <c r="AP39" s="524">
        <f>AL39/(D39+D40)</f>
        <v>0.81481481481481488</v>
      </c>
    </row>
    <row r="40" spans="1:42" ht="20.100000000000001" customHeight="1">
      <c r="A40" s="530"/>
      <c r="B40" s="115" t="s">
        <v>492</v>
      </c>
      <c r="C40" s="159"/>
      <c r="D40" s="159">
        <v>1</v>
      </c>
      <c r="E40" s="160">
        <v>1</v>
      </c>
      <c r="F40" s="197">
        <v>0</v>
      </c>
      <c r="G40" s="197">
        <v>3</v>
      </c>
      <c r="H40" s="197">
        <v>1</v>
      </c>
      <c r="I40" s="197"/>
      <c r="J40" s="197">
        <v>1</v>
      </c>
      <c r="K40" s="197">
        <v>2</v>
      </c>
      <c r="L40" s="197">
        <v>2</v>
      </c>
      <c r="M40" s="197">
        <v>0</v>
      </c>
      <c r="N40" s="197">
        <v>3</v>
      </c>
      <c r="O40" s="197">
        <v>0</v>
      </c>
      <c r="P40" s="197"/>
      <c r="Q40" s="197">
        <v>1</v>
      </c>
      <c r="R40" s="197">
        <v>2</v>
      </c>
      <c r="S40" s="197">
        <v>2</v>
      </c>
      <c r="T40" s="197">
        <v>0</v>
      </c>
      <c r="U40" s="117">
        <v>3</v>
      </c>
      <c r="V40" s="117">
        <v>1</v>
      </c>
      <c r="W40" s="117"/>
      <c r="X40" s="118">
        <v>2</v>
      </c>
      <c r="Y40" s="117">
        <v>1</v>
      </c>
      <c r="Z40" s="117">
        <v>2</v>
      </c>
      <c r="AA40" s="117">
        <v>0</v>
      </c>
      <c r="AB40" s="117">
        <v>3</v>
      </c>
      <c r="AC40" s="117">
        <v>1</v>
      </c>
      <c r="AD40" s="117"/>
      <c r="AE40" s="117">
        <v>1</v>
      </c>
      <c r="AF40" s="117">
        <v>2</v>
      </c>
      <c r="AG40" s="117">
        <v>2</v>
      </c>
      <c r="AH40" s="117">
        <v>0</v>
      </c>
      <c r="AI40" s="117">
        <v>3</v>
      </c>
      <c r="AJ40" s="219">
        <f t="shared" si="7"/>
        <v>39</v>
      </c>
      <c r="AK40" s="220">
        <f t="shared" si="4"/>
        <v>1.4444444444444444</v>
      </c>
      <c r="AL40" s="567"/>
      <c r="AM40" s="572"/>
      <c r="AN40" s="570"/>
      <c r="AO40" s="218">
        <f>AK40/D40</f>
        <v>1.4444444444444444</v>
      </c>
      <c r="AP40" s="525"/>
    </row>
    <row r="41" spans="1:42" ht="20.100000000000001" customHeight="1">
      <c r="A41" s="536"/>
      <c r="B41" s="158" t="s">
        <v>493</v>
      </c>
      <c r="C41" s="135"/>
      <c r="D41" s="135"/>
      <c r="E41" s="127">
        <v>1</v>
      </c>
      <c r="F41" s="199">
        <v>0</v>
      </c>
      <c r="G41" s="199">
        <v>0</v>
      </c>
      <c r="H41" s="199">
        <v>0</v>
      </c>
      <c r="I41" s="199"/>
      <c r="J41" s="199">
        <v>0</v>
      </c>
      <c r="K41" s="199">
        <v>0</v>
      </c>
      <c r="L41" s="199">
        <v>0</v>
      </c>
      <c r="M41" s="199">
        <v>0</v>
      </c>
      <c r="N41" s="199">
        <v>0</v>
      </c>
      <c r="O41" s="199">
        <v>0</v>
      </c>
      <c r="P41" s="199"/>
      <c r="Q41" s="199">
        <v>0</v>
      </c>
      <c r="R41" s="199">
        <v>0</v>
      </c>
      <c r="S41" s="199">
        <v>0</v>
      </c>
      <c r="T41" s="199">
        <v>0</v>
      </c>
      <c r="U41" s="199">
        <v>0</v>
      </c>
      <c r="V41" s="199">
        <v>0</v>
      </c>
      <c r="W41" s="199"/>
      <c r="X41" s="128">
        <v>0</v>
      </c>
      <c r="Y41" s="199">
        <v>0</v>
      </c>
      <c r="Z41" s="199">
        <v>0</v>
      </c>
      <c r="AA41" s="199">
        <v>0</v>
      </c>
      <c r="AB41" s="199">
        <v>0</v>
      </c>
      <c r="AC41" s="128">
        <v>0</v>
      </c>
      <c r="AD41" s="128"/>
      <c r="AE41" s="128">
        <v>0</v>
      </c>
      <c r="AF41" s="128">
        <v>0</v>
      </c>
      <c r="AG41" s="128">
        <v>0</v>
      </c>
      <c r="AH41" s="128">
        <v>0</v>
      </c>
      <c r="AI41" s="128">
        <v>0</v>
      </c>
      <c r="AJ41" s="214">
        <f t="shared" si="7"/>
        <v>1</v>
      </c>
      <c r="AK41" s="221">
        <f t="shared" si="4"/>
        <v>3.7037037037037035E-2</v>
      </c>
      <c r="AL41" s="568"/>
      <c r="AM41" s="573"/>
      <c r="AN41" s="571"/>
      <c r="AO41" s="222"/>
      <c r="AP41" s="526"/>
    </row>
    <row r="42" spans="1:42" ht="20.100000000000001" customHeight="1">
      <c r="A42" s="529" t="s">
        <v>511</v>
      </c>
      <c r="B42" s="104" t="s">
        <v>491</v>
      </c>
      <c r="C42" s="223">
        <v>29</v>
      </c>
      <c r="D42" s="157">
        <v>28</v>
      </c>
      <c r="E42" s="106">
        <v>22</v>
      </c>
      <c r="F42" s="194">
        <v>22</v>
      </c>
      <c r="G42" s="194">
        <v>22</v>
      </c>
      <c r="H42" s="194">
        <v>22</v>
      </c>
      <c r="I42" s="194">
        <v>22</v>
      </c>
      <c r="J42" s="194">
        <v>22</v>
      </c>
      <c r="K42" s="194">
        <v>22</v>
      </c>
      <c r="L42" s="194">
        <v>23</v>
      </c>
      <c r="M42" s="194">
        <v>24</v>
      </c>
      <c r="N42" s="194">
        <v>25</v>
      </c>
      <c r="O42" s="194">
        <v>25</v>
      </c>
      <c r="P42" s="194">
        <v>25</v>
      </c>
      <c r="Q42" s="194">
        <v>25</v>
      </c>
      <c r="R42" s="194">
        <v>25</v>
      </c>
      <c r="S42" s="194">
        <v>25</v>
      </c>
      <c r="T42" s="194">
        <v>25</v>
      </c>
      <c r="U42" s="194">
        <v>25</v>
      </c>
      <c r="V42" s="194">
        <v>25</v>
      </c>
      <c r="W42" s="194">
        <v>25</v>
      </c>
      <c r="X42" s="194">
        <v>27</v>
      </c>
      <c r="Y42" s="194">
        <v>27</v>
      </c>
      <c r="Z42" s="194">
        <v>27</v>
      </c>
      <c r="AA42" s="194">
        <v>27</v>
      </c>
      <c r="AB42" s="194">
        <v>27</v>
      </c>
      <c r="AC42" s="107">
        <v>26</v>
      </c>
      <c r="AD42" s="107">
        <v>26</v>
      </c>
      <c r="AE42" s="107">
        <v>26</v>
      </c>
      <c r="AF42" s="107">
        <v>26</v>
      </c>
      <c r="AG42" s="107">
        <v>26</v>
      </c>
      <c r="AH42" s="107">
        <v>26</v>
      </c>
      <c r="AI42" s="107">
        <v>26</v>
      </c>
      <c r="AJ42" s="109">
        <f t="shared" si="7"/>
        <v>768</v>
      </c>
      <c r="AK42" s="110">
        <f t="shared" si="4"/>
        <v>24.774193548387096</v>
      </c>
      <c r="AL42" s="531">
        <f>SUM(AK42:AK43)</f>
        <v>32.225806451612904</v>
      </c>
      <c r="AM42" s="111">
        <f>AK42/C42</f>
        <v>0.85428253615127914</v>
      </c>
      <c r="AN42" s="532">
        <f>AL42/(C42+C43)</f>
        <v>0.82630272952853601</v>
      </c>
      <c r="AO42" s="112">
        <f>AK42/D42</f>
        <v>0.88479262672811054</v>
      </c>
      <c r="AP42" s="532">
        <f>AL42/(D42+D43)</f>
        <v>0.86628511966701349</v>
      </c>
    </row>
    <row r="43" spans="1:42" ht="20.100000000000001" customHeight="1">
      <c r="A43" s="530"/>
      <c r="B43" s="115" t="s">
        <v>509</v>
      </c>
      <c r="C43" s="159">
        <v>10</v>
      </c>
      <c r="D43" s="224">
        <v>9.1999999999999993</v>
      </c>
      <c r="E43" s="225">
        <v>7</v>
      </c>
      <c r="F43" s="226">
        <v>8</v>
      </c>
      <c r="G43" s="226">
        <v>7</v>
      </c>
      <c r="H43" s="226">
        <v>9</v>
      </c>
      <c r="I43" s="197">
        <v>9</v>
      </c>
      <c r="J43" s="117">
        <v>8</v>
      </c>
      <c r="K43" s="117">
        <v>7</v>
      </c>
      <c r="L43" s="117">
        <v>7</v>
      </c>
      <c r="M43" s="117">
        <v>7</v>
      </c>
      <c r="N43" s="117">
        <v>7</v>
      </c>
      <c r="O43" s="117">
        <v>5</v>
      </c>
      <c r="P43" s="117">
        <v>5</v>
      </c>
      <c r="Q43" s="117">
        <v>8</v>
      </c>
      <c r="R43" s="117">
        <v>10</v>
      </c>
      <c r="S43" s="118">
        <v>10</v>
      </c>
      <c r="T43" s="118">
        <v>10</v>
      </c>
      <c r="U43" s="118">
        <v>9</v>
      </c>
      <c r="V43" s="118">
        <v>8</v>
      </c>
      <c r="W43" s="117">
        <v>7</v>
      </c>
      <c r="X43" s="117">
        <v>9</v>
      </c>
      <c r="Y43" s="117">
        <v>6</v>
      </c>
      <c r="Z43" s="117">
        <v>6</v>
      </c>
      <c r="AA43" s="117">
        <v>7</v>
      </c>
      <c r="AB43" s="117">
        <v>7</v>
      </c>
      <c r="AC43" s="117">
        <v>6</v>
      </c>
      <c r="AD43" s="117">
        <v>5</v>
      </c>
      <c r="AE43" s="117">
        <v>8</v>
      </c>
      <c r="AF43" s="117">
        <v>7</v>
      </c>
      <c r="AG43" s="117">
        <v>8</v>
      </c>
      <c r="AH43" s="117">
        <v>8</v>
      </c>
      <c r="AI43" s="117">
        <v>6</v>
      </c>
      <c r="AJ43" s="177">
        <f t="shared" si="7"/>
        <v>231</v>
      </c>
      <c r="AK43" s="178">
        <f t="shared" si="4"/>
        <v>7.4516129032258061</v>
      </c>
      <c r="AL43" s="548"/>
      <c r="AM43" s="179">
        <f>AK43/C43</f>
        <v>0.74516129032258061</v>
      </c>
      <c r="AN43" s="555"/>
      <c r="AO43" s="182">
        <f>AK43/D43</f>
        <v>0.80995792426367463</v>
      </c>
      <c r="AP43" s="549"/>
    </row>
    <row r="44" spans="1:42" ht="20.100000000000001" customHeight="1">
      <c r="A44" s="536"/>
      <c r="B44" s="124" t="s">
        <v>490</v>
      </c>
      <c r="C44" s="227"/>
      <c r="D44" s="228"/>
      <c r="E44" s="229">
        <v>5</v>
      </c>
      <c r="F44" s="230">
        <v>5</v>
      </c>
      <c r="G44" s="230">
        <v>5</v>
      </c>
      <c r="H44" s="230">
        <v>5</v>
      </c>
      <c r="I44" s="230">
        <v>5</v>
      </c>
      <c r="J44" s="231">
        <v>5</v>
      </c>
      <c r="K44" s="231">
        <v>5</v>
      </c>
      <c r="L44" s="231">
        <v>5</v>
      </c>
      <c r="M44" s="231">
        <v>4</v>
      </c>
      <c r="N44" s="231">
        <v>3</v>
      </c>
      <c r="O44" s="231">
        <v>3</v>
      </c>
      <c r="P44" s="231">
        <v>3</v>
      </c>
      <c r="Q44" s="231">
        <v>3</v>
      </c>
      <c r="R44" s="231">
        <v>3</v>
      </c>
      <c r="S44" s="231">
        <v>3</v>
      </c>
      <c r="T44" s="231">
        <v>3</v>
      </c>
      <c r="U44" s="231">
        <v>3</v>
      </c>
      <c r="V44" s="231">
        <v>3</v>
      </c>
      <c r="W44" s="231">
        <v>3</v>
      </c>
      <c r="X44" s="231">
        <v>2</v>
      </c>
      <c r="Y44" s="231">
        <v>2</v>
      </c>
      <c r="Z44" s="231">
        <v>2</v>
      </c>
      <c r="AA44" s="231">
        <v>2</v>
      </c>
      <c r="AB44" s="231">
        <v>2</v>
      </c>
      <c r="AC44" s="350">
        <v>2</v>
      </c>
      <c r="AD44" s="350">
        <v>2</v>
      </c>
      <c r="AE44" s="350">
        <v>2</v>
      </c>
      <c r="AF44" s="350">
        <v>2</v>
      </c>
      <c r="AG44" s="350">
        <v>2</v>
      </c>
      <c r="AH44" s="350">
        <v>1</v>
      </c>
      <c r="AI44" s="381">
        <v>1</v>
      </c>
      <c r="AJ44" s="130">
        <f t="shared" si="7"/>
        <v>96</v>
      </c>
      <c r="AK44" s="178">
        <f t="shared" si="4"/>
        <v>3.096774193548387</v>
      </c>
      <c r="AL44" s="121"/>
      <c r="AM44" s="232"/>
      <c r="AN44" s="149"/>
      <c r="AO44" s="185"/>
      <c r="AP44" s="113"/>
    </row>
    <row r="45" spans="1:42" ht="20.100000000000001" customHeight="1">
      <c r="A45" s="529" t="s">
        <v>512</v>
      </c>
      <c r="B45" s="104" t="s">
        <v>497</v>
      </c>
      <c r="C45" s="157">
        <v>29</v>
      </c>
      <c r="D45" s="175">
        <v>24</v>
      </c>
      <c r="E45" s="233">
        <v>25</v>
      </c>
      <c r="F45" s="234">
        <v>25</v>
      </c>
      <c r="G45" s="234">
        <v>25</v>
      </c>
      <c r="H45" s="234">
        <v>25</v>
      </c>
      <c r="I45" s="234">
        <v>25</v>
      </c>
      <c r="J45" s="234">
        <v>25</v>
      </c>
      <c r="K45" s="234">
        <v>25</v>
      </c>
      <c r="L45" s="234">
        <v>25</v>
      </c>
      <c r="M45" s="234">
        <v>25</v>
      </c>
      <c r="N45" s="234">
        <v>25</v>
      </c>
      <c r="O45" s="234">
        <v>25</v>
      </c>
      <c r="P45" s="234">
        <v>25</v>
      </c>
      <c r="Q45" s="234">
        <v>24</v>
      </c>
      <c r="R45" s="234">
        <v>24</v>
      </c>
      <c r="S45" s="234">
        <v>24</v>
      </c>
      <c r="T45" s="234">
        <v>24</v>
      </c>
      <c r="U45" s="234">
        <v>24</v>
      </c>
      <c r="V45" s="234">
        <v>24</v>
      </c>
      <c r="W45" s="234">
        <v>24</v>
      </c>
      <c r="X45" s="234">
        <v>24</v>
      </c>
      <c r="Y45" s="234">
        <v>24</v>
      </c>
      <c r="Z45" s="234">
        <v>24</v>
      </c>
      <c r="AA45" s="234">
        <v>24</v>
      </c>
      <c r="AB45" s="234">
        <v>24</v>
      </c>
      <c r="AC45" s="234">
        <v>24</v>
      </c>
      <c r="AD45" s="234">
        <v>24</v>
      </c>
      <c r="AE45" s="234">
        <v>24</v>
      </c>
      <c r="AF45" s="234">
        <v>24</v>
      </c>
      <c r="AG45" s="234">
        <v>24</v>
      </c>
      <c r="AH45" s="234">
        <v>24</v>
      </c>
      <c r="AI45" s="234">
        <v>24</v>
      </c>
      <c r="AJ45" s="109">
        <f t="shared" si="7"/>
        <v>756</v>
      </c>
      <c r="AK45" s="110">
        <f t="shared" si="4"/>
        <v>24.387096774193548</v>
      </c>
      <c r="AL45" s="531">
        <f>SUM(AK45:AK46)</f>
        <v>27.387096774193548</v>
      </c>
      <c r="AM45" s="111">
        <f>AK45/C45</f>
        <v>0.84093437152391548</v>
      </c>
      <c r="AN45" s="532">
        <f>AL45/SUM(C45:C46)</f>
        <v>0.94438264738598443</v>
      </c>
      <c r="AO45" s="112">
        <f t="shared" ref="AO45:AO51" si="9">AK45/D45</f>
        <v>1.0161290322580645</v>
      </c>
      <c r="AP45" s="532">
        <f>AL45/SUM(D45:D46)</f>
        <v>1.0533498759305211</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7"/>
        <v>93</v>
      </c>
      <c r="AK46" s="178">
        <f t="shared" si="4"/>
        <v>3</v>
      </c>
      <c r="AL46" s="574"/>
      <c r="AM46" s="236"/>
      <c r="AN46" s="575"/>
      <c r="AO46" s="182">
        <f t="shared" si="9"/>
        <v>1.5</v>
      </c>
      <c r="AP46" s="575"/>
    </row>
    <row r="47" spans="1:42" ht="20.100000000000001" customHeight="1">
      <c r="A47" s="536"/>
      <c r="B47" s="124" t="s">
        <v>513</v>
      </c>
      <c r="C47" s="204">
        <v>8</v>
      </c>
      <c r="D47" s="204">
        <v>8</v>
      </c>
      <c r="E47" s="237">
        <v>7</v>
      </c>
      <c r="F47" s="206">
        <v>7</v>
      </c>
      <c r="G47" s="206">
        <v>8</v>
      </c>
      <c r="H47" s="206">
        <v>8</v>
      </c>
      <c r="I47" s="206">
        <v>8</v>
      </c>
      <c r="J47" s="206">
        <v>6</v>
      </c>
      <c r="K47" s="206">
        <v>6</v>
      </c>
      <c r="L47" s="206">
        <v>1</v>
      </c>
      <c r="M47" s="206">
        <v>6</v>
      </c>
      <c r="N47" s="206">
        <v>7</v>
      </c>
      <c r="O47" s="206">
        <v>8</v>
      </c>
      <c r="P47" s="206">
        <v>7</v>
      </c>
      <c r="Q47" s="206">
        <v>7</v>
      </c>
      <c r="R47" s="206">
        <v>7</v>
      </c>
      <c r="S47" s="206">
        <v>7</v>
      </c>
      <c r="T47" s="206">
        <v>7</v>
      </c>
      <c r="U47" s="206">
        <v>8</v>
      </c>
      <c r="V47" s="206">
        <v>8</v>
      </c>
      <c r="W47" s="206">
        <v>8</v>
      </c>
      <c r="X47" s="206">
        <v>7</v>
      </c>
      <c r="Y47" s="206">
        <v>7</v>
      </c>
      <c r="Z47" s="206">
        <v>7</v>
      </c>
      <c r="AA47" s="206">
        <v>7</v>
      </c>
      <c r="AB47" s="206">
        <v>8</v>
      </c>
      <c r="AC47" s="206">
        <v>8</v>
      </c>
      <c r="AD47" s="206">
        <v>7</v>
      </c>
      <c r="AE47" s="206">
        <v>7</v>
      </c>
      <c r="AF47" s="206">
        <v>7</v>
      </c>
      <c r="AG47" s="206">
        <v>7</v>
      </c>
      <c r="AH47" s="206">
        <v>7</v>
      </c>
      <c r="AI47" s="206">
        <v>7</v>
      </c>
      <c r="AJ47" s="130">
        <f t="shared" si="7"/>
        <v>217</v>
      </c>
      <c r="AK47" s="173">
        <f t="shared" si="4"/>
        <v>7</v>
      </c>
      <c r="AL47" s="238"/>
      <c r="AM47" s="315">
        <f>AK47/C47</f>
        <v>0.875</v>
      </c>
      <c r="AN47" s="154"/>
      <c r="AO47" s="316">
        <f t="shared" si="9"/>
        <v>0.875</v>
      </c>
      <c r="AP47" s="239"/>
    </row>
    <row r="48" spans="1:42" ht="20.100000000000001" customHeight="1">
      <c r="A48" s="114"/>
      <c r="B48" s="115" t="s">
        <v>514</v>
      </c>
      <c r="C48" s="135"/>
      <c r="D48" s="135"/>
      <c r="E48" s="354"/>
      <c r="F48" s="128">
        <v>1</v>
      </c>
      <c r="G48" s="128">
        <v>1</v>
      </c>
      <c r="H48" s="128">
        <v>1</v>
      </c>
      <c r="I48" s="128">
        <v>1</v>
      </c>
      <c r="J48" s="128">
        <v>1</v>
      </c>
      <c r="K48" s="128"/>
      <c r="L48" s="128"/>
      <c r="M48" s="128"/>
      <c r="N48" s="128"/>
      <c r="O48" s="128"/>
      <c r="P48" s="128"/>
      <c r="Q48" s="128"/>
      <c r="R48" s="128"/>
      <c r="S48" s="128"/>
      <c r="T48" s="128"/>
      <c r="U48" s="128"/>
      <c r="V48" s="128"/>
      <c r="W48" s="128"/>
      <c r="X48" s="128"/>
      <c r="Y48" s="128"/>
      <c r="Z48" s="128"/>
      <c r="AA48" s="128"/>
      <c r="AB48" s="128"/>
      <c r="AC48" s="128"/>
      <c r="AD48" s="128"/>
      <c r="AE48" s="128"/>
      <c r="AF48" s="128">
        <v>1</v>
      </c>
      <c r="AG48" s="128">
        <v>1</v>
      </c>
      <c r="AH48" s="128">
        <v>1</v>
      </c>
      <c r="AI48" s="128">
        <v>1</v>
      </c>
      <c r="AJ48" s="153">
        <f t="shared" si="7"/>
        <v>9</v>
      </c>
      <c r="AK48" s="140">
        <f t="shared" si="4"/>
        <v>1</v>
      </c>
      <c r="AL48" s="355"/>
      <c r="AM48" s="232"/>
      <c r="AN48" s="149"/>
      <c r="AO48" s="185"/>
      <c r="AP48" s="356"/>
    </row>
    <row r="49" spans="1:42" ht="20.100000000000001" customHeight="1">
      <c r="A49" s="529" t="s">
        <v>515</v>
      </c>
      <c r="B49" s="104" t="s">
        <v>497</v>
      </c>
      <c r="C49" s="168">
        <v>139</v>
      </c>
      <c r="D49" s="168">
        <v>124</v>
      </c>
      <c r="E49" s="240">
        <v>131</v>
      </c>
      <c r="F49" s="240">
        <v>132</v>
      </c>
      <c r="G49" s="240">
        <v>131</v>
      </c>
      <c r="H49" s="240">
        <v>131</v>
      </c>
      <c r="I49" s="240">
        <v>132</v>
      </c>
      <c r="J49" s="240">
        <v>132</v>
      </c>
      <c r="K49" s="240">
        <v>133</v>
      </c>
      <c r="L49" s="240">
        <v>132</v>
      </c>
      <c r="M49" s="240">
        <v>134</v>
      </c>
      <c r="N49" s="240">
        <v>134</v>
      </c>
      <c r="O49" s="240">
        <v>133</v>
      </c>
      <c r="P49" s="240">
        <v>133</v>
      </c>
      <c r="Q49" s="240">
        <v>133</v>
      </c>
      <c r="R49" s="240">
        <v>133</v>
      </c>
      <c r="S49" s="240">
        <v>132</v>
      </c>
      <c r="T49" s="240">
        <v>132</v>
      </c>
      <c r="U49" s="240">
        <v>133</v>
      </c>
      <c r="V49" s="240">
        <v>132</v>
      </c>
      <c r="W49" s="240">
        <v>132</v>
      </c>
      <c r="X49" s="240">
        <v>133</v>
      </c>
      <c r="Y49" s="240">
        <v>133</v>
      </c>
      <c r="Z49" s="240">
        <v>133</v>
      </c>
      <c r="AA49" s="240">
        <v>131</v>
      </c>
      <c r="AB49" s="240">
        <v>131</v>
      </c>
      <c r="AC49" s="240">
        <v>131</v>
      </c>
      <c r="AD49" s="240">
        <v>131</v>
      </c>
      <c r="AE49" s="240">
        <v>130</v>
      </c>
      <c r="AF49" s="240">
        <v>131</v>
      </c>
      <c r="AG49" s="240">
        <v>131</v>
      </c>
      <c r="AH49" s="240">
        <v>129</v>
      </c>
      <c r="AI49" s="240">
        <v>127</v>
      </c>
      <c r="AJ49" s="109">
        <f t="shared" si="7"/>
        <v>4086</v>
      </c>
      <c r="AK49" s="110">
        <f t="shared" si="4"/>
        <v>131.80645161290323</v>
      </c>
      <c r="AL49" s="543"/>
      <c r="AM49" s="545"/>
      <c r="AN49" s="532"/>
      <c r="AO49" s="112">
        <f t="shared" si="9"/>
        <v>1.0629552549427681</v>
      </c>
      <c r="AP49" s="532"/>
    </row>
    <row r="50" spans="1:42" ht="20.100000000000001" customHeight="1">
      <c r="A50" s="536"/>
      <c r="B50" s="124" t="s">
        <v>498</v>
      </c>
      <c r="C50" s="170">
        <v>40</v>
      </c>
      <c r="D50" s="170">
        <v>72</v>
      </c>
      <c r="E50" s="241">
        <v>66</v>
      </c>
      <c r="F50" s="241">
        <v>66</v>
      </c>
      <c r="G50" s="241">
        <v>66</v>
      </c>
      <c r="H50" s="241">
        <v>66</v>
      </c>
      <c r="I50" s="241">
        <v>66</v>
      </c>
      <c r="J50" s="241">
        <v>66</v>
      </c>
      <c r="K50" s="241">
        <v>65</v>
      </c>
      <c r="L50" s="241">
        <v>66</v>
      </c>
      <c r="M50" s="241">
        <v>66</v>
      </c>
      <c r="N50" s="241">
        <v>67</v>
      </c>
      <c r="O50" s="241">
        <v>68</v>
      </c>
      <c r="P50" s="241">
        <v>68</v>
      </c>
      <c r="Q50" s="241">
        <v>68</v>
      </c>
      <c r="R50" s="241">
        <v>68</v>
      </c>
      <c r="S50" s="241">
        <v>68</v>
      </c>
      <c r="T50" s="241">
        <v>67</v>
      </c>
      <c r="U50" s="241">
        <v>67</v>
      </c>
      <c r="V50" s="241">
        <v>67</v>
      </c>
      <c r="W50" s="241">
        <v>66</v>
      </c>
      <c r="X50" s="241">
        <v>66</v>
      </c>
      <c r="Y50" s="241">
        <v>66</v>
      </c>
      <c r="Z50" s="241">
        <v>66</v>
      </c>
      <c r="AA50" s="241">
        <v>66</v>
      </c>
      <c r="AB50" s="241">
        <v>66</v>
      </c>
      <c r="AC50" s="241">
        <v>66</v>
      </c>
      <c r="AD50" s="241">
        <v>66</v>
      </c>
      <c r="AE50" s="241">
        <v>66</v>
      </c>
      <c r="AF50" s="241">
        <v>66</v>
      </c>
      <c r="AG50" s="241">
        <v>66</v>
      </c>
      <c r="AH50" s="241">
        <v>66</v>
      </c>
      <c r="AI50" s="241">
        <v>66</v>
      </c>
      <c r="AJ50" s="130">
        <f t="shared" si="7"/>
        <v>2059</v>
      </c>
      <c r="AK50" s="173">
        <f t="shared" si="4"/>
        <v>66.41935483870968</v>
      </c>
      <c r="AL50" s="544"/>
      <c r="AM50" s="546"/>
      <c r="AN50" s="526"/>
      <c r="AO50" s="174">
        <f t="shared" si="9"/>
        <v>0.92249103942652333</v>
      </c>
      <c r="AP50" s="526"/>
    </row>
    <row r="51" spans="1:42" ht="20.100000000000001" customHeight="1">
      <c r="A51" s="529" t="s">
        <v>516</v>
      </c>
      <c r="B51" s="104" t="s">
        <v>491</v>
      </c>
      <c r="C51" s="168">
        <v>9</v>
      </c>
      <c r="D51" s="168">
        <v>9</v>
      </c>
      <c r="E51" s="242">
        <v>8</v>
      </c>
      <c r="F51" s="240">
        <v>8</v>
      </c>
      <c r="G51" s="240">
        <v>8</v>
      </c>
      <c r="H51" s="243">
        <v>8</v>
      </c>
      <c r="I51" s="243">
        <v>8</v>
      </c>
      <c r="J51" s="243">
        <v>8</v>
      </c>
      <c r="K51" s="243">
        <v>8</v>
      </c>
      <c r="L51" s="243">
        <v>8</v>
      </c>
      <c r="M51" s="243">
        <v>8</v>
      </c>
      <c r="N51" s="243">
        <v>8</v>
      </c>
      <c r="O51" s="240">
        <v>8</v>
      </c>
      <c r="P51" s="240">
        <v>8</v>
      </c>
      <c r="Q51" s="240">
        <v>8</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7"/>
        <v>266</v>
      </c>
      <c r="AK51" s="110">
        <f t="shared" si="4"/>
        <v>8.5806451612903221</v>
      </c>
      <c r="AL51" s="543">
        <f>SUM(AK51:AK52)</f>
        <v>8.5806451612903221</v>
      </c>
      <c r="AM51" s="111">
        <f>AK51/C51</f>
        <v>0.95340501792114685</v>
      </c>
      <c r="AN51" s="532">
        <f>AL51/SUM(C51:C52)</f>
        <v>0.95340501792114685</v>
      </c>
      <c r="AO51" s="112">
        <f t="shared" si="9"/>
        <v>0.95340501792114685</v>
      </c>
      <c r="AP51" s="532">
        <f>AL51/SUM(D51:D52)</f>
        <v>0.95340501792114685</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7"/>
        <v>0</v>
      </c>
      <c r="AK52" s="173">
        <f t="shared" si="4"/>
        <v>0</v>
      </c>
      <c r="AL52" s="544"/>
      <c r="AM52" s="156"/>
      <c r="AN52" s="526"/>
      <c r="AO52" s="156"/>
      <c r="AP52" s="526"/>
    </row>
    <row r="53" spans="1:42" ht="20.100000000000001" customHeight="1">
      <c r="A53" s="530" t="s">
        <v>518</v>
      </c>
      <c r="B53" s="104" t="s">
        <v>491</v>
      </c>
      <c r="C53" s="247">
        <v>15</v>
      </c>
      <c r="D53" s="576">
        <v>11</v>
      </c>
      <c r="E53" s="248">
        <v>3</v>
      </c>
      <c r="F53" s="248">
        <v>5</v>
      </c>
      <c r="G53" s="248">
        <v>11</v>
      </c>
      <c r="H53" s="248">
        <v>8</v>
      </c>
      <c r="I53" s="248"/>
      <c r="J53" s="248">
        <v>8</v>
      </c>
      <c r="K53" s="248">
        <v>10</v>
      </c>
      <c r="L53" s="248">
        <v>6</v>
      </c>
      <c r="M53" s="248">
        <v>7</v>
      </c>
      <c r="N53" s="248">
        <v>10</v>
      </c>
      <c r="O53" s="248">
        <v>11</v>
      </c>
      <c r="P53" s="248"/>
      <c r="Q53" s="248">
        <v>9</v>
      </c>
      <c r="R53" s="248">
        <v>9</v>
      </c>
      <c r="S53" s="248">
        <v>6</v>
      </c>
      <c r="T53" s="248">
        <v>6</v>
      </c>
      <c r="U53" s="248">
        <v>11</v>
      </c>
      <c r="V53" s="248">
        <v>11</v>
      </c>
      <c r="W53" s="248"/>
      <c r="X53" s="248">
        <v>7</v>
      </c>
      <c r="Y53" s="248">
        <v>10</v>
      </c>
      <c r="Z53" s="248">
        <v>5</v>
      </c>
      <c r="AA53" s="248">
        <v>6</v>
      </c>
      <c r="AB53" s="248">
        <v>9</v>
      </c>
      <c r="AC53" s="248">
        <v>11</v>
      </c>
      <c r="AD53" s="248"/>
      <c r="AE53" s="248">
        <v>7</v>
      </c>
      <c r="AF53" s="248">
        <v>10</v>
      </c>
      <c r="AG53" s="248">
        <v>6</v>
      </c>
      <c r="AH53" s="248">
        <v>6</v>
      </c>
      <c r="AI53" s="248">
        <v>12</v>
      </c>
      <c r="AJ53" s="177">
        <f t="shared" si="7"/>
        <v>220</v>
      </c>
      <c r="AK53" s="178">
        <f t="shared" si="4"/>
        <v>8.1481481481481488</v>
      </c>
      <c r="AL53" s="578">
        <f>SUM(AK53:AK54)</f>
        <v>8.4814814814814827</v>
      </c>
      <c r="AM53" s="179">
        <f>AK53/C53</f>
        <v>0.54320987654320996</v>
      </c>
      <c r="AN53" s="532">
        <f>AL53/SUM(C53:C54)</f>
        <v>0.56543209876543221</v>
      </c>
      <c r="AO53" s="182">
        <f>AK53/D53</f>
        <v>0.74074074074074081</v>
      </c>
      <c r="AP53" s="532">
        <f>AL53/SUM(D53:D54)</f>
        <v>0.7710437710437712</v>
      </c>
    </row>
    <row r="54" spans="1:42" ht="20.100000000000001" customHeight="1">
      <c r="A54" s="530"/>
      <c r="B54" s="115" t="s">
        <v>492</v>
      </c>
      <c r="C54" s="247"/>
      <c r="D54" s="577"/>
      <c r="E54" s="248">
        <v>0</v>
      </c>
      <c r="F54" s="248">
        <v>0</v>
      </c>
      <c r="G54" s="248">
        <v>1</v>
      </c>
      <c r="H54" s="248">
        <v>0</v>
      </c>
      <c r="I54" s="248"/>
      <c r="J54" s="248">
        <v>0</v>
      </c>
      <c r="K54" s="248">
        <v>1</v>
      </c>
      <c r="L54" s="248">
        <v>0</v>
      </c>
      <c r="M54" s="248">
        <v>0</v>
      </c>
      <c r="N54" s="248">
        <v>1</v>
      </c>
      <c r="O54" s="248">
        <v>0</v>
      </c>
      <c r="P54" s="248"/>
      <c r="Q54" s="248">
        <v>0</v>
      </c>
      <c r="R54" s="248">
        <v>1</v>
      </c>
      <c r="S54" s="248">
        <v>0</v>
      </c>
      <c r="T54" s="248">
        <v>0</v>
      </c>
      <c r="U54" s="248">
        <v>1</v>
      </c>
      <c r="V54" s="248">
        <v>0</v>
      </c>
      <c r="W54" s="248"/>
      <c r="X54" s="248">
        <v>0</v>
      </c>
      <c r="Y54" s="248">
        <v>1</v>
      </c>
      <c r="Z54" s="248">
        <v>0</v>
      </c>
      <c r="AA54" s="248">
        <v>0</v>
      </c>
      <c r="AB54" s="248">
        <v>1</v>
      </c>
      <c r="AC54" s="248">
        <v>0</v>
      </c>
      <c r="AD54" s="248"/>
      <c r="AE54" s="248">
        <v>0</v>
      </c>
      <c r="AF54" s="248">
        <v>1</v>
      </c>
      <c r="AG54" s="248">
        <v>0</v>
      </c>
      <c r="AH54" s="248">
        <v>0</v>
      </c>
      <c r="AI54" s="248">
        <v>1</v>
      </c>
      <c r="AJ54" s="177">
        <f t="shared" si="7"/>
        <v>9</v>
      </c>
      <c r="AK54" s="178">
        <f t="shared" si="4"/>
        <v>0.33333333333333331</v>
      </c>
      <c r="AL54" s="579"/>
      <c r="AM54" s="581"/>
      <c r="AN54" s="580"/>
      <c r="AO54" s="581"/>
      <c r="AP54" s="575"/>
    </row>
    <row r="55" spans="1:42" ht="20.100000000000001" customHeight="1">
      <c r="A55" s="536"/>
      <c r="B55" s="249" t="s">
        <v>493</v>
      </c>
      <c r="C55" s="250"/>
      <c r="D55" s="250"/>
      <c r="E55" s="251">
        <v>0</v>
      </c>
      <c r="F55" s="251">
        <v>0</v>
      </c>
      <c r="G55" s="251">
        <v>0</v>
      </c>
      <c r="H55" s="252">
        <v>0</v>
      </c>
      <c r="I55" s="251"/>
      <c r="J55" s="251">
        <v>0</v>
      </c>
      <c r="K55" s="251">
        <v>0</v>
      </c>
      <c r="L55" s="251">
        <v>0</v>
      </c>
      <c r="M55" s="251">
        <v>0</v>
      </c>
      <c r="N55" s="251">
        <v>0</v>
      </c>
      <c r="O55" s="252">
        <v>0</v>
      </c>
      <c r="P55" s="251"/>
      <c r="Q55" s="251">
        <v>0</v>
      </c>
      <c r="R55" s="251">
        <v>1</v>
      </c>
      <c r="S55" s="251">
        <v>0</v>
      </c>
      <c r="T55" s="251">
        <v>1</v>
      </c>
      <c r="U55" s="251">
        <v>0</v>
      </c>
      <c r="V55" s="251">
        <v>0</v>
      </c>
      <c r="W55" s="251"/>
      <c r="X55" s="252">
        <v>0</v>
      </c>
      <c r="Y55" s="251">
        <v>1</v>
      </c>
      <c r="Z55" s="251">
        <v>0</v>
      </c>
      <c r="AA55" s="251">
        <v>0</v>
      </c>
      <c r="AB55" s="251">
        <v>0</v>
      </c>
      <c r="AC55" s="251">
        <v>0</v>
      </c>
      <c r="AD55" s="251"/>
      <c r="AE55" s="251">
        <v>1</v>
      </c>
      <c r="AF55" s="251">
        <v>1</v>
      </c>
      <c r="AG55" s="251">
        <v>0</v>
      </c>
      <c r="AH55" s="251">
        <v>0</v>
      </c>
      <c r="AI55" s="251">
        <v>0</v>
      </c>
      <c r="AJ55" s="187">
        <f t="shared" si="7"/>
        <v>5</v>
      </c>
      <c r="AK55" s="188">
        <f t="shared" si="4"/>
        <v>0.18518518518518517</v>
      </c>
      <c r="AL55" s="253"/>
      <c r="AM55" s="582"/>
      <c r="AN55" s="299"/>
      <c r="AO55" s="582"/>
      <c r="AP55" s="254"/>
    </row>
    <row r="56" spans="1:42" ht="20.100000000000001" customHeight="1">
      <c r="A56" s="529" t="s">
        <v>519</v>
      </c>
      <c r="B56" s="104" t="s">
        <v>491</v>
      </c>
      <c r="C56" s="255">
        <v>18</v>
      </c>
      <c r="D56" s="256">
        <v>14</v>
      </c>
      <c r="E56" s="257">
        <v>16</v>
      </c>
      <c r="F56" s="258">
        <v>12</v>
      </c>
      <c r="G56" s="258">
        <v>14</v>
      </c>
      <c r="H56" s="259">
        <v>15</v>
      </c>
      <c r="I56" s="258"/>
      <c r="J56" s="258">
        <v>18</v>
      </c>
      <c r="K56" s="258">
        <v>14</v>
      </c>
      <c r="L56" s="258">
        <v>16</v>
      </c>
      <c r="M56" s="258">
        <v>12</v>
      </c>
      <c r="N56" s="258">
        <v>12</v>
      </c>
      <c r="O56" s="259">
        <v>13</v>
      </c>
      <c r="P56" s="258"/>
      <c r="Q56" s="258">
        <v>17</v>
      </c>
      <c r="R56" s="258">
        <v>11</v>
      </c>
      <c r="S56" s="258">
        <v>13</v>
      </c>
      <c r="T56" s="258">
        <v>11</v>
      </c>
      <c r="U56" s="258">
        <v>9</v>
      </c>
      <c r="V56" s="258">
        <v>13</v>
      </c>
      <c r="W56" s="258"/>
      <c r="X56" s="259">
        <v>16</v>
      </c>
      <c r="Y56" s="258">
        <v>10</v>
      </c>
      <c r="Z56" s="258">
        <v>13</v>
      </c>
      <c r="AA56" s="258">
        <v>11</v>
      </c>
      <c r="AB56" s="258">
        <v>12</v>
      </c>
      <c r="AC56" s="258">
        <v>13</v>
      </c>
      <c r="AD56" s="258"/>
      <c r="AE56" s="258">
        <v>14</v>
      </c>
      <c r="AF56" s="258">
        <v>11</v>
      </c>
      <c r="AG56" s="258">
        <v>13</v>
      </c>
      <c r="AH56" s="258">
        <v>10</v>
      </c>
      <c r="AI56" s="258">
        <v>9</v>
      </c>
      <c r="AJ56" s="260">
        <f t="shared" si="7"/>
        <v>348</v>
      </c>
      <c r="AK56" s="110">
        <f t="shared" si="4"/>
        <v>12.888888888888889</v>
      </c>
      <c r="AL56" s="531">
        <f>SUM(AK56:AK57)</f>
        <v>13.746031746031747</v>
      </c>
      <c r="AM56" s="111">
        <f>AK56/C56</f>
        <v>0.71604938271604945</v>
      </c>
      <c r="AN56" s="532">
        <f>AL56/(C56+C57)</f>
        <v>0.76366843033509701</v>
      </c>
      <c r="AO56" s="112">
        <f>AK56/D56</f>
        <v>0.92063492063492069</v>
      </c>
      <c r="AP56" s="532">
        <f>AL56/SUM(D56:D57)</f>
        <v>0.91640211640211644</v>
      </c>
    </row>
    <row r="57" spans="1:42" ht="20.100000000000001" customHeight="1">
      <c r="A57" s="530"/>
      <c r="B57" s="115" t="s">
        <v>492</v>
      </c>
      <c r="C57" s="261"/>
      <c r="D57" s="262">
        <v>1</v>
      </c>
      <c r="E57" s="263">
        <v>1</v>
      </c>
      <c r="F57" s="264">
        <v>0</v>
      </c>
      <c r="G57" s="264">
        <v>2</v>
      </c>
      <c r="H57" s="265">
        <v>1</v>
      </c>
      <c r="I57" s="264"/>
      <c r="J57" s="266">
        <v>0</v>
      </c>
      <c r="K57" s="267">
        <v>0</v>
      </c>
      <c r="L57" s="264">
        <v>1</v>
      </c>
      <c r="M57" s="264">
        <v>0</v>
      </c>
      <c r="N57" s="264">
        <v>2</v>
      </c>
      <c r="O57" s="265">
        <v>1</v>
      </c>
      <c r="P57" s="264"/>
      <c r="Q57" s="264">
        <v>0</v>
      </c>
      <c r="R57" s="264">
        <v>0</v>
      </c>
      <c r="S57" s="264">
        <v>1</v>
      </c>
      <c r="T57" s="264">
        <v>0</v>
      </c>
      <c r="U57" s="264">
        <v>2</v>
      </c>
      <c r="V57" s="264">
        <v>1</v>
      </c>
      <c r="W57" s="264">
        <v>0</v>
      </c>
      <c r="X57" s="265">
        <v>0</v>
      </c>
      <c r="Y57" s="264">
        <v>0</v>
      </c>
      <c r="Z57" s="264">
        <v>1</v>
      </c>
      <c r="AA57" s="264">
        <v>0</v>
      </c>
      <c r="AB57" s="264">
        <v>4</v>
      </c>
      <c r="AC57" s="264">
        <v>1</v>
      </c>
      <c r="AD57" s="264"/>
      <c r="AE57" s="264">
        <v>0</v>
      </c>
      <c r="AF57" s="264">
        <v>1</v>
      </c>
      <c r="AG57" s="264">
        <v>1</v>
      </c>
      <c r="AH57" s="264">
        <v>0</v>
      </c>
      <c r="AI57" s="264">
        <v>4</v>
      </c>
      <c r="AJ57" s="268">
        <f t="shared" si="7"/>
        <v>24</v>
      </c>
      <c r="AK57" s="269">
        <f t="shared" si="4"/>
        <v>0.8571428571428571</v>
      </c>
      <c r="AL57" s="547"/>
      <c r="AM57" s="581"/>
      <c r="AN57" s="525"/>
      <c r="AO57" s="581"/>
      <c r="AP57" s="524"/>
    </row>
    <row r="58" spans="1:42" ht="20.100000000000001" customHeight="1">
      <c r="A58" s="536"/>
      <c r="B58" s="151" t="s">
        <v>493</v>
      </c>
      <c r="C58" s="270"/>
      <c r="D58" s="271"/>
      <c r="E58" s="272">
        <v>0</v>
      </c>
      <c r="F58" s="273">
        <v>0</v>
      </c>
      <c r="G58" s="273">
        <v>0</v>
      </c>
      <c r="H58" s="274">
        <v>0</v>
      </c>
      <c r="I58" s="273"/>
      <c r="J58" s="273">
        <v>0</v>
      </c>
      <c r="K58" s="273">
        <v>0</v>
      </c>
      <c r="L58" s="273">
        <v>0</v>
      </c>
      <c r="M58" s="273">
        <v>0</v>
      </c>
      <c r="N58" s="273">
        <v>0</v>
      </c>
      <c r="O58" s="274">
        <v>0</v>
      </c>
      <c r="P58" s="273"/>
      <c r="Q58" s="273">
        <v>0</v>
      </c>
      <c r="R58" s="273">
        <v>2</v>
      </c>
      <c r="S58" s="273">
        <v>0</v>
      </c>
      <c r="T58" s="273">
        <v>0</v>
      </c>
      <c r="U58" s="273">
        <v>0</v>
      </c>
      <c r="V58" s="273">
        <v>0</v>
      </c>
      <c r="W58" s="273">
        <v>0</v>
      </c>
      <c r="X58" s="274">
        <v>0</v>
      </c>
      <c r="Y58" s="273">
        <v>0</v>
      </c>
      <c r="Z58" s="273">
        <v>0</v>
      </c>
      <c r="AA58" s="273">
        <v>0</v>
      </c>
      <c r="AB58" s="273">
        <v>0</v>
      </c>
      <c r="AC58" s="273">
        <v>0</v>
      </c>
      <c r="AD58" s="273"/>
      <c r="AE58" s="273">
        <v>0</v>
      </c>
      <c r="AF58" s="273">
        <v>0</v>
      </c>
      <c r="AG58" s="273">
        <v>0</v>
      </c>
      <c r="AH58" s="273">
        <v>2</v>
      </c>
      <c r="AI58" s="273">
        <v>1</v>
      </c>
      <c r="AJ58" s="166">
        <f t="shared" si="7"/>
        <v>5</v>
      </c>
      <c r="AK58" s="167">
        <f t="shared" si="4"/>
        <v>0.17857142857142858</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v>46</v>
      </c>
      <c r="AJ59" s="109">
        <f t="shared" si="7"/>
        <v>1426</v>
      </c>
      <c r="AK59" s="110">
        <f t="shared" si="4"/>
        <v>46</v>
      </c>
      <c r="AL59" s="583"/>
      <c r="AM59" s="111">
        <f>AK59/C59</f>
        <v>1</v>
      </c>
      <c r="AN59" s="586"/>
      <c r="AO59" s="112">
        <f>AK59/D59</f>
        <v>1</v>
      </c>
      <c r="AP59" s="583"/>
    </row>
    <row r="60" spans="1:42" ht="20.100000000000001" customHeight="1">
      <c r="A60" s="530"/>
      <c r="B60" s="115" t="s">
        <v>490</v>
      </c>
      <c r="C60" s="276"/>
      <c r="D60" s="276"/>
      <c r="E60" s="277">
        <v>0</v>
      </c>
      <c r="F60" s="278">
        <v>0</v>
      </c>
      <c r="G60" s="278">
        <v>0</v>
      </c>
      <c r="H60" s="278">
        <v>0</v>
      </c>
      <c r="I60" s="278">
        <v>0</v>
      </c>
      <c r="J60" s="278">
        <v>0</v>
      </c>
      <c r="K60" s="278">
        <v>0</v>
      </c>
      <c r="L60" s="278">
        <v>0</v>
      </c>
      <c r="M60" s="278">
        <v>0</v>
      </c>
      <c r="N60" s="278">
        <v>0</v>
      </c>
      <c r="O60" s="278">
        <v>0</v>
      </c>
      <c r="P60" s="278">
        <v>0</v>
      </c>
      <c r="Q60" s="278">
        <v>0</v>
      </c>
      <c r="R60" s="278">
        <v>0</v>
      </c>
      <c r="S60" s="278">
        <v>0</v>
      </c>
      <c r="T60" s="278">
        <v>0</v>
      </c>
      <c r="U60" s="278">
        <v>0</v>
      </c>
      <c r="V60" s="278">
        <v>0</v>
      </c>
      <c r="W60" s="278">
        <v>0</v>
      </c>
      <c r="X60" s="278">
        <v>0</v>
      </c>
      <c r="Y60" s="278">
        <v>0</v>
      </c>
      <c r="Z60" s="278">
        <v>0</v>
      </c>
      <c r="AA60" s="278">
        <v>0</v>
      </c>
      <c r="AB60" s="278">
        <v>0</v>
      </c>
      <c r="AC60" s="278">
        <v>0</v>
      </c>
      <c r="AD60" s="278">
        <v>0</v>
      </c>
      <c r="AE60" s="278">
        <v>0</v>
      </c>
      <c r="AF60" s="278">
        <v>0</v>
      </c>
      <c r="AG60" s="278">
        <v>0</v>
      </c>
      <c r="AH60" s="278">
        <v>0</v>
      </c>
      <c r="AI60" s="278">
        <v>0</v>
      </c>
      <c r="AJ60" s="279">
        <f t="shared" si="7"/>
        <v>0</v>
      </c>
      <c r="AK60" s="280">
        <f t="shared" si="4"/>
        <v>0</v>
      </c>
      <c r="AL60" s="584"/>
      <c r="AM60" s="540"/>
      <c r="AN60" s="587"/>
      <c r="AO60" s="540"/>
      <c r="AP60" s="584"/>
    </row>
    <row r="61" spans="1:42" ht="20.100000000000001" customHeight="1">
      <c r="A61" s="536"/>
      <c r="B61" s="124" t="s">
        <v>522</v>
      </c>
      <c r="C61" s="281"/>
      <c r="D61" s="281"/>
      <c r="E61" s="282">
        <v>6</v>
      </c>
      <c r="F61" s="283">
        <v>0</v>
      </c>
      <c r="G61" s="246">
        <v>0</v>
      </c>
      <c r="H61" s="283">
        <v>3</v>
      </c>
      <c r="I61" s="283">
        <v>16</v>
      </c>
      <c r="J61" s="282">
        <v>1</v>
      </c>
      <c r="K61" s="283">
        <v>0</v>
      </c>
      <c r="L61" s="246">
        <v>3</v>
      </c>
      <c r="M61" s="283">
        <v>0</v>
      </c>
      <c r="N61" s="283">
        <v>0</v>
      </c>
      <c r="O61" s="283">
        <v>1</v>
      </c>
      <c r="P61" s="283">
        <v>13</v>
      </c>
      <c r="Q61" s="246">
        <v>2</v>
      </c>
      <c r="R61" s="246">
        <v>0</v>
      </c>
      <c r="S61" s="246">
        <v>0</v>
      </c>
      <c r="T61" s="246">
        <v>0</v>
      </c>
      <c r="U61" s="246">
        <v>0</v>
      </c>
      <c r="V61" s="246">
        <v>9</v>
      </c>
      <c r="W61" s="246">
        <v>12</v>
      </c>
      <c r="X61" s="284">
        <v>2</v>
      </c>
      <c r="Y61" s="283">
        <v>0</v>
      </c>
      <c r="Z61" s="283">
        <v>0</v>
      </c>
      <c r="AA61" s="283">
        <v>0</v>
      </c>
      <c r="AB61" s="283">
        <v>0</v>
      </c>
      <c r="AC61" s="283">
        <v>9</v>
      </c>
      <c r="AD61" s="283">
        <v>11</v>
      </c>
      <c r="AE61" s="283">
        <v>3</v>
      </c>
      <c r="AF61" s="283">
        <v>0</v>
      </c>
      <c r="AG61" s="283">
        <v>2</v>
      </c>
      <c r="AH61" s="283">
        <v>0</v>
      </c>
      <c r="AI61" s="283">
        <v>0</v>
      </c>
      <c r="AJ61" s="153">
        <f>SUM(E61:AI61)</f>
        <v>93</v>
      </c>
      <c r="AK61" s="140">
        <f t="shared" si="4"/>
        <v>3</v>
      </c>
      <c r="AL61" s="585"/>
      <c r="AM61" s="528"/>
      <c r="AN61" s="588"/>
      <c r="AO61" s="528"/>
      <c r="AP61" s="585"/>
    </row>
    <row r="62" spans="1:42" ht="20.100000000000001" customHeight="1">
      <c r="A62" s="285"/>
      <c r="B62" s="286" t="s">
        <v>523</v>
      </c>
      <c r="C62" s="287">
        <f>SUM(C5:C61)-SUM(C15:C16,C26:C27,C49:C50)</f>
        <v>679</v>
      </c>
      <c r="D62" s="287">
        <f>SUM(D5:D61)-SUM(D15:D16,D26:D27,D49:D50)</f>
        <v>660.2</v>
      </c>
      <c r="E62" s="288">
        <f t="shared" ref="E62:AI62" si="10">SUM(E5:E9,E17:E21,E23:E24,E28:E33,E56:E57,E59:E59,E35:E47,E51:E53,E11:E13)</f>
        <v>665</v>
      </c>
      <c r="F62" s="288">
        <f t="shared" si="10"/>
        <v>658</v>
      </c>
      <c r="G62" s="288">
        <f t="shared" si="10"/>
        <v>685</v>
      </c>
      <c r="H62" s="288">
        <f t="shared" si="10"/>
        <v>638</v>
      </c>
      <c r="I62" s="288">
        <f t="shared" si="10"/>
        <v>475</v>
      </c>
      <c r="J62" s="288">
        <f t="shared" si="10"/>
        <v>681</v>
      </c>
      <c r="K62" s="288">
        <f t="shared" si="10"/>
        <v>659</v>
      </c>
      <c r="L62" s="288">
        <f t="shared" si="10"/>
        <v>673</v>
      </c>
      <c r="M62" s="288">
        <f t="shared" si="10"/>
        <v>650</v>
      </c>
      <c r="N62" s="288">
        <f t="shared" si="10"/>
        <v>682</v>
      </c>
      <c r="O62" s="288">
        <f t="shared" si="10"/>
        <v>635</v>
      </c>
      <c r="P62" s="288">
        <f t="shared" si="10"/>
        <v>472</v>
      </c>
      <c r="Q62" s="288">
        <f t="shared" si="10"/>
        <v>683</v>
      </c>
      <c r="R62" s="288">
        <f t="shared" si="10"/>
        <v>666</v>
      </c>
      <c r="S62" s="288">
        <f t="shared" si="10"/>
        <v>662</v>
      </c>
      <c r="T62" s="288">
        <f t="shared" si="10"/>
        <v>660</v>
      </c>
      <c r="U62" s="288">
        <f t="shared" si="10"/>
        <v>669</v>
      </c>
      <c r="V62" s="288">
        <f t="shared" si="10"/>
        <v>638</v>
      </c>
      <c r="W62" s="288">
        <f t="shared" si="10"/>
        <v>472</v>
      </c>
      <c r="X62" s="288">
        <f t="shared" si="10"/>
        <v>686</v>
      </c>
      <c r="Y62" s="288">
        <f t="shared" si="10"/>
        <v>658</v>
      </c>
      <c r="Z62" s="288">
        <f t="shared" si="10"/>
        <v>663</v>
      </c>
      <c r="AA62" s="288">
        <f t="shared" si="10"/>
        <v>648</v>
      </c>
      <c r="AB62" s="288">
        <f t="shared" si="10"/>
        <v>676</v>
      </c>
      <c r="AC62" s="289">
        <f t="shared" si="10"/>
        <v>635</v>
      </c>
      <c r="AD62" s="289">
        <f t="shared" si="10"/>
        <v>466</v>
      </c>
      <c r="AE62" s="289">
        <f t="shared" si="10"/>
        <v>678</v>
      </c>
      <c r="AF62" s="289">
        <f t="shared" si="10"/>
        <v>649</v>
      </c>
      <c r="AG62" s="289">
        <f t="shared" si="10"/>
        <v>662</v>
      </c>
      <c r="AH62" s="289">
        <f t="shared" si="10"/>
        <v>647</v>
      </c>
      <c r="AI62" s="289">
        <f t="shared" si="10"/>
        <v>660</v>
      </c>
      <c r="AJ62" s="290">
        <f>SUM(AJ5:AJ6,AJ8:AJ9,AJ17:AJ18,AJ20:AJ21,AJ23:AJ24,AJ28:AJ29,AJ31:AJ33,AJ56:AJ57,AJ59:AJ59,AJ35:AJ37,AJ39:AJ40,AJ42:AJ43,AJ45:AJ47,AJ51:AJ53,AJ11:AJ13)</f>
        <v>19344</v>
      </c>
      <c r="AK62" s="291">
        <f>SUM(AK5:AK6,AK8:AK9,AK11:AK13,AK17:AK18,AK20:AK21,AK23:AK24,AK28:AK29,AK31:AK33,AK35:AK37,AK39:AK40,AK42:AK43,AK45:AK47,AK51:AK54,AK56:AK57,AK59)</f>
        <v>645.64925755248362</v>
      </c>
      <c r="AL62" s="292"/>
      <c r="AM62" s="293">
        <f>(AK62-SUM(AK31:AK33))/C62</f>
        <v>0.88878934790854636</v>
      </c>
      <c r="AN62" s="298"/>
      <c r="AO62" s="294">
        <f>AK62/D62</f>
        <v>0.97796009929185634</v>
      </c>
      <c r="AP62" s="212"/>
    </row>
  </sheetData>
  <mergeCells count="104">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 ref="A15:A16"/>
    <mergeCell ref="AL15:AL16"/>
    <mergeCell ref="AM15:AM16"/>
    <mergeCell ref="AN15:AN16"/>
    <mergeCell ref="A8:A10"/>
    <mergeCell ref="AL8:AL10"/>
    <mergeCell ref="AN8:AN10"/>
    <mergeCell ref="AP15:AP16"/>
    <mergeCell ref="A17:A19"/>
    <mergeCell ref="AL17:AL18"/>
    <mergeCell ref="AN17:AN18"/>
    <mergeCell ref="AP17:AP18"/>
    <mergeCell ref="A20:A22"/>
    <mergeCell ref="AL20:AL22"/>
    <mergeCell ref="AN20:AN22"/>
    <mergeCell ref="AP20:AP22"/>
    <mergeCell ref="AM21:AM22"/>
    <mergeCell ref="A23:A25"/>
    <mergeCell ref="AL23:AL25"/>
    <mergeCell ref="AN23:AN25"/>
    <mergeCell ref="AP23:AP25"/>
    <mergeCell ref="AM24:AM25"/>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39:A41"/>
    <mergeCell ref="AL39:AL41"/>
    <mergeCell ref="AN39:AN41"/>
    <mergeCell ref="AP39:AP41"/>
    <mergeCell ref="AM40:AM41"/>
    <mergeCell ref="A42:A44"/>
    <mergeCell ref="AL42:AL43"/>
    <mergeCell ref="AN42:AN43"/>
    <mergeCell ref="AP42:AP43"/>
    <mergeCell ref="A45:A47"/>
    <mergeCell ref="AL45:AL46"/>
    <mergeCell ref="AN45:AN46"/>
    <mergeCell ref="AP45:AP46"/>
    <mergeCell ref="A49:A50"/>
    <mergeCell ref="AL49:AL50"/>
    <mergeCell ref="AM49:AM50"/>
    <mergeCell ref="AN49:AN50"/>
    <mergeCell ref="AP49:AP50"/>
    <mergeCell ref="A51:A52"/>
    <mergeCell ref="AL51:AL52"/>
    <mergeCell ref="AN51:AN52"/>
    <mergeCell ref="AP51:AP52"/>
    <mergeCell ref="A53:A55"/>
    <mergeCell ref="D53:D54"/>
    <mergeCell ref="AL53:AL54"/>
    <mergeCell ref="AN53:AN54"/>
    <mergeCell ref="AP53:AP54"/>
    <mergeCell ref="AM54:AM55"/>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51E14-FEB1-4F90-832D-3269E432D63A}">
  <sheetPr codeName="Sheet23">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939</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1918897</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f t="array" ref="H12">IFERROR(_xlfn.XLOOKUP(1, (集計!$A:$A=$A$2) * (集計!$B:$B=$A12), 集計!C:C),"")</f>
        <v>719377</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▲1,389,170</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2101160</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14943515</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10435447</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1266269</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f t="array" ref="H18">IFERROR(_xlfn.XLOOKUP(1, (集計!$A:$A=$A$2) * (集計!$B:$B=$A18), 集計!C:C),"")</f>
        <v>201059</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5097232</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▲4,334,052</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▲4,222,404</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▲3,251,680</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f t="array" ref="H23">IFERROR(_xlfn.XLOOKUP(1, (集計!$A:$A=$A$2) * (集計!$B:$B=$A23), 集計!C:C),"")</f>
        <v>1111982</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▲2,560,526</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f t="array" ref="H25">IFERROR(_xlfn.XLOOKUP(1, (集計!$A:$A=$A$2) * (集計!$B:$B=$A25), 集計!C:C),"")</f>
        <v>102044</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f t="array" ref="H26">IFERROR(_xlfn.XLOOKUP(1, (集計!$A:$A=$A$2) * (集計!$B:$B=$A26), 集計!C:C),"")</f>
        <v>416740</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f t="array" ref="H27">IFERROR(_xlfn.XLOOKUP(1, (集計!$A:$A=$A$2) * (集計!$B:$B=$A27), 集計!C:C),"")</f>
        <v>271047</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▲1,477,405</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▲1,550,190</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17346255</v>
      </c>
      <c r="I30" s="512"/>
      <c r="J30" s="512"/>
      <c r="K30" s="512"/>
      <c r="L30" s="512"/>
      <c r="M30" s="513"/>
      <c r="N30" s="90"/>
    </row>
    <row r="31" spans="1:17" ht="20.100000000000001" customHeight="1">
      <c r="D31" s="10"/>
    </row>
  </sheetData>
  <dataConsolidate/>
  <mergeCells count="42">
    <mergeCell ref="H29:M29"/>
    <mergeCell ref="H30:M30"/>
    <mergeCell ref="H23:M23"/>
    <mergeCell ref="H24:M24"/>
    <mergeCell ref="H25:M25"/>
    <mergeCell ref="H26:M26"/>
    <mergeCell ref="H27:M27"/>
    <mergeCell ref="H28:M28"/>
    <mergeCell ref="H22:M22"/>
    <mergeCell ref="H11:M11"/>
    <mergeCell ref="H12:M12"/>
    <mergeCell ref="H13:M13"/>
    <mergeCell ref="H14:M14"/>
    <mergeCell ref="H15:M15"/>
    <mergeCell ref="H16:M16"/>
    <mergeCell ref="H17:M17"/>
    <mergeCell ref="H18:M18"/>
    <mergeCell ref="H19:M19"/>
    <mergeCell ref="H20:M20"/>
    <mergeCell ref="H21:M21"/>
    <mergeCell ref="I6:J7"/>
    <mergeCell ref="K6:K7"/>
    <mergeCell ref="L6:M7"/>
    <mergeCell ref="B9:D9"/>
    <mergeCell ref="E9:G9"/>
    <mergeCell ref="H9:M10"/>
    <mergeCell ref="H6:H7"/>
    <mergeCell ref="A6:A7"/>
    <mergeCell ref="B6:B7"/>
    <mergeCell ref="C6:D7"/>
    <mergeCell ref="E6:E7"/>
    <mergeCell ref="F6:G7"/>
    <mergeCell ref="A1:M1"/>
    <mergeCell ref="A2:M2"/>
    <mergeCell ref="B4:B5"/>
    <mergeCell ref="C4:D5"/>
    <mergeCell ref="E4:E5"/>
    <mergeCell ref="F4:G5"/>
    <mergeCell ref="H4:H5"/>
    <mergeCell ref="I4:J5"/>
    <mergeCell ref="K4:K5"/>
    <mergeCell ref="L4:M5"/>
  </mergeCells>
  <phoneticPr fontId="46"/>
  <conditionalFormatting sqref="B11:G30">
    <cfRule type="expression" dxfId="51" priority="1" stopIfTrue="1">
      <formula>B11=$K$4</formula>
    </cfRule>
    <cfRule type="expression" dxfId="50" priority="2" stopIfTrue="1">
      <formula>B11=$B$4</formula>
    </cfRule>
    <cfRule type="expression" dxfId="49" priority="3" stopIfTrue="1">
      <formula>B11=$E$4</formula>
    </cfRule>
    <cfRule type="expression" dxfId="48" priority="4"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49A77-5349-4AF0-A089-2068CC6F5065}">
  <sheetPr codeName="Sheet22">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6.1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937</v>
      </c>
      <c r="M1" s="593"/>
      <c r="N1" s="593"/>
      <c r="O1" s="593"/>
      <c r="P1" s="432"/>
    </row>
    <row r="2" spans="1:19" ht="31.5" customHeight="1">
      <c r="A2" s="475" t="s">
        <v>938</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936</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t="str" cm="1">
        <f t="array" ref="J11">IFERROR(_xlfn.XLOOKUP(1, (集計!$A:$A=$A$2) * (集計!$B:$B=$A11), 集計!C:C),"")</f>
        <v>▲2,757,316</v>
      </c>
      <c r="K11" s="506"/>
      <c r="L11" s="506"/>
      <c r="M11" s="600"/>
      <c r="N11" s="601"/>
      <c r="O11" s="602"/>
      <c r="P11" s="437" t="s">
        <v>852</v>
      </c>
      <c r="Q11" s="90">
        <f>IFERROR(VLOOKUP($P11,'利用者数実績（2025.9）'!A:AO,41,FALSE)*100,"")</f>
        <v>99.568965517241381</v>
      </c>
      <c r="R11" s="90">
        <f>IFERROR((VLOOKUP($P11,'利用者数実績（2025.9）'!A:AO,37,FALSE)/VLOOKUP($P11,'利用者数実績（2024.9）'!A:AP,38,FALSE))*100,"")</f>
        <v>97.167694896242281</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f t="array" ref="J12">IFERROR(_xlfn.XLOOKUP(1, (集計!$A:$A=$A$2) * (集計!$B:$B=$A12), 集計!C:C),"")</f>
        <v>23718</v>
      </c>
      <c r="K12" s="506"/>
      <c r="L12" s="506"/>
      <c r="M12" s="600"/>
      <c r="N12" s="601"/>
      <c r="O12" s="602"/>
      <c r="P12" s="438" t="s">
        <v>558</v>
      </c>
      <c r="Q12" s="90">
        <f>IFERROR(VLOOKUP($P12,'利用者数実績（2025.9）'!A:AO,41,FALSE)*100,"")</f>
        <v>102.46153846153845</v>
      </c>
      <c r="R12" s="90">
        <f>IFERROR((VLOOKUP($P12,'利用者数実績（2025.9）'!A:AO,37,FALSE)/VLOOKUP($P12,'利用者数実績（2024.9）'!A:AP,38,FALSE))*100,"")</f>
        <v>99.13074541557512</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t="str">
        <f t="array" ref="J13">IFERROR(_xlfn.XLOOKUP(1, (集計!$A:$A=$A$2) * (集計!$B:$B=$A13), 集計!C:C),"")</f>
        <v>▲1,047,785</v>
      </c>
      <c r="K13" s="506"/>
      <c r="L13" s="506"/>
      <c r="M13" s="600"/>
      <c r="N13" s="601"/>
      <c r="O13" s="602"/>
      <c r="P13" s="438" t="s">
        <v>494</v>
      </c>
      <c r="Q13" s="90">
        <f>IFERROR(VLOOKUP($P13,'利用者数実績（2025.9）'!A:AO,41,FALSE)*100,"")</f>
        <v>87.912087912087898</v>
      </c>
      <c r="R13" s="90">
        <f>IFERROR((VLOOKUP($P13,'利用者数実績（2025.9）'!A:AO,37,FALSE)/VLOOKUP($P13,'利用者数実績（2024.9）'!A:AP,38,FALSE))*100,"")</f>
        <v>88.723272114275559</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t="str">
        <f t="array" ref="J14">IFERROR(_xlfn.XLOOKUP(1, (集計!$A:$A=$A$2) * (集計!$B:$B=$A14), 集計!C:C),"")</f>
        <v>▲14,880</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1959555</v>
      </c>
      <c r="K15" s="506"/>
      <c r="L15" s="506"/>
      <c r="M15" s="600"/>
      <c r="N15" s="601"/>
      <c r="O15" s="602"/>
      <c r="P15" s="438" t="s">
        <v>499</v>
      </c>
      <c r="Q15" s="90">
        <f>IFERROR(VLOOKUP($P15,'利用者数実績（2025.9）'!A:AO,41,FALSE)*100,"")</f>
        <v>98.77995642701525</v>
      </c>
      <c r="R15" s="90">
        <f>IFERROR((VLOOKUP($P15,'利用者数実績（2025.9）'!A:AO,37,FALSE)/VLOOKUP($P15,'利用者数実績（2024.9）'!A:AP,38,FALSE))*100,"")</f>
        <v>98.436821537125482</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431929</v>
      </c>
      <c r="K16" s="506"/>
      <c r="L16" s="506"/>
      <c r="M16" s="600"/>
      <c r="N16" s="601"/>
      <c r="O16" s="602"/>
      <c r="P16" s="438" t="s">
        <v>500</v>
      </c>
      <c r="Q16" s="90">
        <f>IFERROR(VLOOKUP($P16,'利用者数実績（2025.9）'!A:AO,41,FALSE)*100,"")</f>
        <v>98.919262555626204</v>
      </c>
      <c r="R16" s="90">
        <f>IFERROR((VLOOKUP($P16,'利用者数実績（2025.9）'!A:AO,37,FALSE)/VLOOKUP($P16,'利用者数実績（2024.9）'!A:AP,38,FALSE))*100,"")</f>
        <v>95.478867016837683</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524616</v>
      </c>
      <c r="K17" s="506"/>
      <c r="L17" s="506"/>
      <c r="M17" s="600"/>
      <c r="N17" s="601"/>
      <c r="O17" s="602"/>
      <c r="P17" s="438" t="s">
        <v>501</v>
      </c>
      <c r="Q17" s="90">
        <f>IFERROR(VLOOKUP($P17,'利用者数実績（2025.9）'!A:AO,41,FALSE)*100,"")</f>
        <v>99.73474801061009</v>
      </c>
      <c r="R17" s="90">
        <f>IFERROR((VLOOKUP($P17,'利用者数実績（2025.9）'!A:AO,37,FALSE)/VLOOKUP($P17,'利用者数実績（2024.9）'!A:AP,38,FALSE))*100,"")</f>
        <v>105.73876525619154</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f t="array" ref="J18">IFERROR(_xlfn.XLOOKUP(1, (集計!$A:$A=$A$2) * (集計!$B:$B=$A18), 集計!C:C),"")</f>
        <v>210044</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t="str">
        <f t="array" ref="J19">IFERROR(_xlfn.XLOOKUP(1, (集計!$A:$A=$A$2) * (集計!$B:$B=$A19), 集計!C:C),"")</f>
        <v>▲108,545</v>
      </c>
      <c r="K19" s="506"/>
      <c r="L19" s="506"/>
      <c r="M19" s="600"/>
      <c r="N19" s="601"/>
      <c r="O19" s="602"/>
      <c r="P19" s="438" t="s">
        <v>853</v>
      </c>
      <c r="Q19" s="90">
        <f>IFERROR(VLOOKUP($P19,'利用者数実績（2025.9）'!A:AO,41,FALSE)*100,"")</f>
        <v>96.000000000000014</v>
      </c>
      <c r="R19" s="90">
        <f>IFERROR((VLOOKUP($P19,'利用者数実績（2025.9）'!A:AO,37,FALSE)/VLOOKUP($P19,'利用者数実績（2024.9）'!A:AP,38,FALSE))*100,"")</f>
        <v>95.264623955431759</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▲362,898</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▲747,812</v>
      </c>
      <c r="K21" s="506"/>
      <c r="L21" s="506"/>
      <c r="M21" s="600"/>
      <c r="N21" s="601"/>
      <c r="O21" s="602"/>
      <c r="P21" s="438" t="s">
        <v>508</v>
      </c>
      <c r="Q21" s="90">
        <f>IFERROR(VLOOKUP($P21,'利用者数実績（2025.9）'!A:AO,41,FALSE)*100,"")</f>
        <v>100.12987012987011</v>
      </c>
      <c r="R21" s="90">
        <f>IFERROR((VLOOKUP($P21,'利用者数実績（2025.9）'!A:AO,37,FALSE)/VLOOKUP($P21,'利用者数実績（2024.9）'!A:AP,38,FALSE))*100,"")</f>
        <v>97.225725094577555</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▲659,018</v>
      </c>
      <c r="K22" s="506"/>
      <c r="L22" s="506"/>
      <c r="M22" s="600"/>
      <c r="N22" s="601"/>
      <c r="O22" s="602"/>
      <c r="P22" s="438" t="s" ph="1">
        <v>510</v>
      </c>
      <c r="Q22" s="90">
        <f>IFERROR(VLOOKUP($P22,'利用者数実績（2025.9）'!A:AO,41,FALSE)*100,"")</f>
        <v>82.692307692307693</v>
      </c>
      <c r="R22" s="90">
        <f>IFERROR((VLOOKUP($P22,'利用者数実績（2025.9）'!A:AO,37,FALSE)/VLOOKUP($P22,'利用者数実績（2024.9）'!A:AP,38,FALSE))*100,"")</f>
        <v>100.43600124571785</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▲1,376,004</v>
      </c>
      <c r="K23" s="506"/>
      <c r="L23" s="506"/>
      <c r="M23" s="600"/>
      <c r="N23" s="601"/>
      <c r="O23" s="602"/>
      <c r="P23" s="438" t="s">
        <v>511</v>
      </c>
      <c r="Q23" s="90">
        <f>IFERROR(VLOOKUP($P23,'利用者数実績（2025.9）'!A:AO,41,FALSE)*100,"")</f>
        <v>89.068100358422925</v>
      </c>
      <c r="R23" s="90">
        <f>IFERROR((VLOOKUP($P23,'利用者数実績（2025.9）'!A:AO,37,FALSE)/VLOOKUP($P23,'利用者数実績（2024.9）'!A:AP,38,FALSE))*100,"")</f>
        <v>94.847328244274792</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f t="array" ref="J24">IFERROR(_xlfn.XLOOKUP(1, (集計!$A:$A=$A$2) * (集計!$B:$B=$A24), 集計!C:C),"")</f>
        <v>244779</v>
      </c>
      <c r="K24" s="506"/>
      <c r="L24" s="506"/>
      <c r="M24" s="600"/>
      <c r="N24" s="601"/>
      <c r="O24" s="602"/>
      <c r="P24" s="438" t="s">
        <v>512</v>
      </c>
      <c r="Q24" s="90">
        <f>IFERROR(VLOOKUP($P24,'利用者数実績（2025.9）'!A:AO,41,FALSE)*100,"")</f>
        <v>105.12820512820514</v>
      </c>
      <c r="R24" s="90">
        <f>IFERROR((VLOOKUP($P24,'利用者数実績（2025.9）'!A:AO,37,FALSE)/VLOOKUP($P24,'利用者数実績（2024.9）'!A:AP,38,FALSE))*100,"")</f>
        <v>122.75449101796407</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f t="array" ref="J25">IFERROR(_xlfn.XLOOKUP(1, (集計!$A:$A=$A$2) * (集計!$B:$B=$A25), 集計!C:C),"")</f>
        <v>96860</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t="str">
        <f t="array" ref="J26">IFERROR(_xlfn.XLOOKUP(1, (集計!$A:$A=$A$2) * (集計!$B:$B=$A26), 集計!C:C),"")</f>
        <v>▲606,043</v>
      </c>
      <c r="K26" s="506"/>
      <c r="L26" s="506"/>
      <c r="M26" s="603"/>
      <c r="N26" s="604"/>
      <c r="O26" s="605"/>
      <c r="P26" s="438" t="s">
        <v>516</v>
      </c>
      <c r="Q26" s="90">
        <f>IFERROR(VLOOKUP($P26,'利用者数実績（2025.9）'!A:AO,41,FALSE)*100,"")</f>
        <v>93.333333333333329</v>
      </c>
      <c r="R26" s="90">
        <f>IFERROR((VLOOKUP($P26,'利用者数実績（2025.9）'!A:AO,37,FALSE)/VLOOKUP($P26,'利用者数実績（2024.9）'!A:AP,38,FALSE))*100,"")</f>
        <v>93.333333333333329</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▲668,709</v>
      </c>
      <c r="K27" s="506"/>
      <c r="L27" s="506"/>
      <c r="M27" s="603"/>
      <c r="N27" s="604"/>
      <c r="O27" s="605"/>
      <c r="P27" s="438" t="s">
        <v>518</v>
      </c>
      <c r="Q27" s="90">
        <f>IFERROR(VLOOKUP($P27,'利用者数実績（2025.9）'!A:AO,41,FALSE)*100,"")</f>
        <v>79.615384615384627</v>
      </c>
      <c r="R27" s="90">
        <f>IFERROR((VLOOKUP($P27,'利用者数実績（2025.9）'!A:AO,37,FALSE)/VLOOKUP($P27,'利用者数実績（2024.9）'!A:AP,38,FALSE))*100,"")</f>
        <v>85.197275049673564</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▲178,060</v>
      </c>
      <c r="K28" s="506"/>
      <c r="L28" s="506"/>
      <c r="M28" s="600"/>
      <c r="N28" s="601"/>
      <c r="O28" s="602"/>
      <c r="P28" s="438" t="s">
        <v>854</v>
      </c>
      <c r="Q28" s="90">
        <f>IFERROR(VLOOKUP($P28,'利用者数実績（2025.9）'!A:AO,41,FALSE)*100,"")</f>
        <v>97.435897435897431</v>
      </c>
      <c r="R28" s="90">
        <f>IFERROR((VLOOKUP($P28,'利用者数実績（2025.9）'!A:AO,37,FALSE)/VLOOKUP($P28,'利用者数実績（2024.9）'!A:AP,38,FALSE))*100,"")</f>
        <v>97.958341926170348</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▲345,921</v>
      </c>
      <c r="K29" s="615"/>
      <c r="L29" s="616"/>
      <c r="M29" s="617"/>
      <c r="N29" s="618"/>
      <c r="O29" s="619"/>
      <c r="P29" s="438" t="s">
        <v>520</v>
      </c>
      <c r="Q29" s="90">
        <f>IFERROR(VLOOKUP($P29,'利用者数実績（2025.9）'!A:AN,40,FALSE)*100,"")</f>
        <v>97.028985507246375</v>
      </c>
      <c r="R29" s="90">
        <f>IFERROR((VLOOKUP($P29,'利用者数実績（2025.9）'!A:AO,36,FALSE)/VLOOKUP($P29,'利用者数実績（2024.9）'!A:AP,37,FALSE))*100,"")</f>
        <v>97.099347353154457</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▲5,745,016</v>
      </c>
      <c r="K30" s="512"/>
      <c r="L30" s="512"/>
      <c r="M30" s="606"/>
      <c r="N30" s="607"/>
      <c r="O30" s="608"/>
      <c r="P30" s="438" t="s">
        <v>855</v>
      </c>
      <c r="Q30" s="90">
        <f>IFERROR(VLOOKUP($P30,'利用者数実績（2025.9）'!A:AN,40,FALSE)*100,"")</f>
        <v>97.387664924072695</v>
      </c>
      <c r="R30" s="90">
        <f>IFERROR((VLOOKUP($P30,'利用者数実績（2025.9）'!A:AO,35,FALSE)/VLOOKUP($P30,'利用者数実績（2024.9）'!A:AP,36,FALSE))*100,"")</f>
        <v>99.130759385665527</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47" priority="1" stopIfTrue="1">
      <formula>B11=$L$4</formula>
    </cfRule>
    <cfRule type="expression" dxfId="46" priority="2" stopIfTrue="1">
      <formula>B11=$B$4</formula>
    </cfRule>
    <cfRule type="expression" dxfId="45" priority="3" stopIfTrue="1">
      <formula>B11=$E$4</formula>
    </cfRule>
    <cfRule type="expression" dxfId="44"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B2F83-79EB-4BE4-BEC9-F9AAC947CF87}">
  <sheetPr codeName="Sheet26">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5" style="95" bestFit="1" customWidth="1"/>
    <col min="5" max="34" width="5.125" style="95" customWidth="1"/>
    <col min="35" max="35" width="5.125" style="95" hidden="1" customWidth="1"/>
    <col min="36" max="36" width="7.375" style="95" bestFit="1" customWidth="1"/>
    <col min="37" max="37" width="9.625" style="95" customWidth="1"/>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5" style="95" bestFit="1" customWidth="1"/>
    <col min="261" max="290" width="5.125" style="95" customWidth="1"/>
    <col min="291" max="291" width="0" style="95" hidden="1" customWidth="1"/>
    <col min="292" max="292" width="7.375" style="95" bestFit="1" customWidth="1"/>
    <col min="293" max="293" width="9.625" style="95" customWidth="1"/>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5" style="95" bestFit="1" customWidth="1"/>
    <col min="517" max="546" width="5.125" style="95" customWidth="1"/>
    <col min="547" max="547" width="0" style="95" hidden="1" customWidth="1"/>
    <col min="548" max="548" width="7.375" style="95" bestFit="1" customWidth="1"/>
    <col min="549" max="549" width="9.625" style="95" customWidth="1"/>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5" style="95" bestFit="1" customWidth="1"/>
    <col min="773" max="802" width="5.125" style="95" customWidth="1"/>
    <col min="803" max="803" width="0" style="95" hidden="1" customWidth="1"/>
    <col min="804" max="804" width="7.375" style="95" bestFit="1" customWidth="1"/>
    <col min="805" max="805" width="9.625" style="95" customWidth="1"/>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5" style="95" bestFit="1" customWidth="1"/>
    <col min="1029" max="1058" width="5.125" style="95" customWidth="1"/>
    <col min="1059" max="1059" width="0" style="95" hidden="1" customWidth="1"/>
    <col min="1060" max="1060" width="7.375" style="95" bestFit="1" customWidth="1"/>
    <col min="1061" max="1061" width="9.625" style="95" customWidth="1"/>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5" style="95" bestFit="1" customWidth="1"/>
    <col min="1285" max="1314" width="5.125" style="95" customWidth="1"/>
    <col min="1315" max="1315" width="0" style="95" hidden="1" customWidth="1"/>
    <col min="1316" max="1316" width="7.375" style="95" bestFit="1" customWidth="1"/>
    <col min="1317" max="1317" width="9.625" style="95" customWidth="1"/>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5" style="95" bestFit="1" customWidth="1"/>
    <col min="1541" max="1570" width="5.125" style="95" customWidth="1"/>
    <col min="1571" max="1571" width="0" style="95" hidden="1" customWidth="1"/>
    <col min="1572" max="1572" width="7.375" style="95" bestFit="1" customWidth="1"/>
    <col min="1573" max="1573" width="9.625" style="95" customWidth="1"/>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5" style="95" bestFit="1" customWidth="1"/>
    <col min="1797" max="1826" width="5.125" style="95" customWidth="1"/>
    <col min="1827" max="1827" width="0" style="95" hidden="1" customWidth="1"/>
    <col min="1828" max="1828" width="7.375" style="95" bestFit="1" customWidth="1"/>
    <col min="1829" max="1829" width="9.625" style="95" customWidth="1"/>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5" style="95" bestFit="1" customWidth="1"/>
    <col min="2053" max="2082" width="5.125" style="95" customWidth="1"/>
    <col min="2083" max="2083" width="0" style="95" hidden="1" customWidth="1"/>
    <col min="2084" max="2084" width="7.375" style="95" bestFit="1" customWidth="1"/>
    <col min="2085" max="2085" width="9.625" style="95" customWidth="1"/>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5" style="95" bestFit="1" customWidth="1"/>
    <col min="2309" max="2338" width="5.125" style="95" customWidth="1"/>
    <col min="2339" max="2339" width="0" style="95" hidden="1" customWidth="1"/>
    <col min="2340" max="2340" width="7.375" style="95" bestFit="1" customWidth="1"/>
    <col min="2341" max="2341" width="9.625" style="95" customWidth="1"/>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5" style="95" bestFit="1" customWidth="1"/>
    <col min="2565" max="2594" width="5.125" style="95" customWidth="1"/>
    <col min="2595" max="2595" width="0" style="95" hidden="1" customWidth="1"/>
    <col min="2596" max="2596" width="7.375" style="95" bestFit="1" customWidth="1"/>
    <col min="2597" max="2597" width="9.625" style="95" customWidth="1"/>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5" style="95" bestFit="1" customWidth="1"/>
    <col min="2821" max="2850" width="5.125" style="95" customWidth="1"/>
    <col min="2851" max="2851" width="0" style="95" hidden="1" customWidth="1"/>
    <col min="2852" max="2852" width="7.375" style="95" bestFit="1" customWidth="1"/>
    <col min="2853" max="2853" width="9.625" style="95" customWidth="1"/>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5" style="95" bestFit="1" customWidth="1"/>
    <col min="3077" max="3106" width="5.125" style="95" customWidth="1"/>
    <col min="3107" max="3107" width="0" style="95" hidden="1" customWidth="1"/>
    <col min="3108" max="3108" width="7.375" style="95" bestFit="1" customWidth="1"/>
    <col min="3109" max="3109" width="9.625" style="95" customWidth="1"/>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5" style="95" bestFit="1" customWidth="1"/>
    <col min="3333" max="3362" width="5.125" style="95" customWidth="1"/>
    <col min="3363" max="3363" width="0" style="95" hidden="1" customWidth="1"/>
    <col min="3364" max="3364" width="7.375" style="95" bestFit="1" customWidth="1"/>
    <col min="3365" max="3365" width="9.625" style="95" customWidth="1"/>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5" style="95" bestFit="1" customWidth="1"/>
    <col min="3589" max="3618" width="5.125" style="95" customWidth="1"/>
    <col min="3619" max="3619" width="0" style="95" hidden="1" customWidth="1"/>
    <col min="3620" max="3620" width="7.375" style="95" bestFit="1" customWidth="1"/>
    <col min="3621" max="3621" width="9.625" style="95" customWidth="1"/>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5" style="95" bestFit="1" customWidth="1"/>
    <col min="3845" max="3874" width="5.125" style="95" customWidth="1"/>
    <col min="3875" max="3875" width="0" style="95" hidden="1" customWidth="1"/>
    <col min="3876" max="3876" width="7.375" style="95" bestFit="1" customWidth="1"/>
    <col min="3877" max="3877" width="9.625" style="95" customWidth="1"/>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5" style="95" bestFit="1" customWidth="1"/>
    <col min="4101" max="4130" width="5.125" style="95" customWidth="1"/>
    <col min="4131" max="4131" width="0" style="95" hidden="1" customWidth="1"/>
    <col min="4132" max="4132" width="7.375" style="95" bestFit="1" customWidth="1"/>
    <col min="4133" max="4133" width="9.625" style="95" customWidth="1"/>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5" style="95" bestFit="1" customWidth="1"/>
    <col min="4357" max="4386" width="5.125" style="95" customWidth="1"/>
    <col min="4387" max="4387" width="0" style="95" hidden="1" customWidth="1"/>
    <col min="4388" max="4388" width="7.375" style="95" bestFit="1" customWidth="1"/>
    <col min="4389" max="4389" width="9.625" style="95" customWidth="1"/>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5" style="95" bestFit="1" customWidth="1"/>
    <col min="4613" max="4642" width="5.125" style="95" customWidth="1"/>
    <col min="4643" max="4643" width="0" style="95" hidden="1" customWidth="1"/>
    <col min="4644" max="4644" width="7.375" style="95" bestFit="1" customWidth="1"/>
    <col min="4645" max="4645" width="9.625" style="95" customWidth="1"/>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5" style="95" bestFit="1" customWidth="1"/>
    <col min="4869" max="4898" width="5.125" style="95" customWidth="1"/>
    <col min="4899" max="4899" width="0" style="95" hidden="1" customWidth="1"/>
    <col min="4900" max="4900" width="7.375" style="95" bestFit="1" customWidth="1"/>
    <col min="4901" max="4901" width="9.625" style="95" customWidth="1"/>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5" style="95" bestFit="1" customWidth="1"/>
    <col min="5125" max="5154" width="5.125" style="95" customWidth="1"/>
    <col min="5155" max="5155" width="0" style="95" hidden="1" customWidth="1"/>
    <col min="5156" max="5156" width="7.375" style="95" bestFit="1" customWidth="1"/>
    <col min="5157" max="5157" width="9.625" style="95" customWidth="1"/>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5" style="95" bestFit="1" customWidth="1"/>
    <col min="5381" max="5410" width="5.125" style="95" customWidth="1"/>
    <col min="5411" max="5411" width="0" style="95" hidden="1" customWidth="1"/>
    <col min="5412" max="5412" width="7.375" style="95" bestFit="1" customWidth="1"/>
    <col min="5413" max="5413" width="9.625" style="95" customWidth="1"/>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5" style="95" bestFit="1" customWidth="1"/>
    <col min="5637" max="5666" width="5.125" style="95" customWidth="1"/>
    <col min="5667" max="5667" width="0" style="95" hidden="1" customWidth="1"/>
    <col min="5668" max="5668" width="7.375" style="95" bestFit="1" customWidth="1"/>
    <col min="5669" max="5669" width="9.625" style="95" customWidth="1"/>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5" style="95" bestFit="1" customWidth="1"/>
    <col min="5893" max="5922" width="5.125" style="95" customWidth="1"/>
    <col min="5923" max="5923" width="0" style="95" hidden="1" customWidth="1"/>
    <col min="5924" max="5924" width="7.375" style="95" bestFit="1" customWidth="1"/>
    <col min="5925" max="5925" width="9.625" style="95" customWidth="1"/>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5" style="95" bestFit="1" customWidth="1"/>
    <col min="6149" max="6178" width="5.125" style="95" customWidth="1"/>
    <col min="6179" max="6179" width="0" style="95" hidden="1" customWidth="1"/>
    <col min="6180" max="6180" width="7.375" style="95" bestFit="1" customWidth="1"/>
    <col min="6181" max="6181" width="9.625" style="95" customWidth="1"/>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5" style="95" bestFit="1" customWidth="1"/>
    <col min="6405" max="6434" width="5.125" style="95" customWidth="1"/>
    <col min="6435" max="6435" width="0" style="95" hidden="1" customWidth="1"/>
    <col min="6436" max="6436" width="7.375" style="95" bestFit="1" customWidth="1"/>
    <col min="6437" max="6437" width="9.625" style="95" customWidth="1"/>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5" style="95" bestFit="1" customWidth="1"/>
    <col min="6661" max="6690" width="5.125" style="95" customWidth="1"/>
    <col min="6691" max="6691" width="0" style="95" hidden="1" customWidth="1"/>
    <col min="6692" max="6692" width="7.375" style="95" bestFit="1" customWidth="1"/>
    <col min="6693" max="6693" width="9.625" style="95" customWidth="1"/>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5" style="95" bestFit="1" customWidth="1"/>
    <col min="6917" max="6946" width="5.125" style="95" customWidth="1"/>
    <col min="6947" max="6947" width="0" style="95" hidden="1" customWidth="1"/>
    <col min="6948" max="6948" width="7.375" style="95" bestFit="1" customWidth="1"/>
    <col min="6949" max="6949" width="9.625" style="95" customWidth="1"/>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5" style="95" bestFit="1" customWidth="1"/>
    <col min="7173" max="7202" width="5.125" style="95" customWidth="1"/>
    <col min="7203" max="7203" width="0" style="95" hidden="1" customWidth="1"/>
    <col min="7204" max="7204" width="7.375" style="95" bestFit="1" customWidth="1"/>
    <col min="7205" max="7205" width="9.625" style="95" customWidth="1"/>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5" style="95" bestFit="1" customWidth="1"/>
    <col min="7429" max="7458" width="5.125" style="95" customWidth="1"/>
    <col min="7459" max="7459" width="0" style="95" hidden="1" customWidth="1"/>
    <col min="7460" max="7460" width="7.375" style="95" bestFit="1" customWidth="1"/>
    <col min="7461" max="7461" width="9.625" style="95" customWidth="1"/>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5" style="95" bestFit="1" customWidth="1"/>
    <col min="7685" max="7714" width="5.125" style="95" customWidth="1"/>
    <col min="7715" max="7715" width="0" style="95" hidden="1" customWidth="1"/>
    <col min="7716" max="7716" width="7.375" style="95" bestFit="1" customWidth="1"/>
    <col min="7717" max="7717" width="9.625" style="95" customWidth="1"/>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5" style="95" bestFit="1" customWidth="1"/>
    <col min="7941" max="7970" width="5.125" style="95" customWidth="1"/>
    <col min="7971" max="7971" width="0" style="95" hidden="1" customWidth="1"/>
    <col min="7972" max="7972" width="7.375" style="95" bestFit="1" customWidth="1"/>
    <col min="7973" max="7973" width="9.625" style="95" customWidth="1"/>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5" style="95" bestFit="1" customWidth="1"/>
    <col min="8197" max="8226" width="5.125" style="95" customWidth="1"/>
    <col min="8227" max="8227" width="0" style="95" hidden="1" customWidth="1"/>
    <col min="8228" max="8228" width="7.375" style="95" bestFit="1" customWidth="1"/>
    <col min="8229" max="8229" width="9.625" style="95" customWidth="1"/>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5" style="95" bestFit="1" customWidth="1"/>
    <col min="8453" max="8482" width="5.125" style="95" customWidth="1"/>
    <col min="8483" max="8483" width="0" style="95" hidden="1" customWidth="1"/>
    <col min="8484" max="8484" width="7.375" style="95" bestFit="1" customWidth="1"/>
    <col min="8485" max="8485" width="9.625" style="95" customWidth="1"/>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5" style="95" bestFit="1" customWidth="1"/>
    <col min="8709" max="8738" width="5.125" style="95" customWidth="1"/>
    <col min="8739" max="8739" width="0" style="95" hidden="1" customWidth="1"/>
    <col min="8740" max="8740" width="7.375" style="95" bestFit="1" customWidth="1"/>
    <col min="8741" max="8741" width="9.625" style="95" customWidth="1"/>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5" style="95" bestFit="1" customWidth="1"/>
    <col min="8965" max="8994" width="5.125" style="95" customWidth="1"/>
    <col min="8995" max="8995" width="0" style="95" hidden="1" customWidth="1"/>
    <col min="8996" max="8996" width="7.375" style="95" bestFit="1" customWidth="1"/>
    <col min="8997" max="8997" width="9.625" style="95" customWidth="1"/>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5" style="95" bestFit="1" customWidth="1"/>
    <col min="9221" max="9250" width="5.125" style="95" customWidth="1"/>
    <col min="9251" max="9251" width="0" style="95" hidden="1" customWidth="1"/>
    <col min="9252" max="9252" width="7.375" style="95" bestFit="1" customWidth="1"/>
    <col min="9253" max="9253" width="9.625" style="95" customWidth="1"/>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5" style="95" bestFit="1" customWidth="1"/>
    <col min="9477" max="9506" width="5.125" style="95" customWidth="1"/>
    <col min="9507" max="9507" width="0" style="95" hidden="1" customWidth="1"/>
    <col min="9508" max="9508" width="7.375" style="95" bestFit="1" customWidth="1"/>
    <col min="9509" max="9509" width="9.625" style="95" customWidth="1"/>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5" style="95" bestFit="1" customWidth="1"/>
    <col min="9733" max="9762" width="5.125" style="95" customWidth="1"/>
    <col min="9763" max="9763" width="0" style="95" hidden="1" customWidth="1"/>
    <col min="9764" max="9764" width="7.375" style="95" bestFit="1" customWidth="1"/>
    <col min="9765" max="9765" width="9.625" style="95" customWidth="1"/>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5" style="95" bestFit="1" customWidth="1"/>
    <col min="9989" max="10018" width="5.125" style="95" customWidth="1"/>
    <col min="10019" max="10019" width="0" style="95" hidden="1" customWidth="1"/>
    <col min="10020" max="10020" width="7.375" style="95" bestFit="1" customWidth="1"/>
    <col min="10021" max="10021" width="9.625" style="95" customWidth="1"/>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5" style="95" bestFit="1" customWidth="1"/>
    <col min="10245" max="10274" width="5.125" style="95" customWidth="1"/>
    <col min="10275" max="10275" width="0" style="95" hidden="1" customWidth="1"/>
    <col min="10276" max="10276" width="7.375" style="95" bestFit="1" customWidth="1"/>
    <col min="10277" max="10277" width="9.625" style="95" customWidth="1"/>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5" style="95" bestFit="1" customWidth="1"/>
    <col min="10501" max="10530" width="5.125" style="95" customWidth="1"/>
    <col min="10531" max="10531" width="0" style="95" hidden="1" customWidth="1"/>
    <col min="10532" max="10532" width="7.375" style="95" bestFit="1" customWidth="1"/>
    <col min="10533" max="10533" width="9.625" style="95" customWidth="1"/>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5" style="95" bestFit="1" customWidth="1"/>
    <col min="10757" max="10786" width="5.125" style="95" customWidth="1"/>
    <col min="10787" max="10787" width="0" style="95" hidden="1" customWidth="1"/>
    <col min="10788" max="10788" width="7.375" style="95" bestFit="1" customWidth="1"/>
    <col min="10789" max="10789" width="9.625" style="95" customWidth="1"/>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5" style="95" bestFit="1" customWidth="1"/>
    <col min="11013" max="11042" width="5.125" style="95" customWidth="1"/>
    <col min="11043" max="11043" width="0" style="95" hidden="1" customWidth="1"/>
    <col min="11044" max="11044" width="7.375" style="95" bestFit="1" customWidth="1"/>
    <col min="11045" max="11045" width="9.625" style="95" customWidth="1"/>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5" style="95" bestFit="1" customWidth="1"/>
    <col min="11269" max="11298" width="5.125" style="95" customWidth="1"/>
    <col min="11299" max="11299" width="0" style="95" hidden="1" customWidth="1"/>
    <col min="11300" max="11300" width="7.375" style="95" bestFit="1" customWidth="1"/>
    <col min="11301" max="11301" width="9.625" style="95" customWidth="1"/>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5" style="95" bestFit="1" customWidth="1"/>
    <col min="11525" max="11554" width="5.125" style="95" customWidth="1"/>
    <col min="11555" max="11555" width="0" style="95" hidden="1" customWidth="1"/>
    <col min="11556" max="11556" width="7.375" style="95" bestFit="1" customWidth="1"/>
    <col min="11557" max="11557" width="9.625" style="95" customWidth="1"/>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5" style="95" bestFit="1" customWidth="1"/>
    <col min="11781" max="11810" width="5.125" style="95" customWidth="1"/>
    <col min="11811" max="11811" width="0" style="95" hidden="1" customWidth="1"/>
    <col min="11812" max="11812" width="7.375" style="95" bestFit="1" customWidth="1"/>
    <col min="11813" max="11813" width="9.625" style="95" customWidth="1"/>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5" style="95" bestFit="1" customWidth="1"/>
    <col min="12037" max="12066" width="5.125" style="95" customWidth="1"/>
    <col min="12067" max="12067" width="0" style="95" hidden="1" customWidth="1"/>
    <col min="12068" max="12068" width="7.375" style="95" bestFit="1" customWidth="1"/>
    <col min="12069" max="12069" width="9.625" style="95" customWidth="1"/>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5" style="95" bestFit="1" customWidth="1"/>
    <col min="12293" max="12322" width="5.125" style="95" customWidth="1"/>
    <col min="12323" max="12323" width="0" style="95" hidden="1" customWidth="1"/>
    <col min="12324" max="12324" width="7.375" style="95" bestFit="1" customWidth="1"/>
    <col min="12325" max="12325" width="9.625" style="95" customWidth="1"/>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5" style="95" bestFit="1" customWidth="1"/>
    <col min="12549" max="12578" width="5.125" style="95" customWidth="1"/>
    <col min="12579" max="12579" width="0" style="95" hidden="1" customWidth="1"/>
    <col min="12580" max="12580" width="7.375" style="95" bestFit="1" customWidth="1"/>
    <col min="12581" max="12581" width="9.625" style="95" customWidth="1"/>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5" style="95" bestFit="1" customWidth="1"/>
    <col min="12805" max="12834" width="5.125" style="95" customWidth="1"/>
    <col min="12835" max="12835" width="0" style="95" hidden="1" customWidth="1"/>
    <col min="12836" max="12836" width="7.375" style="95" bestFit="1" customWidth="1"/>
    <col min="12837" max="12837" width="9.625" style="95" customWidth="1"/>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5" style="95" bestFit="1" customWidth="1"/>
    <col min="13061" max="13090" width="5.125" style="95" customWidth="1"/>
    <col min="13091" max="13091" width="0" style="95" hidden="1" customWidth="1"/>
    <col min="13092" max="13092" width="7.375" style="95" bestFit="1" customWidth="1"/>
    <col min="13093" max="13093" width="9.625" style="95" customWidth="1"/>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5" style="95" bestFit="1" customWidth="1"/>
    <col min="13317" max="13346" width="5.125" style="95" customWidth="1"/>
    <col min="13347" max="13347" width="0" style="95" hidden="1" customWidth="1"/>
    <col min="13348" max="13348" width="7.375" style="95" bestFit="1" customWidth="1"/>
    <col min="13349" max="13349" width="9.625" style="95" customWidth="1"/>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5" style="95" bestFit="1" customWidth="1"/>
    <col min="13573" max="13602" width="5.125" style="95" customWidth="1"/>
    <col min="13603" max="13603" width="0" style="95" hidden="1" customWidth="1"/>
    <col min="13604" max="13604" width="7.375" style="95" bestFit="1" customWidth="1"/>
    <col min="13605" max="13605" width="9.625" style="95" customWidth="1"/>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5" style="95" bestFit="1" customWidth="1"/>
    <col min="13829" max="13858" width="5.125" style="95" customWidth="1"/>
    <col min="13859" max="13859" width="0" style="95" hidden="1" customWidth="1"/>
    <col min="13860" max="13860" width="7.375" style="95" bestFit="1" customWidth="1"/>
    <col min="13861" max="13861" width="9.625" style="95" customWidth="1"/>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5" style="95" bestFit="1" customWidth="1"/>
    <col min="14085" max="14114" width="5.125" style="95" customWidth="1"/>
    <col min="14115" max="14115" width="0" style="95" hidden="1" customWidth="1"/>
    <col min="14116" max="14116" width="7.375" style="95" bestFit="1" customWidth="1"/>
    <col min="14117" max="14117" width="9.625" style="95" customWidth="1"/>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5" style="95" bestFit="1" customWidth="1"/>
    <col min="14341" max="14370" width="5.125" style="95" customWidth="1"/>
    <col min="14371" max="14371" width="0" style="95" hidden="1" customWidth="1"/>
    <col min="14372" max="14372" width="7.375" style="95" bestFit="1" customWidth="1"/>
    <col min="14373" max="14373" width="9.625" style="95" customWidth="1"/>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5" style="95" bestFit="1" customWidth="1"/>
    <col min="14597" max="14626" width="5.125" style="95" customWidth="1"/>
    <col min="14627" max="14627" width="0" style="95" hidden="1" customWidth="1"/>
    <col min="14628" max="14628" width="7.375" style="95" bestFit="1" customWidth="1"/>
    <col min="14629" max="14629" width="9.625" style="95" customWidth="1"/>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5" style="95" bestFit="1" customWidth="1"/>
    <col min="14853" max="14882" width="5.125" style="95" customWidth="1"/>
    <col min="14883" max="14883" width="0" style="95" hidden="1" customWidth="1"/>
    <col min="14884" max="14884" width="7.375" style="95" bestFit="1" customWidth="1"/>
    <col min="14885" max="14885" width="9.625" style="95" customWidth="1"/>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5" style="95" bestFit="1" customWidth="1"/>
    <col min="15109" max="15138" width="5.125" style="95" customWidth="1"/>
    <col min="15139" max="15139" width="0" style="95" hidden="1" customWidth="1"/>
    <col min="15140" max="15140" width="7.375" style="95" bestFit="1" customWidth="1"/>
    <col min="15141" max="15141" width="9.625" style="95" customWidth="1"/>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5" style="95" bestFit="1" customWidth="1"/>
    <col min="15365" max="15394" width="5.125" style="95" customWidth="1"/>
    <col min="15395" max="15395" width="0" style="95" hidden="1" customWidth="1"/>
    <col min="15396" max="15396" width="7.375" style="95" bestFit="1" customWidth="1"/>
    <col min="15397" max="15397" width="9.625" style="95" customWidth="1"/>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5" style="95" bestFit="1" customWidth="1"/>
    <col min="15621" max="15650" width="5.125" style="95" customWidth="1"/>
    <col min="15651" max="15651" width="0" style="95" hidden="1" customWidth="1"/>
    <col min="15652" max="15652" width="7.375" style="95" bestFit="1" customWidth="1"/>
    <col min="15653" max="15653" width="9.625" style="95" customWidth="1"/>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5" style="95" bestFit="1" customWidth="1"/>
    <col min="15877" max="15906" width="5.125" style="95" customWidth="1"/>
    <col min="15907" max="15907" width="0" style="95" hidden="1" customWidth="1"/>
    <col min="15908" max="15908" width="7.375" style="95" bestFit="1" customWidth="1"/>
    <col min="15909" max="15909" width="9.625" style="95" customWidth="1"/>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5" style="95" bestFit="1" customWidth="1"/>
    <col min="16133" max="16162" width="5.125" style="95" customWidth="1"/>
    <col min="16163" max="16163" width="0" style="95" hidden="1" customWidth="1"/>
    <col min="16164" max="16164" width="7.375" style="95" bestFit="1" customWidth="1"/>
    <col min="16165" max="16165" width="9.625" style="95" customWidth="1"/>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2024</v>
      </c>
      <c r="F1" s="93" t="s">
        <v>479</v>
      </c>
      <c r="G1" s="93">
        <v>9</v>
      </c>
      <c r="H1" s="94" t="s">
        <v>480</v>
      </c>
    </row>
    <row r="2" spans="1:42" ht="18" customHeight="1">
      <c r="A2" s="96"/>
      <c r="B2" s="95" t="s">
        <v>859</v>
      </c>
    </row>
    <row r="3" spans="1:42" ht="18.75" customHeight="1">
      <c r="A3" s="516" t="s">
        <v>481</v>
      </c>
      <c r="B3" s="97"/>
      <c r="C3" s="518" t="s">
        <v>482</v>
      </c>
      <c r="D3" s="518" t="s">
        <v>483</v>
      </c>
      <c r="E3" s="98">
        <f>DATE(E1,G1,1)</f>
        <v>45536</v>
      </c>
      <c r="F3" s="99">
        <f t="shared" ref="F3:AG3" si="0">E3+1</f>
        <v>45537</v>
      </c>
      <c r="G3" s="99">
        <f t="shared" si="0"/>
        <v>45538</v>
      </c>
      <c r="H3" s="100">
        <f t="shared" si="0"/>
        <v>45539</v>
      </c>
      <c r="I3" s="99">
        <f t="shared" si="0"/>
        <v>45540</v>
      </c>
      <c r="J3" s="99">
        <f t="shared" si="0"/>
        <v>45541</v>
      </c>
      <c r="K3" s="99">
        <f t="shared" si="0"/>
        <v>45542</v>
      </c>
      <c r="L3" s="99">
        <f t="shared" si="0"/>
        <v>45543</v>
      </c>
      <c r="M3" s="99">
        <f t="shared" si="0"/>
        <v>45544</v>
      </c>
      <c r="N3" s="99">
        <f t="shared" si="0"/>
        <v>45545</v>
      </c>
      <c r="O3" s="99">
        <f t="shared" si="0"/>
        <v>45546</v>
      </c>
      <c r="P3" s="99">
        <f t="shared" si="0"/>
        <v>45547</v>
      </c>
      <c r="Q3" s="99">
        <f t="shared" si="0"/>
        <v>45548</v>
      </c>
      <c r="R3" s="99">
        <f t="shared" si="0"/>
        <v>45549</v>
      </c>
      <c r="S3" s="99">
        <f t="shared" si="0"/>
        <v>45550</v>
      </c>
      <c r="T3" s="99">
        <f t="shared" si="0"/>
        <v>45551</v>
      </c>
      <c r="U3" s="99">
        <f t="shared" si="0"/>
        <v>45552</v>
      </c>
      <c r="V3" s="99">
        <f t="shared" si="0"/>
        <v>45553</v>
      </c>
      <c r="W3" s="99">
        <f t="shared" si="0"/>
        <v>45554</v>
      </c>
      <c r="X3" s="100">
        <f t="shared" si="0"/>
        <v>45555</v>
      </c>
      <c r="Y3" s="99">
        <f t="shared" si="0"/>
        <v>45556</v>
      </c>
      <c r="Z3" s="99">
        <f t="shared" si="0"/>
        <v>45557</v>
      </c>
      <c r="AA3" s="99">
        <f t="shared" si="0"/>
        <v>45558</v>
      </c>
      <c r="AB3" s="99">
        <f t="shared" si="0"/>
        <v>45559</v>
      </c>
      <c r="AC3" s="99">
        <f t="shared" si="0"/>
        <v>45560</v>
      </c>
      <c r="AD3" s="99">
        <f t="shared" si="0"/>
        <v>45561</v>
      </c>
      <c r="AE3" s="99">
        <f t="shared" si="0"/>
        <v>45562</v>
      </c>
      <c r="AF3" s="99">
        <f t="shared" si="0"/>
        <v>45563</v>
      </c>
      <c r="AG3" s="99">
        <f t="shared" si="0"/>
        <v>45564</v>
      </c>
      <c r="AH3" s="99">
        <f>AG3+1</f>
        <v>45565</v>
      </c>
      <c r="AI3" s="99">
        <f>AH3+1</f>
        <v>45566</v>
      </c>
      <c r="AJ3" s="518" t="s">
        <v>484</v>
      </c>
      <c r="AK3" s="520" t="s">
        <v>485</v>
      </c>
      <c r="AL3" s="521"/>
      <c r="AM3" s="520" t="s">
        <v>486</v>
      </c>
      <c r="AN3" s="521"/>
      <c r="AO3" s="534" t="s">
        <v>487</v>
      </c>
      <c r="AP3" s="521"/>
    </row>
    <row r="4" spans="1:42" ht="18.75" customHeight="1">
      <c r="A4" s="517"/>
      <c r="B4" s="101"/>
      <c r="C4" s="519"/>
      <c r="D4" s="519"/>
      <c r="E4" s="102">
        <f>E3</f>
        <v>45536</v>
      </c>
      <c r="F4" s="103">
        <f>F3</f>
        <v>45537</v>
      </c>
      <c r="G4" s="103">
        <f t="shared" ref="G4:AI4" si="1">G3</f>
        <v>45538</v>
      </c>
      <c r="H4" s="103">
        <f t="shared" si="1"/>
        <v>45539</v>
      </c>
      <c r="I4" s="103">
        <f t="shared" si="1"/>
        <v>45540</v>
      </c>
      <c r="J4" s="103">
        <f t="shared" si="1"/>
        <v>45541</v>
      </c>
      <c r="K4" s="103">
        <f t="shared" si="1"/>
        <v>45542</v>
      </c>
      <c r="L4" s="103">
        <f t="shared" si="1"/>
        <v>45543</v>
      </c>
      <c r="M4" s="103">
        <f t="shared" si="1"/>
        <v>45544</v>
      </c>
      <c r="N4" s="103">
        <f t="shared" si="1"/>
        <v>45545</v>
      </c>
      <c r="O4" s="103">
        <f t="shared" si="1"/>
        <v>45546</v>
      </c>
      <c r="P4" s="103">
        <f t="shared" si="1"/>
        <v>45547</v>
      </c>
      <c r="Q4" s="103">
        <f t="shared" si="1"/>
        <v>45548</v>
      </c>
      <c r="R4" s="103">
        <f t="shared" si="1"/>
        <v>45549</v>
      </c>
      <c r="S4" s="103">
        <f t="shared" si="1"/>
        <v>45550</v>
      </c>
      <c r="T4" s="103">
        <f t="shared" si="1"/>
        <v>45551</v>
      </c>
      <c r="U4" s="103">
        <f t="shared" si="1"/>
        <v>45552</v>
      </c>
      <c r="V4" s="103">
        <f t="shared" si="1"/>
        <v>45553</v>
      </c>
      <c r="W4" s="103">
        <f t="shared" si="1"/>
        <v>45554</v>
      </c>
      <c r="X4" s="103">
        <f t="shared" si="1"/>
        <v>45555</v>
      </c>
      <c r="Y4" s="103">
        <f t="shared" si="1"/>
        <v>45556</v>
      </c>
      <c r="Z4" s="103">
        <f t="shared" si="1"/>
        <v>45557</v>
      </c>
      <c r="AA4" s="103">
        <f t="shared" si="1"/>
        <v>45558</v>
      </c>
      <c r="AB4" s="103">
        <f t="shared" si="1"/>
        <v>45559</v>
      </c>
      <c r="AC4" s="103">
        <f t="shared" si="1"/>
        <v>45560</v>
      </c>
      <c r="AD4" s="103">
        <f t="shared" si="1"/>
        <v>45561</v>
      </c>
      <c r="AE4" s="103">
        <f t="shared" si="1"/>
        <v>45562</v>
      </c>
      <c r="AF4" s="103">
        <f t="shared" si="1"/>
        <v>45563</v>
      </c>
      <c r="AG4" s="103">
        <f t="shared" si="1"/>
        <v>45564</v>
      </c>
      <c r="AH4" s="103">
        <f>AH3</f>
        <v>45565</v>
      </c>
      <c r="AI4" s="103">
        <f t="shared" si="1"/>
        <v>45566</v>
      </c>
      <c r="AJ4" s="519"/>
      <c r="AK4" s="522"/>
      <c r="AL4" s="523"/>
      <c r="AM4" s="522"/>
      <c r="AN4" s="523"/>
      <c r="AO4" s="535"/>
      <c r="AP4" s="523"/>
    </row>
    <row r="5" spans="1:42" ht="20.100000000000001" customHeight="1">
      <c r="A5" s="529" t="s">
        <v>557</v>
      </c>
      <c r="B5" s="104" t="s">
        <v>488</v>
      </c>
      <c r="C5" s="105">
        <v>110</v>
      </c>
      <c r="D5" s="105">
        <v>105</v>
      </c>
      <c r="E5" s="106">
        <v>109</v>
      </c>
      <c r="F5" s="107">
        <v>110</v>
      </c>
      <c r="G5" s="107">
        <v>110</v>
      </c>
      <c r="H5" s="108">
        <v>110</v>
      </c>
      <c r="I5" s="107">
        <v>110</v>
      </c>
      <c r="J5" s="107">
        <v>109</v>
      </c>
      <c r="K5" s="107">
        <v>109</v>
      </c>
      <c r="L5" s="107">
        <v>109</v>
      </c>
      <c r="M5" s="107">
        <v>109</v>
      </c>
      <c r="N5" s="107">
        <v>109</v>
      </c>
      <c r="O5" s="108">
        <v>108</v>
      </c>
      <c r="P5" s="107">
        <v>108</v>
      </c>
      <c r="Q5" s="107">
        <v>107</v>
      </c>
      <c r="R5" s="107">
        <v>107</v>
      </c>
      <c r="S5" s="107">
        <v>107</v>
      </c>
      <c r="T5" s="107">
        <v>107</v>
      </c>
      <c r="U5" s="107">
        <v>108</v>
      </c>
      <c r="V5" s="107">
        <v>108</v>
      </c>
      <c r="W5" s="107">
        <v>108</v>
      </c>
      <c r="X5" s="107">
        <v>108</v>
      </c>
      <c r="Y5" s="107">
        <v>108</v>
      </c>
      <c r="Z5" s="107">
        <v>108</v>
      </c>
      <c r="AA5" s="107">
        <v>108</v>
      </c>
      <c r="AB5" s="107">
        <v>108</v>
      </c>
      <c r="AC5" s="107">
        <v>109</v>
      </c>
      <c r="AD5" s="107">
        <v>109</v>
      </c>
      <c r="AE5" s="107">
        <v>109</v>
      </c>
      <c r="AF5" s="107">
        <v>109</v>
      </c>
      <c r="AG5" s="107">
        <v>107</v>
      </c>
      <c r="AH5" s="107">
        <v>107</v>
      </c>
      <c r="AI5" s="107"/>
      <c r="AJ5" s="109">
        <f t="shared" ref="AJ5:AJ14" si="2">SUM(E5:AI5)</f>
        <v>3252</v>
      </c>
      <c r="AK5" s="110">
        <f t="shared" ref="AK5:AK12" si="3">AJ5/COUNTA(E5:AI5)</f>
        <v>108.4</v>
      </c>
      <c r="AL5" s="537">
        <f>SUM(AK5:AK6)</f>
        <v>118.86666666666667</v>
      </c>
      <c r="AM5" s="111">
        <f>AK5/C5</f>
        <v>0.98545454545454547</v>
      </c>
      <c r="AN5" s="532">
        <f>AL5/(C5+C6)</f>
        <v>0.99055555555555563</v>
      </c>
      <c r="AO5" s="112">
        <f>AK5/D5</f>
        <v>1.0323809523809524</v>
      </c>
      <c r="AP5" s="524">
        <f>AL5/(D5+D6)</f>
        <v>1.0247126436781611</v>
      </c>
    </row>
    <row r="6" spans="1:42" ht="20.100000000000001" customHeight="1">
      <c r="A6" s="530"/>
      <c r="B6" s="115" t="s">
        <v>489</v>
      </c>
      <c r="C6" s="116">
        <v>10</v>
      </c>
      <c r="D6" s="116">
        <v>11</v>
      </c>
      <c r="E6" s="349">
        <v>8</v>
      </c>
      <c r="F6" s="117">
        <v>10</v>
      </c>
      <c r="G6" s="117">
        <v>10</v>
      </c>
      <c r="H6" s="118">
        <v>9</v>
      </c>
      <c r="I6" s="117">
        <v>11</v>
      </c>
      <c r="J6" s="117">
        <v>9</v>
      </c>
      <c r="K6" s="117">
        <v>11</v>
      </c>
      <c r="L6" s="117">
        <v>9</v>
      </c>
      <c r="M6" s="117">
        <v>10</v>
      </c>
      <c r="N6" s="117">
        <v>11</v>
      </c>
      <c r="O6" s="118">
        <v>11</v>
      </c>
      <c r="P6" s="117">
        <v>10</v>
      </c>
      <c r="Q6" s="117">
        <v>11</v>
      </c>
      <c r="R6" s="117">
        <v>12</v>
      </c>
      <c r="S6" s="117">
        <v>12</v>
      </c>
      <c r="T6" s="117">
        <v>11</v>
      </c>
      <c r="U6" s="117">
        <v>11</v>
      </c>
      <c r="V6" s="117">
        <v>10</v>
      </c>
      <c r="W6" s="117">
        <v>10</v>
      </c>
      <c r="X6" s="117">
        <v>12</v>
      </c>
      <c r="Y6" s="117">
        <v>10</v>
      </c>
      <c r="Z6" s="117">
        <v>11</v>
      </c>
      <c r="AA6" s="117">
        <v>11</v>
      </c>
      <c r="AB6" s="117">
        <v>12</v>
      </c>
      <c r="AC6" s="117">
        <v>12</v>
      </c>
      <c r="AD6" s="117">
        <v>8</v>
      </c>
      <c r="AE6" s="117">
        <v>10</v>
      </c>
      <c r="AF6" s="117">
        <v>10</v>
      </c>
      <c r="AG6" s="117">
        <v>11</v>
      </c>
      <c r="AH6" s="117">
        <v>11</v>
      </c>
      <c r="AI6" s="117"/>
      <c r="AJ6" s="119">
        <f t="shared" si="2"/>
        <v>314</v>
      </c>
      <c r="AK6" s="120">
        <f t="shared" si="3"/>
        <v>10.466666666666667</v>
      </c>
      <c r="AL6" s="538"/>
      <c r="AM6" s="122">
        <f>AK6/C6</f>
        <v>1.0466666666666666</v>
      </c>
      <c r="AN6" s="525"/>
      <c r="AO6" s="123">
        <f>AK6/D6</f>
        <v>0.95151515151515154</v>
      </c>
      <c r="AP6" s="524"/>
    </row>
    <row r="7" spans="1:42" ht="20.100000000000001" customHeight="1">
      <c r="A7" s="536"/>
      <c r="B7" s="124" t="s">
        <v>490</v>
      </c>
      <c r="C7" s="125"/>
      <c r="D7" s="126"/>
      <c r="E7" s="127">
        <v>0</v>
      </c>
      <c r="F7" s="128">
        <v>0</v>
      </c>
      <c r="G7" s="128">
        <v>0</v>
      </c>
      <c r="H7" s="129">
        <v>0</v>
      </c>
      <c r="I7" s="128">
        <v>0</v>
      </c>
      <c r="J7" s="128">
        <v>1</v>
      </c>
      <c r="K7" s="128">
        <v>1</v>
      </c>
      <c r="L7" s="128">
        <v>1</v>
      </c>
      <c r="M7" s="128">
        <v>1</v>
      </c>
      <c r="N7" s="128">
        <v>1</v>
      </c>
      <c r="O7" s="129">
        <v>2</v>
      </c>
      <c r="P7" s="128">
        <v>3</v>
      </c>
      <c r="Q7" s="128">
        <v>3</v>
      </c>
      <c r="R7" s="128">
        <v>3</v>
      </c>
      <c r="S7" s="128">
        <v>3</v>
      </c>
      <c r="T7" s="128">
        <v>3</v>
      </c>
      <c r="U7" s="128">
        <v>2</v>
      </c>
      <c r="V7" s="128">
        <v>2</v>
      </c>
      <c r="W7" s="128">
        <v>2</v>
      </c>
      <c r="X7" s="129">
        <v>2</v>
      </c>
      <c r="Y7" s="128">
        <v>2</v>
      </c>
      <c r="Z7" s="128">
        <v>2</v>
      </c>
      <c r="AA7" s="128">
        <v>2</v>
      </c>
      <c r="AB7" s="128">
        <v>2</v>
      </c>
      <c r="AC7" s="128">
        <v>1</v>
      </c>
      <c r="AD7" s="128">
        <v>1</v>
      </c>
      <c r="AE7" s="128">
        <v>1</v>
      </c>
      <c r="AF7" s="128">
        <v>1</v>
      </c>
      <c r="AG7" s="128">
        <v>3</v>
      </c>
      <c r="AH7" s="128">
        <v>3</v>
      </c>
      <c r="AI7" s="128"/>
      <c r="AJ7" s="130">
        <f t="shared" si="2"/>
        <v>48</v>
      </c>
      <c r="AK7" s="131">
        <f t="shared" si="3"/>
        <v>1.6</v>
      </c>
      <c r="AL7" s="539"/>
      <c r="AM7" s="133"/>
      <c r="AN7" s="296"/>
      <c r="AO7" s="133"/>
      <c r="AP7" s="134"/>
    </row>
    <row r="8" spans="1:42" ht="20.100000000000001" customHeight="1">
      <c r="A8" s="530" t="s">
        <v>558</v>
      </c>
      <c r="B8" s="115" t="s">
        <v>491</v>
      </c>
      <c r="C8" s="135">
        <v>15</v>
      </c>
      <c r="D8" s="157">
        <v>11</v>
      </c>
      <c r="E8" s="136"/>
      <c r="F8" s="137">
        <v>12</v>
      </c>
      <c r="G8" s="137">
        <v>11</v>
      </c>
      <c r="H8" s="138">
        <v>11</v>
      </c>
      <c r="I8" s="137">
        <v>9</v>
      </c>
      <c r="J8" s="107">
        <v>9</v>
      </c>
      <c r="K8" s="107">
        <v>12</v>
      </c>
      <c r="L8" s="107"/>
      <c r="M8" s="107">
        <v>11</v>
      </c>
      <c r="N8" s="107">
        <v>10</v>
      </c>
      <c r="O8" s="108">
        <v>13</v>
      </c>
      <c r="P8" s="107">
        <v>9</v>
      </c>
      <c r="Q8" s="107">
        <v>9</v>
      </c>
      <c r="R8" s="107">
        <v>11</v>
      </c>
      <c r="S8" s="107"/>
      <c r="T8" s="107">
        <v>11</v>
      </c>
      <c r="U8" s="107">
        <v>12</v>
      </c>
      <c r="V8" s="107">
        <v>13</v>
      </c>
      <c r="W8" s="107">
        <v>11</v>
      </c>
      <c r="X8" s="108">
        <v>8</v>
      </c>
      <c r="Y8" s="107">
        <v>13</v>
      </c>
      <c r="Z8" s="137"/>
      <c r="AA8" s="137">
        <v>12</v>
      </c>
      <c r="AB8" s="137">
        <v>11</v>
      </c>
      <c r="AC8" s="137">
        <v>11</v>
      </c>
      <c r="AD8" s="137">
        <v>10</v>
      </c>
      <c r="AE8" s="137">
        <v>9</v>
      </c>
      <c r="AF8" s="137">
        <v>14</v>
      </c>
      <c r="AG8" s="137"/>
      <c r="AH8" s="137">
        <v>10</v>
      </c>
      <c r="AI8" s="137"/>
      <c r="AJ8" s="139">
        <f t="shared" si="2"/>
        <v>272</v>
      </c>
      <c r="AK8" s="140">
        <f t="shared" si="3"/>
        <v>10.88</v>
      </c>
      <c r="AL8" s="547">
        <f>SUM(AK8:AK9)</f>
        <v>12.920000000000002</v>
      </c>
      <c r="AM8" s="141">
        <f>AK8/C8</f>
        <v>0.72533333333333339</v>
      </c>
      <c r="AN8" s="524">
        <f>AL8/(C8+C9)</f>
        <v>0.8613333333333334</v>
      </c>
      <c r="AO8" s="142">
        <f>AK8/D8</f>
        <v>0.98909090909090913</v>
      </c>
      <c r="AP8" s="524">
        <f>AL8/(D8+D9)</f>
        <v>1.0336000000000001</v>
      </c>
    </row>
    <row r="9" spans="1:42" ht="20.100000000000001" customHeight="1">
      <c r="A9" s="530"/>
      <c r="B9" s="115" t="s">
        <v>492</v>
      </c>
      <c r="C9" s="143"/>
      <c r="D9" s="159">
        <v>1.5</v>
      </c>
      <c r="E9" s="144"/>
      <c r="F9" s="145">
        <v>2</v>
      </c>
      <c r="G9" s="145">
        <v>0</v>
      </c>
      <c r="H9" s="146">
        <v>2</v>
      </c>
      <c r="I9" s="145">
        <v>3</v>
      </c>
      <c r="J9" s="117">
        <v>5</v>
      </c>
      <c r="K9" s="117">
        <v>0</v>
      </c>
      <c r="L9" s="117"/>
      <c r="M9" s="117">
        <v>2</v>
      </c>
      <c r="N9" s="117">
        <v>1</v>
      </c>
      <c r="O9" s="118">
        <v>2</v>
      </c>
      <c r="P9" s="117">
        <v>4</v>
      </c>
      <c r="Q9" s="117">
        <v>5</v>
      </c>
      <c r="R9" s="117">
        <v>1</v>
      </c>
      <c r="S9" s="117"/>
      <c r="T9" s="117">
        <v>2</v>
      </c>
      <c r="U9" s="117">
        <v>0</v>
      </c>
      <c r="V9" s="117">
        <v>2</v>
      </c>
      <c r="W9" s="117">
        <v>2</v>
      </c>
      <c r="X9" s="118">
        <v>5</v>
      </c>
      <c r="Y9" s="117">
        <v>0</v>
      </c>
      <c r="Z9" s="145"/>
      <c r="AA9" s="145">
        <v>1</v>
      </c>
      <c r="AB9" s="145">
        <v>1</v>
      </c>
      <c r="AC9" s="145">
        <v>2</v>
      </c>
      <c r="AD9" s="145">
        <v>2</v>
      </c>
      <c r="AE9" s="145">
        <v>5</v>
      </c>
      <c r="AF9" s="145">
        <v>0</v>
      </c>
      <c r="AG9" s="145"/>
      <c r="AH9" s="145">
        <v>2</v>
      </c>
      <c r="AI9" s="145"/>
      <c r="AJ9" s="147">
        <f t="shared" si="2"/>
        <v>51</v>
      </c>
      <c r="AK9" s="148">
        <f t="shared" si="3"/>
        <v>2.04</v>
      </c>
      <c r="AL9" s="525"/>
      <c r="AM9" s="527"/>
      <c r="AN9" s="525"/>
      <c r="AO9" s="150">
        <f>AK9/D9</f>
        <v>1.36</v>
      </c>
      <c r="AP9" s="525"/>
    </row>
    <row r="10" spans="1:42" ht="20.100000000000001" customHeight="1">
      <c r="A10" s="536"/>
      <c r="B10" s="151" t="s">
        <v>493</v>
      </c>
      <c r="C10" s="152"/>
      <c r="D10" s="152"/>
      <c r="E10" s="127"/>
      <c r="F10" s="128">
        <v>0</v>
      </c>
      <c r="G10" s="128">
        <v>1</v>
      </c>
      <c r="H10" s="129">
        <v>1</v>
      </c>
      <c r="I10" s="128">
        <v>0</v>
      </c>
      <c r="J10" s="128">
        <v>0</v>
      </c>
      <c r="K10" s="128">
        <v>0</v>
      </c>
      <c r="L10" s="128"/>
      <c r="M10" s="128">
        <v>0</v>
      </c>
      <c r="N10" s="128">
        <v>1</v>
      </c>
      <c r="O10" s="129">
        <v>0</v>
      </c>
      <c r="P10" s="128">
        <v>0</v>
      </c>
      <c r="Q10" s="128">
        <v>0</v>
      </c>
      <c r="R10" s="128">
        <v>0</v>
      </c>
      <c r="S10" s="128"/>
      <c r="T10" s="128">
        <v>0</v>
      </c>
      <c r="U10" s="128">
        <v>1</v>
      </c>
      <c r="V10" s="128">
        <v>0</v>
      </c>
      <c r="W10" s="128">
        <v>0</v>
      </c>
      <c r="X10" s="129">
        <v>0</v>
      </c>
      <c r="Y10" s="128">
        <v>1</v>
      </c>
      <c r="Z10" s="128"/>
      <c r="AA10" s="128">
        <v>0</v>
      </c>
      <c r="AB10" s="128">
        <v>0</v>
      </c>
      <c r="AC10" s="128">
        <v>0</v>
      </c>
      <c r="AD10" s="128">
        <v>0</v>
      </c>
      <c r="AE10" s="128">
        <v>0</v>
      </c>
      <c r="AF10" s="128">
        <v>0</v>
      </c>
      <c r="AG10" s="128"/>
      <c r="AH10" s="128">
        <v>0</v>
      </c>
      <c r="AI10" s="128"/>
      <c r="AJ10" s="153">
        <f t="shared" si="2"/>
        <v>5</v>
      </c>
      <c r="AK10" s="140">
        <f t="shared" si="3"/>
        <v>0.2</v>
      </c>
      <c r="AL10" s="526"/>
      <c r="AM10" s="528"/>
      <c r="AN10" s="526"/>
      <c r="AO10" s="156"/>
      <c r="AP10" s="526"/>
    </row>
    <row r="11" spans="1:42" ht="20.100000000000001" customHeight="1">
      <c r="A11" s="529" t="s">
        <v>494</v>
      </c>
      <c r="B11" s="104" t="s">
        <v>491</v>
      </c>
      <c r="C11" s="157">
        <v>45</v>
      </c>
      <c r="D11" s="157">
        <v>26</v>
      </c>
      <c r="E11" s="106"/>
      <c r="F11" s="106">
        <v>32</v>
      </c>
      <c r="G11" s="107">
        <v>32</v>
      </c>
      <c r="H11" s="108">
        <v>23</v>
      </c>
      <c r="I11" s="107">
        <v>33</v>
      </c>
      <c r="J11" s="107">
        <v>27</v>
      </c>
      <c r="K11" s="107">
        <v>27</v>
      </c>
      <c r="L11" s="107"/>
      <c r="M11" s="107">
        <v>33</v>
      </c>
      <c r="N11" s="107">
        <v>32</v>
      </c>
      <c r="O11" s="108">
        <v>23</v>
      </c>
      <c r="P11" s="107">
        <v>32</v>
      </c>
      <c r="Q11" s="107">
        <v>27</v>
      </c>
      <c r="R11" s="107">
        <v>27</v>
      </c>
      <c r="S11" s="107"/>
      <c r="T11" s="107">
        <v>31</v>
      </c>
      <c r="U11" s="107">
        <v>29</v>
      </c>
      <c r="V11" s="107">
        <v>20</v>
      </c>
      <c r="W11" s="107">
        <v>34</v>
      </c>
      <c r="X11" s="108">
        <v>24</v>
      </c>
      <c r="Y11" s="107">
        <v>28</v>
      </c>
      <c r="Z11" s="107"/>
      <c r="AA11" s="107">
        <v>30</v>
      </c>
      <c r="AB11" s="107">
        <v>29</v>
      </c>
      <c r="AC11" s="107">
        <v>22</v>
      </c>
      <c r="AD11" s="107">
        <v>33</v>
      </c>
      <c r="AE11" s="107">
        <v>23</v>
      </c>
      <c r="AF11" s="107">
        <v>28</v>
      </c>
      <c r="AG11" s="107"/>
      <c r="AH11" s="107">
        <v>27</v>
      </c>
      <c r="AI11" s="107"/>
      <c r="AJ11" s="109">
        <f t="shared" si="2"/>
        <v>706</v>
      </c>
      <c r="AK11" s="110">
        <f t="shared" si="3"/>
        <v>28.24</v>
      </c>
      <c r="AL11" s="531">
        <f>SUM(AK11:AK13)</f>
        <v>34.68</v>
      </c>
      <c r="AM11" s="111">
        <f>AK11/C11</f>
        <v>0.62755555555555553</v>
      </c>
      <c r="AN11" s="532">
        <f>AL11/(C11+C12)</f>
        <v>0.77066666666666661</v>
      </c>
      <c r="AO11" s="112">
        <f>AK11/D11</f>
        <v>1.086153846153846</v>
      </c>
      <c r="AP11" s="532">
        <f>AL11/(D11+D12)</f>
        <v>1.0509090909090908</v>
      </c>
    </row>
    <row r="12" spans="1:42" ht="20.100000000000001" customHeight="1">
      <c r="A12" s="530"/>
      <c r="B12" s="158" t="s">
        <v>492</v>
      </c>
      <c r="C12" s="159"/>
      <c r="D12" s="159">
        <v>7</v>
      </c>
      <c r="E12" s="160"/>
      <c r="F12" s="160">
        <v>6</v>
      </c>
      <c r="G12" s="117">
        <v>5</v>
      </c>
      <c r="H12" s="118">
        <v>9</v>
      </c>
      <c r="I12" s="117">
        <v>2</v>
      </c>
      <c r="J12" s="117">
        <v>9</v>
      </c>
      <c r="K12" s="117">
        <v>6</v>
      </c>
      <c r="L12" s="117"/>
      <c r="M12" s="117">
        <v>6</v>
      </c>
      <c r="N12" s="117">
        <v>5</v>
      </c>
      <c r="O12" s="118">
        <v>10</v>
      </c>
      <c r="P12" s="117">
        <v>3</v>
      </c>
      <c r="Q12" s="117">
        <v>9</v>
      </c>
      <c r="R12" s="117">
        <v>5</v>
      </c>
      <c r="S12" s="117"/>
      <c r="T12" s="117">
        <v>7</v>
      </c>
      <c r="U12" s="117">
        <v>6</v>
      </c>
      <c r="V12" s="117">
        <v>11</v>
      </c>
      <c r="W12" s="117">
        <v>2</v>
      </c>
      <c r="X12" s="118">
        <v>9</v>
      </c>
      <c r="Y12" s="117">
        <v>6</v>
      </c>
      <c r="Z12" s="117"/>
      <c r="AA12" s="161">
        <v>5</v>
      </c>
      <c r="AB12" s="161">
        <v>7</v>
      </c>
      <c r="AC12" s="117">
        <v>9</v>
      </c>
      <c r="AD12" s="117">
        <v>3</v>
      </c>
      <c r="AE12" s="117">
        <v>9</v>
      </c>
      <c r="AF12" s="117">
        <v>6</v>
      </c>
      <c r="AG12" s="117"/>
      <c r="AH12" s="117">
        <v>6</v>
      </c>
      <c r="AI12" s="117"/>
      <c r="AJ12" s="119">
        <f t="shared" si="2"/>
        <v>161</v>
      </c>
      <c r="AK12" s="120">
        <f t="shared" si="3"/>
        <v>6.44</v>
      </c>
      <c r="AL12" s="525"/>
      <c r="AM12" s="533"/>
      <c r="AN12" s="525"/>
      <c r="AO12" s="162">
        <f>AK12/D12</f>
        <v>0.92</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c r="F14" s="164">
        <v>2</v>
      </c>
      <c r="G14" s="165">
        <v>1</v>
      </c>
      <c r="H14" s="165">
        <v>2</v>
      </c>
      <c r="I14" s="165">
        <v>0</v>
      </c>
      <c r="J14" s="165">
        <v>1</v>
      </c>
      <c r="K14" s="165">
        <v>3</v>
      </c>
      <c r="L14" s="165"/>
      <c r="M14" s="165">
        <v>2</v>
      </c>
      <c r="N14" s="165">
        <v>0</v>
      </c>
      <c r="O14" s="165">
        <v>2</v>
      </c>
      <c r="P14" s="165">
        <v>1</v>
      </c>
      <c r="Q14" s="165">
        <v>2</v>
      </c>
      <c r="R14" s="165">
        <v>3</v>
      </c>
      <c r="S14" s="165"/>
      <c r="T14" s="165">
        <v>4</v>
      </c>
      <c r="U14" s="165">
        <v>1</v>
      </c>
      <c r="V14" s="165">
        <v>2</v>
      </c>
      <c r="W14" s="165">
        <v>0</v>
      </c>
      <c r="X14" s="165">
        <v>1</v>
      </c>
      <c r="Y14" s="165">
        <v>1</v>
      </c>
      <c r="Z14" s="165"/>
      <c r="AA14" s="165">
        <v>2</v>
      </c>
      <c r="AB14" s="165">
        <v>1</v>
      </c>
      <c r="AC14" s="165">
        <v>1</v>
      </c>
      <c r="AD14" s="165">
        <v>0</v>
      </c>
      <c r="AE14" s="165">
        <v>3</v>
      </c>
      <c r="AF14" s="165">
        <v>1</v>
      </c>
      <c r="AG14" s="165"/>
      <c r="AH14" s="165">
        <v>3</v>
      </c>
      <c r="AI14" s="165"/>
      <c r="AJ14" s="166">
        <f t="shared" si="2"/>
        <v>39</v>
      </c>
      <c r="AK14" s="167">
        <f t="shared" ref="AK14:AK61" si="4">AJ14/COUNTA(E14:AI14)</f>
        <v>1.56</v>
      </c>
      <c r="AL14" s="526"/>
      <c r="AM14" s="528"/>
      <c r="AN14" s="526"/>
      <c r="AO14" s="528"/>
      <c r="AP14" s="526"/>
    </row>
    <row r="15" spans="1:42" ht="20.100000000000001" customHeight="1">
      <c r="A15" s="529" t="s">
        <v>496</v>
      </c>
      <c r="B15" s="104" t="s">
        <v>497</v>
      </c>
      <c r="C15" s="168">
        <v>272</v>
      </c>
      <c r="D15" s="168">
        <v>220</v>
      </c>
      <c r="E15" s="169">
        <v>224</v>
      </c>
      <c r="F15" s="169">
        <v>224</v>
      </c>
      <c r="G15" s="169">
        <v>224</v>
      </c>
      <c r="H15" s="169">
        <v>224</v>
      </c>
      <c r="I15" s="169">
        <v>224</v>
      </c>
      <c r="J15" s="169">
        <v>224</v>
      </c>
      <c r="K15" s="169">
        <v>224</v>
      </c>
      <c r="L15" s="169">
        <v>224</v>
      </c>
      <c r="M15" s="169">
        <v>224</v>
      </c>
      <c r="N15" s="169">
        <v>224</v>
      </c>
      <c r="O15" s="169">
        <v>224</v>
      </c>
      <c r="P15" s="169">
        <v>224</v>
      </c>
      <c r="Q15" s="169">
        <v>224</v>
      </c>
      <c r="R15" s="169">
        <v>224</v>
      </c>
      <c r="S15" s="169">
        <v>224</v>
      </c>
      <c r="T15" s="169">
        <v>224</v>
      </c>
      <c r="U15" s="169">
        <v>224</v>
      </c>
      <c r="V15" s="169">
        <v>224</v>
      </c>
      <c r="W15" s="169">
        <v>224</v>
      </c>
      <c r="X15" s="169">
        <v>224</v>
      </c>
      <c r="Y15" s="169">
        <v>224</v>
      </c>
      <c r="Z15" s="169">
        <v>224</v>
      </c>
      <c r="AA15" s="169">
        <v>224</v>
      </c>
      <c r="AB15" s="169">
        <v>224</v>
      </c>
      <c r="AC15" s="169">
        <v>224</v>
      </c>
      <c r="AD15" s="169">
        <v>224</v>
      </c>
      <c r="AE15" s="169">
        <v>224</v>
      </c>
      <c r="AF15" s="169">
        <v>224</v>
      </c>
      <c r="AG15" s="169">
        <v>224</v>
      </c>
      <c r="AH15" s="169">
        <v>224</v>
      </c>
      <c r="AI15" s="169"/>
      <c r="AJ15" s="109">
        <f>SUM(E15:AI15)</f>
        <v>6720</v>
      </c>
      <c r="AK15" s="110">
        <f t="shared" si="4"/>
        <v>224</v>
      </c>
      <c r="AL15" s="543"/>
      <c r="AM15" s="545"/>
      <c r="AN15" s="532"/>
      <c r="AO15" s="112"/>
      <c r="AP15" s="532"/>
    </row>
    <row r="16" spans="1:42" ht="20.100000000000001" customHeight="1">
      <c r="A16" s="536"/>
      <c r="B16" s="124" t="s">
        <v>498</v>
      </c>
      <c r="C16" s="170">
        <v>99</v>
      </c>
      <c r="D16" s="171">
        <v>150</v>
      </c>
      <c r="E16" s="172">
        <v>145</v>
      </c>
      <c r="F16" s="172">
        <v>145</v>
      </c>
      <c r="G16" s="172">
        <v>145</v>
      </c>
      <c r="H16" s="172">
        <v>145</v>
      </c>
      <c r="I16" s="172">
        <v>145</v>
      </c>
      <c r="J16" s="172">
        <v>145</v>
      </c>
      <c r="K16" s="172">
        <v>145</v>
      </c>
      <c r="L16" s="172">
        <v>145</v>
      </c>
      <c r="M16" s="172">
        <v>145</v>
      </c>
      <c r="N16" s="172">
        <v>145</v>
      </c>
      <c r="O16" s="172">
        <v>145</v>
      </c>
      <c r="P16" s="172">
        <v>145</v>
      </c>
      <c r="Q16" s="172">
        <v>145</v>
      </c>
      <c r="R16" s="172">
        <v>145</v>
      </c>
      <c r="S16" s="172">
        <v>145</v>
      </c>
      <c r="T16" s="172">
        <v>145</v>
      </c>
      <c r="U16" s="172">
        <v>145</v>
      </c>
      <c r="V16" s="172">
        <v>145</v>
      </c>
      <c r="W16" s="172">
        <v>145</v>
      </c>
      <c r="X16" s="172">
        <v>145</v>
      </c>
      <c r="Y16" s="172">
        <v>145</v>
      </c>
      <c r="Z16" s="172">
        <v>145</v>
      </c>
      <c r="AA16" s="172">
        <v>145</v>
      </c>
      <c r="AB16" s="172">
        <v>145</v>
      </c>
      <c r="AC16" s="172">
        <v>145</v>
      </c>
      <c r="AD16" s="172">
        <v>145</v>
      </c>
      <c r="AE16" s="172">
        <v>145</v>
      </c>
      <c r="AF16" s="172">
        <v>145</v>
      </c>
      <c r="AG16" s="172">
        <v>145</v>
      </c>
      <c r="AH16" s="172">
        <v>145</v>
      </c>
      <c r="AI16" s="172"/>
      <c r="AJ16" s="130">
        <f t="shared" ref="AJ16:AJ26" si="5">SUM(E16:AI16)</f>
        <v>4350</v>
      </c>
      <c r="AK16" s="173">
        <f t="shared" si="4"/>
        <v>145</v>
      </c>
      <c r="AL16" s="544"/>
      <c r="AM16" s="546"/>
      <c r="AN16" s="526"/>
      <c r="AO16" s="174"/>
      <c r="AP16" s="526"/>
    </row>
    <row r="17" spans="1:42" ht="20.100000000000001" customHeight="1">
      <c r="A17" s="530" t="s">
        <v>499</v>
      </c>
      <c r="B17" s="115" t="s">
        <v>488</v>
      </c>
      <c r="C17" s="175">
        <v>80</v>
      </c>
      <c r="D17" s="105">
        <v>72.5</v>
      </c>
      <c r="E17" s="176">
        <v>73</v>
      </c>
      <c r="F17" s="176">
        <v>74</v>
      </c>
      <c r="G17" s="176">
        <v>71</v>
      </c>
      <c r="H17" s="176">
        <v>71</v>
      </c>
      <c r="I17" s="176">
        <v>72</v>
      </c>
      <c r="J17" s="176">
        <v>73</v>
      </c>
      <c r="K17" s="176">
        <v>73</v>
      </c>
      <c r="L17" s="176">
        <v>73</v>
      </c>
      <c r="M17" s="176">
        <v>73</v>
      </c>
      <c r="N17" s="176">
        <v>73</v>
      </c>
      <c r="O17" s="176">
        <v>73</v>
      </c>
      <c r="P17" s="176">
        <v>73</v>
      </c>
      <c r="Q17" s="176">
        <v>73</v>
      </c>
      <c r="R17" s="176">
        <v>73</v>
      </c>
      <c r="S17" s="176">
        <v>74</v>
      </c>
      <c r="T17" s="176">
        <v>73</v>
      </c>
      <c r="U17" s="176">
        <v>74</v>
      </c>
      <c r="V17" s="176">
        <v>72</v>
      </c>
      <c r="W17" s="176">
        <v>72</v>
      </c>
      <c r="X17" s="176">
        <v>72</v>
      </c>
      <c r="Y17" s="176">
        <v>72</v>
      </c>
      <c r="Z17" s="128">
        <v>72</v>
      </c>
      <c r="AA17" s="176">
        <v>72</v>
      </c>
      <c r="AB17" s="176">
        <v>74</v>
      </c>
      <c r="AC17" s="176">
        <v>72</v>
      </c>
      <c r="AD17" s="176">
        <v>71</v>
      </c>
      <c r="AE17" s="176">
        <v>70</v>
      </c>
      <c r="AF17" s="176">
        <v>71</v>
      </c>
      <c r="AG17" s="176">
        <v>70</v>
      </c>
      <c r="AH17" s="176">
        <v>71</v>
      </c>
      <c r="AI17" s="176"/>
      <c r="AJ17" s="177">
        <f>SUM(E17:AI17)</f>
        <v>2170</v>
      </c>
      <c r="AK17" s="178">
        <f>AJ17/COUNTA(E17:AI17)</f>
        <v>72.333333333333329</v>
      </c>
      <c r="AL17" s="531">
        <f>SUM(AK17:AK18)</f>
        <v>76.766666666666666</v>
      </c>
      <c r="AM17" s="179">
        <f>AK17/C17</f>
        <v>0.90416666666666656</v>
      </c>
      <c r="AN17" s="532">
        <f>AL17/(C17+C18)</f>
        <v>0.95958333333333334</v>
      </c>
      <c r="AO17" s="112">
        <f>AK17/D17</f>
        <v>0.99770114942528731</v>
      </c>
      <c r="AP17" s="532">
        <f>AL17/(D17+D18)</f>
        <v>1.0034858387799563</v>
      </c>
    </row>
    <row r="18" spans="1:42" ht="20.100000000000001" customHeight="1">
      <c r="A18" s="530"/>
      <c r="B18" s="115" t="s">
        <v>489</v>
      </c>
      <c r="C18" s="135"/>
      <c r="D18" s="116">
        <v>4</v>
      </c>
      <c r="E18" s="180">
        <v>3</v>
      </c>
      <c r="F18" s="180">
        <v>3</v>
      </c>
      <c r="G18" s="180">
        <v>3</v>
      </c>
      <c r="H18" s="180">
        <v>5</v>
      </c>
      <c r="I18" s="180">
        <v>4</v>
      </c>
      <c r="J18" s="180">
        <v>5</v>
      </c>
      <c r="K18" s="180">
        <v>4</v>
      </c>
      <c r="L18" s="180">
        <v>4</v>
      </c>
      <c r="M18" s="180">
        <v>6</v>
      </c>
      <c r="N18" s="176">
        <v>7</v>
      </c>
      <c r="O18" s="176">
        <v>6</v>
      </c>
      <c r="P18" s="176">
        <v>5</v>
      </c>
      <c r="Q18" s="176">
        <v>5</v>
      </c>
      <c r="R18" s="176">
        <v>4</v>
      </c>
      <c r="S18" s="176">
        <v>3</v>
      </c>
      <c r="T18" s="176">
        <v>3</v>
      </c>
      <c r="U18" s="176">
        <v>5</v>
      </c>
      <c r="V18" s="176">
        <v>6</v>
      </c>
      <c r="W18" s="176">
        <v>6</v>
      </c>
      <c r="X18" s="180">
        <v>5</v>
      </c>
      <c r="Y18" s="176">
        <v>3</v>
      </c>
      <c r="Z18" s="176">
        <v>3</v>
      </c>
      <c r="AA18" s="176">
        <v>3</v>
      </c>
      <c r="AB18" s="176">
        <v>3</v>
      </c>
      <c r="AC18" s="176">
        <v>4</v>
      </c>
      <c r="AD18" s="176">
        <v>4</v>
      </c>
      <c r="AE18" s="176">
        <v>5</v>
      </c>
      <c r="AF18" s="176">
        <v>5</v>
      </c>
      <c r="AG18" s="176">
        <v>5</v>
      </c>
      <c r="AH18" s="176">
        <v>6</v>
      </c>
      <c r="AI18" s="176"/>
      <c r="AJ18" s="153">
        <f t="shared" si="5"/>
        <v>133</v>
      </c>
      <c r="AK18" s="178">
        <f t="shared" si="4"/>
        <v>4.4333333333333336</v>
      </c>
      <c r="AL18" s="548"/>
      <c r="AM18" s="181"/>
      <c r="AN18" s="549"/>
      <c r="AO18" s="182">
        <f>AK18/D18</f>
        <v>1.1083333333333334</v>
      </c>
      <c r="AP18" s="549"/>
    </row>
    <row r="19" spans="1:42" ht="19.5" customHeight="1">
      <c r="A19" s="536"/>
      <c r="B19" s="124" t="s">
        <v>490</v>
      </c>
      <c r="C19" s="163"/>
      <c r="D19" s="163"/>
      <c r="E19" s="180"/>
      <c r="F19" s="180">
        <v>1</v>
      </c>
      <c r="G19" s="180"/>
      <c r="H19" s="180"/>
      <c r="I19" s="180"/>
      <c r="J19" s="180">
        <v>1</v>
      </c>
      <c r="K19" s="180"/>
      <c r="L19" s="180"/>
      <c r="M19" s="180"/>
      <c r="N19" s="128"/>
      <c r="O19" s="128"/>
      <c r="P19" s="128"/>
      <c r="Q19" s="128"/>
      <c r="R19" s="128"/>
      <c r="S19" s="128"/>
      <c r="T19" s="128"/>
      <c r="U19" s="128"/>
      <c r="V19" s="128"/>
      <c r="W19" s="128"/>
      <c r="X19" s="128"/>
      <c r="Y19" s="128"/>
      <c r="Z19" s="128"/>
      <c r="AA19" s="176"/>
      <c r="AB19" s="176"/>
      <c r="AC19" s="176"/>
      <c r="AD19" s="176">
        <v>1</v>
      </c>
      <c r="AE19" s="176"/>
      <c r="AF19" s="176">
        <v>1</v>
      </c>
      <c r="AG19" s="176"/>
      <c r="AH19" s="176"/>
      <c r="AI19" s="176"/>
      <c r="AJ19" s="183">
        <f t="shared" si="5"/>
        <v>4</v>
      </c>
      <c r="AK19" s="140">
        <f t="shared" si="4"/>
        <v>1</v>
      </c>
      <c r="AL19" s="121"/>
      <c r="AM19" s="184"/>
      <c r="AN19" s="149"/>
      <c r="AO19" s="185"/>
      <c r="AP19" s="113"/>
    </row>
    <row r="20" spans="1:42" ht="20.100000000000001" customHeight="1">
      <c r="A20" s="529" t="s">
        <v>500</v>
      </c>
      <c r="B20" s="104" t="s">
        <v>491</v>
      </c>
      <c r="C20" s="157">
        <v>75</v>
      </c>
      <c r="D20" s="157">
        <v>49</v>
      </c>
      <c r="E20" s="107"/>
      <c r="F20" s="107">
        <v>59</v>
      </c>
      <c r="G20" s="107">
        <v>50</v>
      </c>
      <c r="H20" s="107">
        <v>52</v>
      </c>
      <c r="I20" s="107">
        <v>49</v>
      </c>
      <c r="J20" s="107">
        <v>48</v>
      </c>
      <c r="K20" s="107">
        <v>52</v>
      </c>
      <c r="L20" s="107"/>
      <c r="M20" s="107">
        <v>60</v>
      </c>
      <c r="N20" s="107">
        <v>48</v>
      </c>
      <c r="O20" s="107">
        <v>47</v>
      </c>
      <c r="P20" s="107">
        <v>47</v>
      </c>
      <c r="Q20" s="107">
        <v>47</v>
      </c>
      <c r="R20" s="107">
        <v>56</v>
      </c>
      <c r="S20" s="107"/>
      <c r="T20" s="107">
        <v>57</v>
      </c>
      <c r="U20" s="107">
        <v>54</v>
      </c>
      <c r="V20" s="107">
        <v>47</v>
      </c>
      <c r="W20" s="107">
        <v>52</v>
      </c>
      <c r="X20" s="107">
        <v>48</v>
      </c>
      <c r="Y20" s="107">
        <v>54</v>
      </c>
      <c r="Z20" s="107"/>
      <c r="AA20" s="107">
        <v>57</v>
      </c>
      <c r="AB20" s="107">
        <v>52</v>
      </c>
      <c r="AC20" s="107">
        <v>51</v>
      </c>
      <c r="AD20" s="107">
        <v>53</v>
      </c>
      <c r="AE20" s="107">
        <v>46</v>
      </c>
      <c r="AF20" s="107">
        <v>54</v>
      </c>
      <c r="AG20" s="107"/>
      <c r="AH20" s="107">
        <v>60</v>
      </c>
      <c r="AI20" s="107"/>
      <c r="AJ20" s="109">
        <f t="shared" si="5"/>
        <v>1300</v>
      </c>
      <c r="AK20" s="110">
        <f t="shared" si="4"/>
        <v>52</v>
      </c>
      <c r="AL20" s="531">
        <f>SUM(AK20:AK21)</f>
        <v>62.68</v>
      </c>
      <c r="AM20" s="111">
        <f>AK20/C20</f>
        <v>0.69333333333333336</v>
      </c>
      <c r="AN20" s="532">
        <f>AL20/(C20+C21)</f>
        <v>0.83573333333333333</v>
      </c>
      <c r="AO20" s="112">
        <f>AK20/D20</f>
        <v>1.0612244897959184</v>
      </c>
      <c r="AP20" s="532">
        <f>AL20/(D20+D21)</f>
        <v>1.0446666666666666</v>
      </c>
    </row>
    <row r="21" spans="1:42" ht="20.100000000000001" customHeight="1">
      <c r="A21" s="530"/>
      <c r="B21" s="115" t="s">
        <v>492</v>
      </c>
      <c r="C21" s="159"/>
      <c r="D21" s="159">
        <v>11</v>
      </c>
      <c r="E21" s="117"/>
      <c r="F21" s="117">
        <v>6</v>
      </c>
      <c r="G21" s="117">
        <v>11</v>
      </c>
      <c r="H21" s="117">
        <v>11</v>
      </c>
      <c r="I21" s="117">
        <v>14</v>
      </c>
      <c r="J21" s="117">
        <v>12</v>
      </c>
      <c r="K21" s="117">
        <v>12</v>
      </c>
      <c r="L21" s="117"/>
      <c r="M21" s="117">
        <v>7</v>
      </c>
      <c r="N21" s="117">
        <v>12</v>
      </c>
      <c r="O21" s="117">
        <v>11</v>
      </c>
      <c r="P21" s="117">
        <v>13</v>
      </c>
      <c r="Q21" s="117">
        <v>12</v>
      </c>
      <c r="R21" s="117">
        <v>11</v>
      </c>
      <c r="S21" s="117"/>
      <c r="T21" s="117">
        <v>8</v>
      </c>
      <c r="U21" s="117">
        <v>11</v>
      </c>
      <c r="V21" s="117">
        <v>11</v>
      </c>
      <c r="W21" s="117">
        <v>13</v>
      </c>
      <c r="X21" s="117">
        <v>12</v>
      </c>
      <c r="Y21" s="117">
        <v>11</v>
      </c>
      <c r="Z21" s="117"/>
      <c r="AA21" s="117">
        <v>8</v>
      </c>
      <c r="AB21" s="117">
        <v>10</v>
      </c>
      <c r="AC21" s="117">
        <v>11</v>
      </c>
      <c r="AD21" s="117">
        <v>14</v>
      </c>
      <c r="AE21" s="117">
        <v>10</v>
      </c>
      <c r="AF21" s="117">
        <v>11</v>
      </c>
      <c r="AG21" s="117"/>
      <c r="AH21" s="117">
        <v>5</v>
      </c>
      <c r="AI21" s="117"/>
      <c r="AJ21" s="119">
        <f t="shared" si="5"/>
        <v>267</v>
      </c>
      <c r="AK21" s="120">
        <f t="shared" si="4"/>
        <v>10.68</v>
      </c>
      <c r="AL21" s="547"/>
      <c r="AM21" s="540"/>
      <c r="AN21" s="525"/>
      <c r="AO21" s="162">
        <f>AK21/D21</f>
        <v>0.97090909090909083</v>
      </c>
      <c r="AP21" s="524"/>
    </row>
    <row r="22" spans="1:42" ht="20.100000000000001" customHeight="1">
      <c r="A22" s="536"/>
      <c r="B22" s="151" t="s">
        <v>493</v>
      </c>
      <c r="C22" s="163"/>
      <c r="D22" s="163"/>
      <c r="E22" s="186"/>
      <c r="F22" s="186">
        <v>4</v>
      </c>
      <c r="G22" s="186">
        <v>3</v>
      </c>
      <c r="H22" s="186">
        <v>3</v>
      </c>
      <c r="I22" s="186">
        <v>2</v>
      </c>
      <c r="J22" s="186">
        <v>0</v>
      </c>
      <c r="K22" s="186">
        <v>3</v>
      </c>
      <c r="L22" s="186"/>
      <c r="M22" s="186">
        <v>3</v>
      </c>
      <c r="N22" s="186">
        <v>2</v>
      </c>
      <c r="O22" s="186">
        <v>5</v>
      </c>
      <c r="P22" s="186">
        <v>2</v>
      </c>
      <c r="Q22" s="186">
        <v>5</v>
      </c>
      <c r="R22" s="186">
        <v>3</v>
      </c>
      <c r="S22" s="186"/>
      <c r="T22" s="186">
        <v>3</v>
      </c>
      <c r="U22" s="186">
        <v>1</v>
      </c>
      <c r="V22" s="186">
        <v>6</v>
      </c>
      <c r="W22" s="186">
        <v>1</v>
      </c>
      <c r="X22" s="186">
        <v>0</v>
      </c>
      <c r="Y22" s="186">
        <v>2</v>
      </c>
      <c r="Z22" s="186"/>
      <c r="AA22" s="186">
        <v>2</v>
      </c>
      <c r="AB22" s="186">
        <v>3</v>
      </c>
      <c r="AC22" s="186">
        <v>4</v>
      </c>
      <c r="AD22" s="186">
        <v>0</v>
      </c>
      <c r="AE22" s="186">
        <v>1</v>
      </c>
      <c r="AF22" s="186">
        <v>4</v>
      </c>
      <c r="AG22" s="186"/>
      <c r="AH22" s="186">
        <v>1</v>
      </c>
      <c r="AI22" s="186"/>
      <c r="AJ22" s="187">
        <f t="shared" si="5"/>
        <v>63</v>
      </c>
      <c r="AK22" s="188">
        <f t="shared" si="4"/>
        <v>2.52</v>
      </c>
      <c r="AL22" s="526"/>
      <c r="AM22" s="528"/>
      <c r="AN22" s="526"/>
      <c r="AO22" s="156"/>
      <c r="AP22" s="526"/>
    </row>
    <row r="23" spans="1:42" ht="20.100000000000001" customHeight="1">
      <c r="A23" s="529" t="s">
        <v>501</v>
      </c>
      <c r="B23" s="104" t="s">
        <v>491</v>
      </c>
      <c r="C23" s="157">
        <v>35</v>
      </c>
      <c r="D23" s="105">
        <v>23.5</v>
      </c>
      <c r="E23" s="107"/>
      <c r="F23" s="107">
        <v>25</v>
      </c>
      <c r="G23" s="107">
        <v>20</v>
      </c>
      <c r="H23" s="107">
        <v>20</v>
      </c>
      <c r="I23" s="107">
        <v>23</v>
      </c>
      <c r="J23" s="107">
        <v>21</v>
      </c>
      <c r="K23" s="107">
        <v>25</v>
      </c>
      <c r="L23" s="107"/>
      <c r="M23" s="107">
        <v>24</v>
      </c>
      <c r="N23" s="107">
        <v>19</v>
      </c>
      <c r="O23" s="107">
        <v>22</v>
      </c>
      <c r="P23" s="107">
        <v>21</v>
      </c>
      <c r="Q23" s="107">
        <v>21</v>
      </c>
      <c r="R23" s="107">
        <v>30</v>
      </c>
      <c r="S23" s="107"/>
      <c r="T23" s="107">
        <v>27</v>
      </c>
      <c r="U23" s="107">
        <v>19</v>
      </c>
      <c r="V23" s="107">
        <v>23</v>
      </c>
      <c r="W23" s="107">
        <v>25</v>
      </c>
      <c r="X23" s="107">
        <v>20</v>
      </c>
      <c r="Y23" s="107">
        <v>28</v>
      </c>
      <c r="Z23" s="107"/>
      <c r="AA23" s="107">
        <v>28</v>
      </c>
      <c r="AB23" s="107">
        <v>23</v>
      </c>
      <c r="AC23" s="107">
        <v>25</v>
      </c>
      <c r="AD23" s="107">
        <v>24</v>
      </c>
      <c r="AE23" s="107">
        <v>20</v>
      </c>
      <c r="AF23" s="107">
        <v>29</v>
      </c>
      <c r="AG23" s="107"/>
      <c r="AH23" s="107">
        <v>26</v>
      </c>
      <c r="AI23" s="107"/>
      <c r="AJ23" s="448">
        <f t="shared" si="5"/>
        <v>588</v>
      </c>
      <c r="AK23" s="110">
        <f t="shared" si="4"/>
        <v>23.52</v>
      </c>
      <c r="AL23" s="531">
        <f>SUM(AK23:AK24)</f>
        <v>27.353333333333332</v>
      </c>
      <c r="AM23" s="111">
        <f>AK23/C23</f>
        <v>0.67200000000000004</v>
      </c>
      <c r="AN23" s="532">
        <f>AL23/(C23+C24)</f>
        <v>0.78152380952380951</v>
      </c>
      <c r="AO23" s="112">
        <f>AK23/D23</f>
        <v>1.0008510638297872</v>
      </c>
      <c r="AP23" s="532">
        <f>AL23/(D23+D24)</f>
        <v>0.95976608187134493</v>
      </c>
    </row>
    <row r="24" spans="1:42" ht="20.100000000000001" customHeight="1">
      <c r="A24" s="530"/>
      <c r="B24" s="115" t="s">
        <v>492</v>
      </c>
      <c r="C24" s="159"/>
      <c r="D24" s="189">
        <v>5</v>
      </c>
      <c r="E24" s="117"/>
      <c r="F24" s="117">
        <v>3</v>
      </c>
      <c r="G24" s="117">
        <v>7</v>
      </c>
      <c r="H24" s="117">
        <v>3</v>
      </c>
      <c r="I24" s="117">
        <v>1</v>
      </c>
      <c r="J24" s="117">
        <v>8</v>
      </c>
      <c r="K24" s="117">
        <v>2</v>
      </c>
      <c r="L24" s="117"/>
      <c r="M24" s="117">
        <v>3</v>
      </c>
      <c r="N24" s="117">
        <v>6</v>
      </c>
      <c r="O24" s="117">
        <v>3</v>
      </c>
      <c r="P24" s="117">
        <v>1</v>
      </c>
      <c r="Q24" s="117">
        <v>7</v>
      </c>
      <c r="R24" s="117">
        <v>1</v>
      </c>
      <c r="S24" s="117"/>
      <c r="T24" s="117">
        <v>4</v>
      </c>
      <c r="U24" s="117">
        <v>7</v>
      </c>
      <c r="V24" s="117">
        <v>4</v>
      </c>
      <c r="W24" s="117">
        <v>1</v>
      </c>
      <c r="X24" s="117">
        <v>8</v>
      </c>
      <c r="Y24" s="117">
        <v>1</v>
      </c>
      <c r="Z24" s="117"/>
      <c r="AA24" s="117">
        <v>4</v>
      </c>
      <c r="AB24" s="117">
        <v>4</v>
      </c>
      <c r="AC24" s="117">
        <v>3</v>
      </c>
      <c r="AD24" s="117">
        <v>2</v>
      </c>
      <c r="AE24" s="117">
        <v>6</v>
      </c>
      <c r="AF24" s="117"/>
      <c r="AG24" s="117"/>
      <c r="AH24" s="117">
        <v>3</v>
      </c>
      <c r="AI24" s="117"/>
      <c r="AJ24" s="177">
        <f t="shared" si="5"/>
        <v>92</v>
      </c>
      <c r="AK24" s="120">
        <f t="shared" si="4"/>
        <v>3.8333333333333335</v>
      </c>
      <c r="AL24" s="547"/>
      <c r="AM24" s="551"/>
      <c r="AN24" s="525"/>
      <c r="AO24" s="162">
        <f>AK24/D24</f>
        <v>0.76666666666666672</v>
      </c>
      <c r="AP24" s="524"/>
    </row>
    <row r="25" spans="1:42" ht="20.100000000000001" customHeight="1">
      <c r="A25" s="536"/>
      <c r="B25" s="190" t="s">
        <v>493</v>
      </c>
      <c r="C25" s="163"/>
      <c r="D25" s="163"/>
      <c r="E25" s="165"/>
      <c r="F25" s="165">
        <v>1</v>
      </c>
      <c r="G25" s="165">
        <v>2</v>
      </c>
      <c r="H25" s="165">
        <v>2</v>
      </c>
      <c r="I25" s="165"/>
      <c r="J25" s="165"/>
      <c r="K25" s="165">
        <v>1</v>
      </c>
      <c r="L25" s="165"/>
      <c r="M25" s="165">
        <v>3</v>
      </c>
      <c r="N25" s="165">
        <v>4</v>
      </c>
      <c r="O25" s="165"/>
      <c r="P25" s="165">
        <v>1</v>
      </c>
      <c r="Q25" s="165"/>
      <c r="R25" s="165"/>
      <c r="S25" s="165"/>
      <c r="T25" s="165"/>
      <c r="U25" s="165"/>
      <c r="V25" s="165"/>
      <c r="W25" s="165">
        <v>1</v>
      </c>
      <c r="X25" s="165"/>
      <c r="Y25" s="165"/>
      <c r="Z25" s="165"/>
      <c r="AA25" s="165">
        <v>1</v>
      </c>
      <c r="AB25" s="165">
        <v>3</v>
      </c>
      <c r="AC25" s="165"/>
      <c r="AD25" s="165"/>
      <c r="AE25" s="165">
        <v>3</v>
      </c>
      <c r="AF25" s="165"/>
      <c r="AG25" s="165"/>
      <c r="AH25" s="165"/>
      <c r="AI25" s="165"/>
      <c r="AJ25" s="187">
        <f t="shared" si="5"/>
        <v>22</v>
      </c>
      <c r="AK25" s="188">
        <f t="shared" si="4"/>
        <v>2</v>
      </c>
      <c r="AL25" s="526"/>
      <c r="AM25" s="552"/>
      <c r="AN25" s="526"/>
      <c r="AO25" s="156"/>
      <c r="AP25" s="550"/>
    </row>
    <row r="26" spans="1:42" ht="20.100000000000001" customHeight="1">
      <c r="A26" s="529" t="s">
        <v>502</v>
      </c>
      <c r="B26" s="104" t="s">
        <v>497</v>
      </c>
      <c r="C26" s="168">
        <v>189</v>
      </c>
      <c r="D26" s="168">
        <v>194</v>
      </c>
      <c r="E26" s="192">
        <v>185</v>
      </c>
      <c r="F26" s="192">
        <v>185</v>
      </c>
      <c r="G26" s="192">
        <v>185</v>
      </c>
      <c r="H26" s="192">
        <v>185</v>
      </c>
      <c r="I26" s="192">
        <v>185</v>
      </c>
      <c r="J26" s="192">
        <v>185</v>
      </c>
      <c r="K26" s="192">
        <v>185</v>
      </c>
      <c r="L26" s="192">
        <v>185</v>
      </c>
      <c r="M26" s="192">
        <v>185</v>
      </c>
      <c r="N26" s="192">
        <v>185</v>
      </c>
      <c r="O26" s="192">
        <v>185</v>
      </c>
      <c r="P26" s="192">
        <v>185</v>
      </c>
      <c r="Q26" s="192">
        <v>185</v>
      </c>
      <c r="R26" s="192">
        <v>185</v>
      </c>
      <c r="S26" s="192">
        <v>185</v>
      </c>
      <c r="T26" s="192">
        <v>185</v>
      </c>
      <c r="U26" s="192">
        <v>186</v>
      </c>
      <c r="V26" s="192">
        <v>186</v>
      </c>
      <c r="W26" s="192">
        <v>189</v>
      </c>
      <c r="X26" s="192">
        <v>189</v>
      </c>
      <c r="Y26" s="192">
        <v>189</v>
      </c>
      <c r="Z26" s="192">
        <v>189</v>
      </c>
      <c r="AA26" s="192">
        <v>189</v>
      </c>
      <c r="AB26" s="192">
        <v>189</v>
      </c>
      <c r="AC26" s="192">
        <v>189</v>
      </c>
      <c r="AD26" s="192">
        <v>189</v>
      </c>
      <c r="AE26" s="192">
        <v>189</v>
      </c>
      <c r="AF26" s="192">
        <v>189</v>
      </c>
      <c r="AG26" s="192">
        <v>189</v>
      </c>
      <c r="AH26" s="192">
        <v>189</v>
      </c>
      <c r="AI26" s="192"/>
      <c r="AJ26" s="109">
        <f t="shared" si="5"/>
        <v>5600</v>
      </c>
      <c r="AK26" s="110">
        <f t="shared" si="4"/>
        <v>186.66666666666666</v>
      </c>
      <c r="AL26" s="543"/>
      <c r="AM26" s="545"/>
      <c r="AN26" s="532"/>
      <c r="AO26" s="112"/>
      <c r="AP26" s="532"/>
    </row>
    <row r="27" spans="1:42" ht="20.100000000000001" customHeight="1">
      <c r="A27" s="536"/>
      <c r="B27" s="124" t="s">
        <v>498</v>
      </c>
      <c r="C27" s="170">
        <v>100</v>
      </c>
      <c r="D27" s="170">
        <v>114</v>
      </c>
      <c r="E27" s="193">
        <v>104</v>
      </c>
      <c r="F27" s="193">
        <v>104</v>
      </c>
      <c r="G27" s="193">
        <v>104</v>
      </c>
      <c r="H27" s="193">
        <v>104</v>
      </c>
      <c r="I27" s="193">
        <v>104</v>
      </c>
      <c r="J27" s="193">
        <v>104</v>
      </c>
      <c r="K27" s="193">
        <v>104</v>
      </c>
      <c r="L27" s="193">
        <v>104</v>
      </c>
      <c r="M27" s="193">
        <v>104</v>
      </c>
      <c r="N27" s="193">
        <v>104</v>
      </c>
      <c r="O27" s="193">
        <v>104</v>
      </c>
      <c r="P27" s="193">
        <v>104</v>
      </c>
      <c r="Q27" s="193">
        <v>104</v>
      </c>
      <c r="R27" s="193">
        <v>104</v>
      </c>
      <c r="S27" s="193">
        <v>104</v>
      </c>
      <c r="T27" s="193">
        <v>104</v>
      </c>
      <c r="U27" s="193">
        <v>104</v>
      </c>
      <c r="V27" s="193">
        <v>104</v>
      </c>
      <c r="W27" s="193">
        <v>104</v>
      </c>
      <c r="X27" s="193">
        <v>104</v>
      </c>
      <c r="Y27" s="193">
        <v>104</v>
      </c>
      <c r="Z27" s="193">
        <v>104</v>
      </c>
      <c r="AA27" s="193">
        <v>104</v>
      </c>
      <c r="AB27" s="193">
        <v>104</v>
      </c>
      <c r="AC27" s="193">
        <v>104</v>
      </c>
      <c r="AD27" s="193">
        <v>104</v>
      </c>
      <c r="AE27" s="193">
        <v>104</v>
      </c>
      <c r="AF27" s="193">
        <v>104</v>
      </c>
      <c r="AG27" s="193">
        <v>104</v>
      </c>
      <c r="AH27" s="193">
        <v>104</v>
      </c>
      <c r="AI27" s="193"/>
      <c r="AJ27" s="130">
        <f>SUM(F27:AI27)</f>
        <v>3016</v>
      </c>
      <c r="AK27" s="173">
        <f t="shared" si="4"/>
        <v>100.53333333333333</v>
      </c>
      <c r="AL27" s="544"/>
      <c r="AM27" s="546"/>
      <c r="AN27" s="526"/>
      <c r="AO27" s="174"/>
      <c r="AP27" s="526"/>
    </row>
    <row r="28" spans="1:42" ht="20.100000000000001" customHeight="1">
      <c r="A28" s="529" t="s">
        <v>503</v>
      </c>
      <c r="B28" s="104" t="s">
        <v>491</v>
      </c>
      <c r="C28" s="157">
        <v>50</v>
      </c>
      <c r="D28" s="194">
        <v>12</v>
      </c>
      <c r="E28" s="194">
        <v>12</v>
      </c>
      <c r="F28" s="194">
        <v>12</v>
      </c>
      <c r="G28" s="194">
        <v>12</v>
      </c>
      <c r="H28" s="194">
        <v>12</v>
      </c>
      <c r="I28" s="194">
        <v>12</v>
      </c>
      <c r="J28" s="194">
        <v>12</v>
      </c>
      <c r="K28" s="194">
        <v>12</v>
      </c>
      <c r="L28" s="194">
        <v>12</v>
      </c>
      <c r="M28" s="194">
        <v>12</v>
      </c>
      <c r="N28" s="194">
        <v>12</v>
      </c>
      <c r="O28" s="194">
        <v>12</v>
      </c>
      <c r="P28" s="194">
        <v>12</v>
      </c>
      <c r="Q28" s="194">
        <v>12</v>
      </c>
      <c r="R28" s="194">
        <v>12</v>
      </c>
      <c r="S28" s="194">
        <v>11</v>
      </c>
      <c r="T28" s="194">
        <v>11</v>
      </c>
      <c r="U28" s="194">
        <v>11</v>
      </c>
      <c r="V28" s="194">
        <v>11</v>
      </c>
      <c r="W28" s="194">
        <v>11</v>
      </c>
      <c r="X28" s="194">
        <v>11</v>
      </c>
      <c r="Y28" s="194">
        <v>11</v>
      </c>
      <c r="Z28" s="194">
        <v>11</v>
      </c>
      <c r="AA28" s="194">
        <v>11</v>
      </c>
      <c r="AB28" s="194">
        <v>11</v>
      </c>
      <c r="AC28" s="194">
        <v>11</v>
      </c>
      <c r="AD28" s="194">
        <v>11</v>
      </c>
      <c r="AE28" s="194">
        <v>11</v>
      </c>
      <c r="AF28" s="194">
        <v>11</v>
      </c>
      <c r="AG28" s="194">
        <v>11</v>
      </c>
      <c r="AH28" s="194">
        <v>11</v>
      </c>
      <c r="AI28" s="194"/>
      <c r="AJ28" s="109">
        <f t="shared" ref="AJ28:AJ60" si="6">SUM(E28:AI28)</f>
        <v>344</v>
      </c>
      <c r="AK28" s="110">
        <f t="shared" si="4"/>
        <v>11.466666666666667</v>
      </c>
      <c r="AL28" s="531">
        <f>SUM(AK28:AK29)</f>
        <v>47.866666666666667</v>
      </c>
      <c r="AM28" s="195">
        <f>AK28/C28</f>
        <v>0.22933333333333333</v>
      </c>
      <c r="AN28" s="532">
        <f>AL28/(C28+C29)</f>
        <v>0.95733333333333337</v>
      </c>
      <c r="AO28" s="196">
        <f>AK28/D28</f>
        <v>0.9555555555555556</v>
      </c>
      <c r="AP28" s="524">
        <f>AL28/(D28+D29)</f>
        <v>0.98694158075601379</v>
      </c>
    </row>
    <row r="29" spans="1:42" ht="20.100000000000001" customHeight="1">
      <c r="A29" s="530"/>
      <c r="B29" s="115" t="s">
        <v>504</v>
      </c>
      <c r="C29" s="159"/>
      <c r="D29" s="197">
        <v>36.5</v>
      </c>
      <c r="E29" s="197">
        <v>36</v>
      </c>
      <c r="F29" s="197">
        <v>37</v>
      </c>
      <c r="G29" s="197">
        <v>37</v>
      </c>
      <c r="H29" s="197">
        <v>37</v>
      </c>
      <c r="I29" s="197">
        <v>37</v>
      </c>
      <c r="J29" s="197">
        <v>37</v>
      </c>
      <c r="K29" s="197">
        <v>37</v>
      </c>
      <c r="L29" s="197">
        <v>36</v>
      </c>
      <c r="M29" s="197">
        <v>36</v>
      </c>
      <c r="N29" s="197">
        <v>36</v>
      </c>
      <c r="O29" s="197">
        <v>36</v>
      </c>
      <c r="P29" s="197">
        <v>36</v>
      </c>
      <c r="Q29" s="197">
        <v>36</v>
      </c>
      <c r="R29" s="197">
        <v>36</v>
      </c>
      <c r="S29" s="197">
        <v>37</v>
      </c>
      <c r="T29" s="197">
        <v>37</v>
      </c>
      <c r="U29" s="197">
        <v>37</v>
      </c>
      <c r="V29" s="197">
        <v>36</v>
      </c>
      <c r="W29" s="197">
        <v>36</v>
      </c>
      <c r="X29" s="197">
        <v>36</v>
      </c>
      <c r="Y29" s="197">
        <v>36</v>
      </c>
      <c r="Z29" s="197">
        <v>36</v>
      </c>
      <c r="AA29" s="197">
        <v>36</v>
      </c>
      <c r="AB29" s="197">
        <v>36</v>
      </c>
      <c r="AC29" s="197">
        <v>36</v>
      </c>
      <c r="AD29" s="197">
        <v>36</v>
      </c>
      <c r="AE29" s="197">
        <v>36</v>
      </c>
      <c r="AF29" s="197">
        <v>37</v>
      </c>
      <c r="AG29" s="197">
        <v>37</v>
      </c>
      <c r="AH29" s="197">
        <v>37</v>
      </c>
      <c r="AI29" s="197"/>
      <c r="AJ29" s="177">
        <f t="shared" si="6"/>
        <v>1092</v>
      </c>
      <c r="AK29" s="178">
        <f t="shared" si="4"/>
        <v>36.4</v>
      </c>
      <c r="AL29" s="548"/>
      <c r="AM29" s="181"/>
      <c r="AN29" s="555"/>
      <c r="AO29" s="182">
        <f>AK29/D29</f>
        <v>0.99726027397260275</v>
      </c>
      <c r="AP29" s="549"/>
    </row>
    <row r="30" spans="1:42" ht="20.100000000000001" customHeight="1">
      <c r="A30" s="536"/>
      <c r="B30" s="124" t="s">
        <v>490</v>
      </c>
      <c r="C30" s="135"/>
      <c r="D30" s="198"/>
      <c r="E30" s="198">
        <v>1</v>
      </c>
      <c r="F30" s="198">
        <v>1</v>
      </c>
      <c r="G30" s="198">
        <v>1</v>
      </c>
      <c r="H30" s="198">
        <v>1</v>
      </c>
      <c r="I30" s="198">
        <v>1</v>
      </c>
      <c r="J30" s="198">
        <v>1</v>
      </c>
      <c r="K30" s="198">
        <v>2</v>
      </c>
      <c r="L30" s="198">
        <v>2</v>
      </c>
      <c r="M30" s="198">
        <v>2</v>
      </c>
      <c r="N30" s="198">
        <v>2</v>
      </c>
      <c r="O30" s="198">
        <v>2</v>
      </c>
      <c r="P30" s="198">
        <v>2</v>
      </c>
      <c r="Q30" s="198">
        <v>2</v>
      </c>
      <c r="R30" s="198">
        <v>3</v>
      </c>
      <c r="S30" s="198">
        <v>2</v>
      </c>
      <c r="T30" s="198">
        <v>2</v>
      </c>
      <c r="U30" s="198">
        <v>3</v>
      </c>
      <c r="V30" s="198">
        <v>3</v>
      </c>
      <c r="W30" s="198">
        <v>3</v>
      </c>
      <c r="X30" s="198">
        <v>3</v>
      </c>
      <c r="Y30" s="198">
        <v>3</v>
      </c>
      <c r="Z30" s="198">
        <v>3</v>
      </c>
      <c r="AA30" s="198">
        <v>3</v>
      </c>
      <c r="AB30" s="198">
        <v>3</v>
      </c>
      <c r="AC30" s="198">
        <v>3</v>
      </c>
      <c r="AD30" s="198">
        <v>3</v>
      </c>
      <c r="AE30" s="198">
        <v>3</v>
      </c>
      <c r="AF30" s="198">
        <v>2</v>
      </c>
      <c r="AG30" s="198">
        <v>2</v>
      </c>
      <c r="AH30" s="199">
        <v>2</v>
      </c>
      <c r="AI30" s="199"/>
      <c r="AJ30" s="153">
        <f t="shared" si="6"/>
        <v>66</v>
      </c>
      <c r="AK30" s="140">
        <f t="shared" si="4"/>
        <v>2.2000000000000002</v>
      </c>
      <c r="AL30" s="121"/>
      <c r="AM30" s="200"/>
      <c r="AN30" s="297"/>
      <c r="AO30" s="156"/>
      <c r="AP30" s="201"/>
    </row>
    <row r="31" spans="1:42" ht="20.100000000000001" customHeight="1">
      <c r="A31" s="529" t="s">
        <v>505</v>
      </c>
      <c r="B31" s="104" t="s">
        <v>497</v>
      </c>
      <c r="C31" s="157" t="s">
        <v>858</v>
      </c>
      <c r="D31" s="194">
        <v>34</v>
      </c>
      <c r="E31" s="106">
        <v>21</v>
      </c>
      <c r="F31" s="107">
        <v>34</v>
      </c>
      <c r="G31" s="107">
        <v>34</v>
      </c>
      <c r="H31" s="108">
        <v>34</v>
      </c>
      <c r="I31" s="107">
        <v>25</v>
      </c>
      <c r="J31" s="107">
        <v>33</v>
      </c>
      <c r="K31" s="107">
        <v>18</v>
      </c>
      <c r="L31" s="107">
        <v>20</v>
      </c>
      <c r="M31" s="107">
        <v>31</v>
      </c>
      <c r="N31" s="107">
        <v>30</v>
      </c>
      <c r="O31" s="108">
        <v>32</v>
      </c>
      <c r="P31" s="107">
        <v>30</v>
      </c>
      <c r="Q31" s="107">
        <v>31</v>
      </c>
      <c r="R31" s="176">
        <v>20</v>
      </c>
      <c r="S31" s="107">
        <v>20</v>
      </c>
      <c r="T31" s="107">
        <v>31</v>
      </c>
      <c r="U31" s="107">
        <v>31</v>
      </c>
      <c r="V31" s="107">
        <v>34</v>
      </c>
      <c r="W31" s="107">
        <v>27</v>
      </c>
      <c r="X31" s="108">
        <v>33</v>
      </c>
      <c r="Y31" s="107">
        <v>19</v>
      </c>
      <c r="Z31" s="107">
        <v>23</v>
      </c>
      <c r="AA31" s="107">
        <v>33</v>
      </c>
      <c r="AB31" s="107">
        <v>28</v>
      </c>
      <c r="AC31" s="107">
        <v>30</v>
      </c>
      <c r="AD31" s="107">
        <v>26</v>
      </c>
      <c r="AE31" s="107">
        <v>30</v>
      </c>
      <c r="AF31" s="107">
        <v>17</v>
      </c>
      <c r="AG31" s="107">
        <v>21</v>
      </c>
      <c r="AH31" s="107">
        <v>34</v>
      </c>
      <c r="AI31" s="107"/>
      <c r="AJ31" s="109">
        <f t="shared" si="6"/>
        <v>830</v>
      </c>
      <c r="AK31" s="110">
        <f t="shared" si="4"/>
        <v>27.666666666666668</v>
      </c>
      <c r="AL31" s="531">
        <f>SUM(AK31:AK33)</f>
        <v>38.866666666666667</v>
      </c>
      <c r="AM31" s="557"/>
      <c r="AN31" s="560"/>
      <c r="AO31" s="202">
        <f t="shared" ref="AO31:AO37" si="7">AK31/D31</f>
        <v>0.81372549019607843</v>
      </c>
      <c r="AP31" s="563">
        <f>AL31/(D31+D32+D33)</f>
        <v>0.81824561403508778</v>
      </c>
    </row>
    <row r="32" spans="1:42" ht="20.100000000000001" customHeight="1">
      <c r="A32" s="530"/>
      <c r="B32" s="115" t="s">
        <v>492</v>
      </c>
      <c r="C32" s="159"/>
      <c r="D32" s="197">
        <v>6</v>
      </c>
      <c r="E32" s="160">
        <v>1</v>
      </c>
      <c r="F32" s="117">
        <v>6</v>
      </c>
      <c r="G32" s="117">
        <v>11</v>
      </c>
      <c r="H32" s="118">
        <v>10</v>
      </c>
      <c r="I32" s="117">
        <v>10</v>
      </c>
      <c r="J32" s="117">
        <v>5</v>
      </c>
      <c r="K32" s="117">
        <v>2</v>
      </c>
      <c r="L32" s="117">
        <v>0</v>
      </c>
      <c r="M32" s="117">
        <v>6</v>
      </c>
      <c r="N32" s="117">
        <v>11</v>
      </c>
      <c r="O32" s="118">
        <v>9</v>
      </c>
      <c r="P32" s="117">
        <v>11</v>
      </c>
      <c r="Q32" s="117">
        <v>5</v>
      </c>
      <c r="R32" s="117">
        <v>2</v>
      </c>
      <c r="S32" s="117">
        <v>0</v>
      </c>
      <c r="T32" s="117">
        <v>5</v>
      </c>
      <c r="U32" s="117">
        <v>9</v>
      </c>
      <c r="V32" s="117">
        <v>10</v>
      </c>
      <c r="W32" s="117">
        <v>11</v>
      </c>
      <c r="X32" s="118">
        <v>3</v>
      </c>
      <c r="Y32" s="117">
        <v>2</v>
      </c>
      <c r="Z32" s="117">
        <v>0</v>
      </c>
      <c r="AA32" s="117">
        <v>3</v>
      </c>
      <c r="AB32" s="117">
        <v>10</v>
      </c>
      <c r="AC32" s="117">
        <v>10</v>
      </c>
      <c r="AD32" s="117">
        <v>10</v>
      </c>
      <c r="AE32" s="117">
        <v>6</v>
      </c>
      <c r="AF32" s="117">
        <v>2</v>
      </c>
      <c r="AG32" s="117">
        <v>0</v>
      </c>
      <c r="AH32" s="117">
        <v>2</v>
      </c>
      <c r="AI32" s="117"/>
      <c r="AJ32" s="119">
        <f t="shared" si="6"/>
        <v>172</v>
      </c>
      <c r="AK32" s="120">
        <f t="shared" si="4"/>
        <v>5.7333333333333334</v>
      </c>
      <c r="AL32" s="525"/>
      <c r="AM32" s="558"/>
      <c r="AN32" s="561"/>
      <c r="AO32" s="203">
        <f t="shared" si="7"/>
        <v>0.9555555555555556</v>
      </c>
      <c r="AP32" s="564"/>
    </row>
    <row r="33" spans="1:42" ht="20.100000000000001" customHeight="1">
      <c r="A33" s="536"/>
      <c r="B33" s="124" t="s">
        <v>506</v>
      </c>
      <c r="C33" s="204"/>
      <c r="D33" s="205">
        <v>7.5</v>
      </c>
      <c r="E33" s="193">
        <v>0</v>
      </c>
      <c r="F33" s="206">
        <v>6</v>
      </c>
      <c r="G33" s="206">
        <v>7</v>
      </c>
      <c r="H33" s="207">
        <v>8</v>
      </c>
      <c r="I33" s="206">
        <v>9</v>
      </c>
      <c r="J33" s="206">
        <v>6</v>
      </c>
      <c r="K33" s="206">
        <v>4</v>
      </c>
      <c r="L33" s="206">
        <v>1</v>
      </c>
      <c r="M33" s="206">
        <v>6</v>
      </c>
      <c r="N33" s="206">
        <v>6</v>
      </c>
      <c r="O33" s="207">
        <v>5</v>
      </c>
      <c r="P33" s="206">
        <v>9</v>
      </c>
      <c r="Q33" s="206">
        <v>6</v>
      </c>
      <c r="R33" s="206">
        <v>4</v>
      </c>
      <c r="S33" s="206">
        <v>1</v>
      </c>
      <c r="T33" s="206">
        <v>8</v>
      </c>
      <c r="U33" s="206">
        <v>6</v>
      </c>
      <c r="V33" s="206">
        <v>5</v>
      </c>
      <c r="W33" s="206">
        <v>9</v>
      </c>
      <c r="X33" s="207">
        <v>7</v>
      </c>
      <c r="Y33" s="206">
        <v>3</v>
      </c>
      <c r="Z33" s="206">
        <v>1</v>
      </c>
      <c r="AA33" s="206">
        <v>8</v>
      </c>
      <c r="AB33" s="206">
        <v>6</v>
      </c>
      <c r="AC33" s="206">
        <v>7</v>
      </c>
      <c r="AD33" s="206">
        <v>8</v>
      </c>
      <c r="AE33" s="206">
        <v>6</v>
      </c>
      <c r="AF33" s="206">
        <v>4</v>
      </c>
      <c r="AG33" s="206">
        <v>2</v>
      </c>
      <c r="AH33" s="206">
        <v>6</v>
      </c>
      <c r="AI33" s="206"/>
      <c r="AJ33" s="130">
        <f t="shared" si="6"/>
        <v>164</v>
      </c>
      <c r="AK33" s="173">
        <f t="shared" si="4"/>
        <v>5.4666666666666668</v>
      </c>
      <c r="AL33" s="526"/>
      <c r="AM33" s="559"/>
      <c r="AN33" s="562"/>
      <c r="AO33" s="208">
        <f t="shared" si="7"/>
        <v>0.72888888888888892</v>
      </c>
      <c r="AP33" s="565"/>
    </row>
    <row r="34" spans="1:42" ht="20.100000000000001" customHeight="1">
      <c r="A34" s="553" t="s">
        <v>507</v>
      </c>
      <c r="B34" s="554"/>
      <c r="C34" s="163"/>
      <c r="D34" s="204"/>
      <c r="E34" s="193">
        <v>0</v>
      </c>
      <c r="F34" s="206">
        <v>6</v>
      </c>
      <c r="G34" s="206">
        <v>8</v>
      </c>
      <c r="H34" s="207">
        <v>6</v>
      </c>
      <c r="I34" s="206">
        <v>5</v>
      </c>
      <c r="J34" s="206">
        <v>9</v>
      </c>
      <c r="K34" s="206">
        <v>0</v>
      </c>
      <c r="L34" s="206">
        <v>0</v>
      </c>
      <c r="M34" s="206">
        <v>7</v>
      </c>
      <c r="N34" s="206">
        <v>4</v>
      </c>
      <c r="O34" s="207">
        <v>2</v>
      </c>
      <c r="P34" s="206">
        <v>6</v>
      </c>
      <c r="Q34" s="206">
        <v>5</v>
      </c>
      <c r="R34" s="206">
        <v>4</v>
      </c>
      <c r="S34" s="206">
        <v>0</v>
      </c>
      <c r="T34" s="206">
        <v>1</v>
      </c>
      <c r="U34" s="206">
        <v>7</v>
      </c>
      <c r="V34" s="206">
        <v>4</v>
      </c>
      <c r="W34" s="206">
        <v>0</v>
      </c>
      <c r="X34" s="207">
        <v>7</v>
      </c>
      <c r="Y34" s="206">
        <v>2</v>
      </c>
      <c r="Z34" s="206">
        <v>0</v>
      </c>
      <c r="AA34" s="206">
        <v>1</v>
      </c>
      <c r="AB34" s="206">
        <v>5</v>
      </c>
      <c r="AC34" s="206">
        <v>4</v>
      </c>
      <c r="AD34" s="206">
        <v>2</v>
      </c>
      <c r="AE34" s="206">
        <v>1</v>
      </c>
      <c r="AF34" s="206">
        <v>0</v>
      </c>
      <c r="AG34" s="206">
        <v>0</v>
      </c>
      <c r="AH34" s="206">
        <v>9</v>
      </c>
      <c r="AI34" s="206"/>
      <c r="AJ34" s="209">
        <f t="shared" si="6"/>
        <v>105</v>
      </c>
      <c r="AK34" s="210">
        <f t="shared" si="4"/>
        <v>3.5</v>
      </c>
      <c r="AL34" s="211"/>
      <c r="AM34" s="212"/>
      <c r="AN34" s="298"/>
      <c r="AO34" s="212" t="e">
        <f t="shared" si="7"/>
        <v>#DIV/0!</v>
      </c>
      <c r="AP34" s="211"/>
    </row>
    <row r="35" spans="1:42" ht="20.100000000000001" customHeight="1">
      <c r="A35" s="529" t="s">
        <v>508</v>
      </c>
      <c r="B35" s="104" t="s">
        <v>491</v>
      </c>
      <c r="C35" s="157">
        <v>80</v>
      </c>
      <c r="D35" s="157">
        <v>42</v>
      </c>
      <c r="E35" s="106">
        <v>46</v>
      </c>
      <c r="F35" s="194">
        <v>46</v>
      </c>
      <c r="G35" s="194">
        <v>46</v>
      </c>
      <c r="H35" s="194">
        <v>46</v>
      </c>
      <c r="I35" s="194">
        <v>46</v>
      </c>
      <c r="J35" s="194">
        <v>46</v>
      </c>
      <c r="K35" s="194">
        <v>46</v>
      </c>
      <c r="L35" s="194">
        <v>46</v>
      </c>
      <c r="M35" s="107">
        <v>46</v>
      </c>
      <c r="N35" s="107">
        <v>45</v>
      </c>
      <c r="O35" s="107">
        <v>45</v>
      </c>
      <c r="P35" s="107">
        <v>45</v>
      </c>
      <c r="Q35" s="107">
        <v>45</v>
      </c>
      <c r="R35" s="107">
        <v>45</v>
      </c>
      <c r="S35" s="107">
        <v>45</v>
      </c>
      <c r="T35" s="107">
        <v>45</v>
      </c>
      <c r="U35" s="107">
        <v>45</v>
      </c>
      <c r="V35" s="107">
        <v>45</v>
      </c>
      <c r="W35" s="107">
        <v>45</v>
      </c>
      <c r="X35" s="108">
        <v>45</v>
      </c>
      <c r="Y35" s="107">
        <v>45</v>
      </c>
      <c r="Z35" s="107">
        <v>45</v>
      </c>
      <c r="AA35" s="107">
        <v>45</v>
      </c>
      <c r="AB35" s="107">
        <v>45</v>
      </c>
      <c r="AC35" s="107">
        <v>45</v>
      </c>
      <c r="AD35" s="107">
        <v>45</v>
      </c>
      <c r="AE35" s="107">
        <v>45</v>
      </c>
      <c r="AF35" s="107">
        <v>45</v>
      </c>
      <c r="AG35" s="107">
        <v>45</v>
      </c>
      <c r="AH35" s="107">
        <v>45</v>
      </c>
      <c r="AI35" s="107"/>
      <c r="AJ35" s="109">
        <f t="shared" si="6"/>
        <v>1359</v>
      </c>
      <c r="AK35" s="110">
        <f t="shared" si="4"/>
        <v>45.3</v>
      </c>
      <c r="AL35" s="531">
        <f>SUM(AK35:AK37)</f>
        <v>79.3</v>
      </c>
      <c r="AM35" s="111">
        <f>AK35/C35</f>
        <v>0.56624999999999992</v>
      </c>
      <c r="AN35" s="532">
        <f>AL35/(C35+C36+C37)</f>
        <v>0.99124999999999996</v>
      </c>
      <c r="AO35" s="112">
        <f t="shared" si="7"/>
        <v>1.0785714285714285</v>
      </c>
      <c r="AP35" s="532">
        <f>AL35/(D35+D36+D37)</f>
        <v>1.0037974683544304</v>
      </c>
    </row>
    <row r="36" spans="1:42" ht="20.100000000000001" customHeight="1">
      <c r="A36" s="530"/>
      <c r="B36" s="115" t="s">
        <v>504</v>
      </c>
      <c r="C36" s="159"/>
      <c r="D36" s="159">
        <v>37</v>
      </c>
      <c r="E36" s="160">
        <v>34</v>
      </c>
      <c r="F36" s="197">
        <v>34</v>
      </c>
      <c r="G36" s="197">
        <v>34</v>
      </c>
      <c r="H36" s="197">
        <v>34</v>
      </c>
      <c r="I36" s="197">
        <v>34</v>
      </c>
      <c r="J36" s="197">
        <v>34</v>
      </c>
      <c r="K36" s="197">
        <v>34</v>
      </c>
      <c r="L36" s="197">
        <v>34</v>
      </c>
      <c r="M36" s="117">
        <v>34</v>
      </c>
      <c r="N36" s="117">
        <v>34</v>
      </c>
      <c r="O36" s="117">
        <v>34</v>
      </c>
      <c r="P36" s="117">
        <v>34</v>
      </c>
      <c r="Q36" s="117">
        <v>34</v>
      </c>
      <c r="R36" s="117">
        <v>34</v>
      </c>
      <c r="S36" s="117">
        <v>34</v>
      </c>
      <c r="T36" s="117">
        <v>34</v>
      </c>
      <c r="U36" s="117">
        <v>34</v>
      </c>
      <c r="V36" s="117">
        <v>34</v>
      </c>
      <c r="W36" s="117">
        <v>34</v>
      </c>
      <c r="X36" s="118">
        <v>34</v>
      </c>
      <c r="Y36" s="117">
        <v>34</v>
      </c>
      <c r="Z36" s="117">
        <v>34</v>
      </c>
      <c r="AA36" s="117">
        <v>34</v>
      </c>
      <c r="AB36" s="117">
        <v>34</v>
      </c>
      <c r="AC36" s="117">
        <v>34</v>
      </c>
      <c r="AD36" s="117">
        <v>34</v>
      </c>
      <c r="AE36" s="117">
        <v>34</v>
      </c>
      <c r="AF36" s="117">
        <v>34</v>
      </c>
      <c r="AG36" s="117">
        <v>34</v>
      </c>
      <c r="AH36" s="117">
        <v>34</v>
      </c>
      <c r="AI36" s="117"/>
      <c r="AJ36" s="119">
        <f t="shared" si="6"/>
        <v>1020</v>
      </c>
      <c r="AK36" s="120">
        <f t="shared" si="4"/>
        <v>34</v>
      </c>
      <c r="AL36" s="547"/>
      <c r="AM36" s="540"/>
      <c r="AN36" s="525"/>
      <c r="AO36" s="182">
        <f t="shared" si="7"/>
        <v>0.91891891891891897</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5</v>
      </c>
      <c r="F38" s="213">
        <v>5</v>
      </c>
      <c r="G38" s="213">
        <v>5</v>
      </c>
      <c r="H38" s="213">
        <v>5</v>
      </c>
      <c r="I38" s="213">
        <v>5</v>
      </c>
      <c r="J38" s="213">
        <v>5</v>
      </c>
      <c r="K38" s="213">
        <v>5</v>
      </c>
      <c r="L38" s="213">
        <v>5</v>
      </c>
      <c r="M38" s="213">
        <v>5</v>
      </c>
      <c r="N38" s="213">
        <v>4</v>
      </c>
      <c r="O38" s="213">
        <v>4</v>
      </c>
      <c r="P38" s="213">
        <v>4</v>
      </c>
      <c r="Q38" s="213">
        <v>4</v>
      </c>
      <c r="R38" s="213">
        <v>4</v>
      </c>
      <c r="S38" s="213">
        <v>4</v>
      </c>
      <c r="T38" s="213">
        <v>4</v>
      </c>
      <c r="U38" s="213">
        <v>4</v>
      </c>
      <c r="V38" s="213">
        <v>4</v>
      </c>
      <c r="W38" s="206">
        <v>4</v>
      </c>
      <c r="X38" s="207">
        <v>4</v>
      </c>
      <c r="Y38" s="206">
        <v>4</v>
      </c>
      <c r="Z38" s="206">
        <v>4</v>
      </c>
      <c r="AA38" s="206">
        <v>4</v>
      </c>
      <c r="AB38" s="206">
        <v>4</v>
      </c>
      <c r="AC38" s="206">
        <v>4</v>
      </c>
      <c r="AD38" s="206">
        <v>4</v>
      </c>
      <c r="AE38" s="206">
        <v>4</v>
      </c>
      <c r="AF38" s="206">
        <v>4</v>
      </c>
      <c r="AG38" s="206">
        <v>4</v>
      </c>
      <c r="AH38" s="206">
        <v>4</v>
      </c>
      <c r="AI38" s="206"/>
      <c r="AJ38" s="214">
        <f t="shared" si="6"/>
        <v>129</v>
      </c>
      <c r="AK38" s="173">
        <f t="shared" si="4"/>
        <v>4.3</v>
      </c>
      <c r="AL38" s="132"/>
      <c r="AM38" s="215"/>
      <c r="AN38" s="154"/>
      <c r="AO38" s="156"/>
      <c r="AP38" s="191"/>
    </row>
    <row r="39" spans="1:42" ht="20.100000000000001" customHeight="1">
      <c r="A39" s="530" t="s">
        <v>510</v>
      </c>
      <c r="B39" s="115" t="s">
        <v>491</v>
      </c>
      <c r="C39" s="135">
        <v>15</v>
      </c>
      <c r="D39" s="135">
        <v>11</v>
      </c>
      <c r="E39" s="127"/>
      <c r="F39" s="199">
        <v>10</v>
      </c>
      <c r="G39" s="199">
        <v>10</v>
      </c>
      <c r="H39" s="199">
        <v>8</v>
      </c>
      <c r="I39" s="199">
        <v>11</v>
      </c>
      <c r="J39" s="199">
        <v>7</v>
      </c>
      <c r="K39" s="199">
        <v>10</v>
      </c>
      <c r="L39" s="199"/>
      <c r="M39" s="199">
        <v>8</v>
      </c>
      <c r="N39" s="199">
        <v>9</v>
      </c>
      <c r="O39" s="199">
        <v>8</v>
      </c>
      <c r="P39" s="199">
        <v>9</v>
      </c>
      <c r="Q39" s="199">
        <v>8</v>
      </c>
      <c r="R39" s="199">
        <v>8</v>
      </c>
      <c r="S39" s="199"/>
      <c r="T39" s="199">
        <v>9</v>
      </c>
      <c r="U39" s="128">
        <v>9</v>
      </c>
      <c r="V39" s="128">
        <v>7</v>
      </c>
      <c r="W39" s="128">
        <v>8</v>
      </c>
      <c r="X39" s="129">
        <v>6</v>
      </c>
      <c r="Y39" s="128">
        <v>10</v>
      </c>
      <c r="Z39" s="128"/>
      <c r="AA39" s="128">
        <v>9</v>
      </c>
      <c r="AB39" s="128">
        <v>11</v>
      </c>
      <c r="AC39" s="128">
        <v>10</v>
      </c>
      <c r="AD39" s="128">
        <v>9</v>
      </c>
      <c r="AE39" s="128">
        <v>6</v>
      </c>
      <c r="AF39" s="128">
        <v>10</v>
      </c>
      <c r="AG39" s="128"/>
      <c r="AH39" s="128">
        <v>9</v>
      </c>
      <c r="AI39" s="128"/>
      <c r="AJ39" s="216">
        <f t="shared" si="6"/>
        <v>219</v>
      </c>
      <c r="AK39" s="217">
        <f t="shared" si="4"/>
        <v>8.76</v>
      </c>
      <c r="AL39" s="566">
        <f>SUM(AK39:AK40)</f>
        <v>9.879999999999999</v>
      </c>
      <c r="AM39" s="218">
        <f>AK39/C39</f>
        <v>0.58399999999999996</v>
      </c>
      <c r="AN39" s="569">
        <f>AL39/(C39+C40)</f>
        <v>0.65866666666666662</v>
      </c>
      <c r="AO39" s="218">
        <f>AK39/D39</f>
        <v>0.79636363636363638</v>
      </c>
      <c r="AP39" s="524">
        <f>AL39/(D39+D40)</f>
        <v>0.85913043478260864</v>
      </c>
    </row>
    <row r="40" spans="1:42" ht="20.100000000000001" customHeight="1">
      <c r="A40" s="530"/>
      <c r="B40" s="115" t="s">
        <v>492</v>
      </c>
      <c r="C40" s="159"/>
      <c r="D40" s="159">
        <v>0.5</v>
      </c>
      <c r="E40" s="160"/>
      <c r="F40" s="197">
        <v>2</v>
      </c>
      <c r="G40" s="197">
        <v>0</v>
      </c>
      <c r="H40" s="197">
        <v>1</v>
      </c>
      <c r="I40" s="197">
        <v>1</v>
      </c>
      <c r="J40" s="197">
        <v>3</v>
      </c>
      <c r="K40" s="197">
        <v>2</v>
      </c>
      <c r="L40" s="197"/>
      <c r="M40" s="197">
        <v>1</v>
      </c>
      <c r="N40" s="197">
        <v>0</v>
      </c>
      <c r="O40" s="197">
        <v>1</v>
      </c>
      <c r="P40" s="197">
        <v>1</v>
      </c>
      <c r="Q40" s="197">
        <v>1</v>
      </c>
      <c r="R40" s="197">
        <v>2</v>
      </c>
      <c r="S40" s="197"/>
      <c r="T40" s="197">
        <v>1</v>
      </c>
      <c r="U40" s="117">
        <v>0</v>
      </c>
      <c r="V40" s="117">
        <v>2</v>
      </c>
      <c r="W40" s="117">
        <v>1</v>
      </c>
      <c r="X40" s="118">
        <v>1</v>
      </c>
      <c r="Y40" s="117">
        <v>2</v>
      </c>
      <c r="Z40" s="117"/>
      <c r="AA40" s="117">
        <v>1</v>
      </c>
      <c r="AB40" s="117">
        <v>0</v>
      </c>
      <c r="AC40" s="117">
        <v>1</v>
      </c>
      <c r="AD40" s="117">
        <v>1</v>
      </c>
      <c r="AE40" s="117">
        <v>1</v>
      </c>
      <c r="AF40" s="117">
        <v>1</v>
      </c>
      <c r="AG40" s="117"/>
      <c r="AH40" s="117">
        <v>1</v>
      </c>
      <c r="AI40" s="117"/>
      <c r="AJ40" s="219">
        <f t="shared" si="6"/>
        <v>28</v>
      </c>
      <c r="AK40" s="220">
        <f t="shared" si="4"/>
        <v>1.1200000000000001</v>
      </c>
      <c r="AL40" s="567"/>
      <c r="AM40" s="572"/>
      <c r="AN40" s="570"/>
      <c r="AO40" s="218">
        <f>AK40/D40</f>
        <v>2.2400000000000002</v>
      </c>
      <c r="AP40" s="525"/>
    </row>
    <row r="41" spans="1:42" ht="20.100000000000001" customHeight="1">
      <c r="A41" s="536"/>
      <c r="B41" s="158" t="s">
        <v>493</v>
      </c>
      <c r="C41" s="135"/>
      <c r="D41" s="135"/>
      <c r="E41" s="127"/>
      <c r="F41" s="199">
        <v>0</v>
      </c>
      <c r="G41" s="199">
        <v>1</v>
      </c>
      <c r="H41" s="199">
        <v>0</v>
      </c>
      <c r="I41" s="199">
        <v>0</v>
      </c>
      <c r="J41" s="199">
        <v>0</v>
      </c>
      <c r="K41" s="199">
        <v>1</v>
      </c>
      <c r="L41" s="199"/>
      <c r="M41" s="199">
        <v>2</v>
      </c>
      <c r="N41" s="199">
        <v>2</v>
      </c>
      <c r="O41" s="199">
        <v>0</v>
      </c>
      <c r="P41" s="199">
        <v>0</v>
      </c>
      <c r="Q41" s="199">
        <v>0</v>
      </c>
      <c r="R41" s="199">
        <v>1</v>
      </c>
      <c r="S41" s="199"/>
      <c r="T41" s="199">
        <v>0</v>
      </c>
      <c r="U41" s="199">
        <v>0</v>
      </c>
      <c r="V41" s="199">
        <v>0</v>
      </c>
      <c r="W41" s="199">
        <v>1</v>
      </c>
      <c r="X41" s="128">
        <v>0</v>
      </c>
      <c r="Y41" s="199">
        <v>1</v>
      </c>
      <c r="Z41" s="199"/>
      <c r="AA41" s="199">
        <v>0</v>
      </c>
      <c r="AB41" s="199">
        <v>0</v>
      </c>
      <c r="AC41" s="128">
        <v>0</v>
      </c>
      <c r="AD41" s="128">
        <v>1</v>
      </c>
      <c r="AE41" s="128">
        <v>0</v>
      </c>
      <c r="AF41" s="128">
        <v>1</v>
      </c>
      <c r="AG41" s="128"/>
      <c r="AH41" s="128">
        <v>0</v>
      </c>
      <c r="AI41" s="128"/>
      <c r="AJ41" s="214">
        <f t="shared" si="6"/>
        <v>11</v>
      </c>
      <c r="AK41" s="221">
        <f t="shared" si="4"/>
        <v>0.44</v>
      </c>
      <c r="AL41" s="568"/>
      <c r="AM41" s="573"/>
      <c r="AN41" s="571"/>
      <c r="AO41" s="222"/>
      <c r="AP41" s="526"/>
    </row>
    <row r="42" spans="1:42" ht="20.100000000000001" customHeight="1">
      <c r="A42" s="529" t="s">
        <v>511</v>
      </c>
      <c r="B42" s="104" t="s">
        <v>491</v>
      </c>
      <c r="C42" s="223">
        <v>29</v>
      </c>
      <c r="D42" s="157">
        <v>28</v>
      </c>
      <c r="E42" s="106">
        <v>26</v>
      </c>
      <c r="F42" s="194">
        <v>26</v>
      </c>
      <c r="G42" s="194">
        <v>27</v>
      </c>
      <c r="H42" s="194">
        <v>27</v>
      </c>
      <c r="I42" s="194">
        <v>27</v>
      </c>
      <c r="J42" s="194">
        <v>27</v>
      </c>
      <c r="K42" s="194">
        <v>26</v>
      </c>
      <c r="L42" s="194">
        <v>26</v>
      </c>
      <c r="M42" s="194">
        <v>26</v>
      </c>
      <c r="N42" s="194">
        <v>26</v>
      </c>
      <c r="O42" s="194">
        <v>26</v>
      </c>
      <c r="P42" s="194">
        <v>26</v>
      </c>
      <c r="Q42" s="194">
        <v>26</v>
      </c>
      <c r="R42" s="194">
        <v>26</v>
      </c>
      <c r="S42" s="194">
        <v>26</v>
      </c>
      <c r="T42" s="194">
        <v>26</v>
      </c>
      <c r="U42" s="194">
        <v>26</v>
      </c>
      <c r="V42" s="194">
        <v>26</v>
      </c>
      <c r="W42" s="194">
        <v>25</v>
      </c>
      <c r="X42" s="194">
        <v>25</v>
      </c>
      <c r="Y42" s="194">
        <v>25</v>
      </c>
      <c r="Z42" s="194">
        <v>25</v>
      </c>
      <c r="AA42" s="194">
        <v>25</v>
      </c>
      <c r="AB42" s="194">
        <v>25</v>
      </c>
      <c r="AC42" s="107">
        <v>25</v>
      </c>
      <c r="AD42" s="107">
        <v>25</v>
      </c>
      <c r="AE42" s="107">
        <v>25</v>
      </c>
      <c r="AF42" s="107">
        <v>25</v>
      </c>
      <c r="AG42" s="107">
        <v>25</v>
      </c>
      <c r="AH42" s="107">
        <v>25</v>
      </c>
      <c r="AI42" s="107"/>
      <c r="AJ42" s="109">
        <f t="shared" si="6"/>
        <v>772</v>
      </c>
      <c r="AK42" s="110">
        <f t="shared" si="4"/>
        <v>25.733333333333334</v>
      </c>
      <c r="AL42" s="531">
        <f>SUM(AK42:AK43)</f>
        <v>34.933333333333337</v>
      </c>
      <c r="AM42" s="111">
        <f>AK42/C42</f>
        <v>0.88735632183908053</v>
      </c>
      <c r="AN42" s="532">
        <f>AL42/(C42+C43)</f>
        <v>0.89572649572649587</v>
      </c>
      <c r="AO42" s="112">
        <f>AK42/D42</f>
        <v>0.91904761904761911</v>
      </c>
      <c r="AP42" s="532">
        <f>AL42/(D42+D43)</f>
        <v>0.93906810035842292</v>
      </c>
    </row>
    <row r="43" spans="1:42" ht="20.100000000000001" customHeight="1">
      <c r="A43" s="530"/>
      <c r="B43" s="115" t="s">
        <v>509</v>
      </c>
      <c r="C43" s="159">
        <v>10</v>
      </c>
      <c r="D43" s="224">
        <v>9.1999999999999993</v>
      </c>
      <c r="E43" s="225">
        <v>7</v>
      </c>
      <c r="F43" s="226">
        <v>10</v>
      </c>
      <c r="G43" s="226">
        <v>8</v>
      </c>
      <c r="H43" s="226">
        <v>10</v>
      </c>
      <c r="I43" s="197">
        <v>10</v>
      </c>
      <c r="J43" s="117">
        <v>10</v>
      </c>
      <c r="K43" s="117">
        <v>6</v>
      </c>
      <c r="L43" s="117">
        <v>7</v>
      </c>
      <c r="M43" s="117">
        <v>9</v>
      </c>
      <c r="N43" s="117">
        <v>9</v>
      </c>
      <c r="O43" s="117">
        <v>9</v>
      </c>
      <c r="P43" s="117">
        <v>8</v>
      </c>
      <c r="Q43" s="117">
        <v>9</v>
      </c>
      <c r="R43" s="117">
        <v>9</v>
      </c>
      <c r="S43" s="118">
        <v>9</v>
      </c>
      <c r="T43" s="118">
        <v>10</v>
      </c>
      <c r="U43" s="118">
        <v>11</v>
      </c>
      <c r="V43" s="118">
        <v>8</v>
      </c>
      <c r="W43" s="117">
        <v>9</v>
      </c>
      <c r="X43" s="117">
        <v>10</v>
      </c>
      <c r="Y43" s="117">
        <v>8</v>
      </c>
      <c r="Z43" s="117">
        <v>8</v>
      </c>
      <c r="AA43" s="117">
        <v>11</v>
      </c>
      <c r="AB43" s="117">
        <v>11</v>
      </c>
      <c r="AC43" s="117">
        <v>10</v>
      </c>
      <c r="AD43" s="117">
        <v>10</v>
      </c>
      <c r="AE43" s="117">
        <v>9</v>
      </c>
      <c r="AF43" s="117">
        <v>9</v>
      </c>
      <c r="AG43" s="117">
        <v>11</v>
      </c>
      <c r="AH43" s="117">
        <v>11</v>
      </c>
      <c r="AI43" s="117"/>
      <c r="AJ43" s="177">
        <f t="shared" si="6"/>
        <v>276</v>
      </c>
      <c r="AK43" s="178">
        <f t="shared" si="4"/>
        <v>9.1999999999999993</v>
      </c>
      <c r="AL43" s="548"/>
      <c r="AM43" s="179">
        <f>AK43/C43</f>
        <v>0.91999999999999993</v>
      </c>
      <c r="AN43" s="555"/>
      <c r="AO43" s="182">
        <f>AK43/D43</f>
        <v>1</v>
      </c>
      <c r="AP43" s="549"/>
    </row>
    <row r="44" spans="1:42" ht="20.100000000000001" customHeight="1">
      <c r="A44" s="536"/>
      <c r="B44" s="124" t="s">
        <v>490</v>
      </c>
      <c r="C44" s="227"/>
      <c r="D44" s="228"/>
      <c r="E44" s="229">
        <v>3</v>
      </c>
      <c r="F44" s="230">
        <v>3</v>
      </c>
      <c r="G44" s="230">
        <v>2</v>
      </c>
      <c r="H44" s="230">
        <v>2</v>
      </c>
      <c r="I44" s="230">
        <v>2</v>
      </c>
      <c r="J44" s="231">
        <v>2</v>
      </c>
      <c r="K44" s="231">
        <v>3</v>
      </c>
      <c r="L44" s="231">
        <v>3</v>
      </c>
      <c r="M44" s="231">
        <v>3</v>
      </c>
      <c r="N44" s="231">
        <v>3</v>
      </c>
      <c r="O44" s="231">
        <v>3</v>
      </c>
      <c r="P44" s="231">
        <v>3</v>
      </c>
      <c r="Q44" s="231">
        <v>3</v>
      </c>
      <c r="R44" s="231">
        <v>3</v>
      </c>
      <c r="S44" s="231">
        <v>3</v>
      </c>
      <c r="T44" s="231">
        <v>3</v>
      </c>
      <c r="U44" s="231">
        <v>3</v>
      </c>
      <c r="V44" s="231">
        <v>3</v>
      </c>
      <c r="W44" s="231">
        <v>4</v>
      </c>
      <c r="X44" s="231">
        <v>4</v>
      </c>
      <c r="Y44" s="231">
        <v>4</v>
      </c>
      <c r="Z44" s="231">
        <v>4</v>
      </c>
      <c r="AA44" s="231">
        <v>4</v>
      </c>
      <c r="AB44" s="231">
        <v>4</v>
      </c>
      <c r="AC44" s="350">
        <v>4</v>
      </c>
      <c r="AD44" s="350">
        <v>4</v>
      </c>
      <c r="AE44" s="350">
        <v>4</v>
      </c>
      <c r="AF44" s="350">
        <v>4</v>
      </c>
      <c r="AG44" s="381">
        <v>4</v>
      </c>
      <c r="AH44" s="381">
        <v>4</v>
      </c>
      <c r="AI44" s="381"/>
      <c r="AJ44" s="130">
        <f t="shared" si="6"/>
        <v>98</v>
      </c>
      <c r="AK44" s="178">
        <f t="shared" si="4"/>
        <v>3.2666666666666666</v>
      </c>
      <c r="AL44" s="121"/>
      <c r="AM44" s="232"/>
      <c r="AN44" s="149"/>
      <c r="AO44" s="185"/>
      <c r="AP44" s="113"/>
    </row>
    <row r="45" spans="1:42" ht="20.100000000000001" customHeight="1">
      <c r="A45" s="529" t="s">
        <v>512</v>
      </c>
      <c r="B45" s="104" t="s">
        <v>497</v>
      </c>
      <c r="C45" s="157">
        <v>29</v>
      </c>
      <c r="D45" s="175">
        <v>25</v>
      </c>
      <c r="E45" s="233">
        <v>20</v>
      </c>
      <c r="F45" s="234">
        <v>20</v>
      </c>
      <c r="G45" s="234">
        <v>20</v>
      </c>
      <c r="H45" s="234">
        <v>20</v>
      </c>
      <c r="I45" s="234">
        <v>20</v>
      </c>
      <c r="J45" s="234">
        <v>20</v>
      </c>
      <c r="K45" s="234">
        <v>20</v>
      </c>
      <c r="L45" s="234">
        <v>20</v>
      </c>
      <c r="M45" s="234">
        <v>20</v>
      </c>
      <c r="N45" s="234">
        <v>20</v>
      </c>
      <c r="O45" s="234">
        <v>20</v>
      </c>
      <c r="P45" s="234">
        <v>20</v>
      </c>
      <c r="Q45" s="234">
        <v>20</v>
      </c>
      <c r="R45" s="234">
        <v>20</v>
      </c>
      <c r="S45" s="234">
        <v>20</v>
      </c>
      <c r="T45" s="234">
        <v>20</v>
      </c>
      <c r="U45" s="234">
        <v>20</v>
      </c>
      <c r="V45" s="234">
        <v>20</v>
      </c>
      <c r="W45" s="234">
        <v>20</v>
      </c>
      <c r="X45" s="234">
        <v>20</v>
      </c>
      <c r="Y45" s="234">
        <v>20</v>
      </c>
      <c r="Z45" s="234">
        <v>20</v>
      </c>
      <c r="AA45" s="234">
        <v>20</v>
      </c>
      <c r="AB45" s="234">
        <v>21</v>
      </c>
      <c r="AC45" s="234">
        <v>21</v>
      </c>
      <c r="AD45" s="234">
        <v>21</v>
      </c>
      <c r="AE45" s="234">
        <v>21</v>
      </c>
      <c r="AF45" s="234">
        <v>21</v>
      </c>
      <c r="AG45" s="234">
        <v>21</v>
      </c>
      <c r="AH45" s="234">
        <v>22</v>
      </c>
      <c r="AI45" s="234"/>
      <c r="AJ45" s="109">
        <f t="shared" si="6"/>
        <v>608</v>
      </c>
      <c r="AK45" s="110">
        <f t="shared" si="4"/>
        <v>20.266666666666666</v>
      </c>
      <c r="AL45" s="531">
        <f>SUM(AK45:AK46)</f>
        <v>22.266666666666666</v>
      </c>
      <c r="AM45" s="111">
        <f>AK45/C45</f>
        <v>0.69885057471264367</v>
      </c>
      <c r="AN45" s="532">
        <f>AL45/SUM(C45:C46)</f>
        <v>0.76781609195402301</v>
      </c>
      <c r="AO45" s="112">
        <f t="shared" ref="AO45:AO51" si="8">AK45/D45</f>
        <v>0.81066666666666665</v>
      </c>
      <c r="AP45" s="532">
        <f>AL45/SUM(D45:D46)</f>
        <v>0.82469135802469129</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c r="AJ46" s="119">
        <f t="shared" si="6"/>
        <v>60</v>
      </c>
      <c r="AK46" s="178">
        <f t="shared" si="4"/>
        <v>2</v>
      </c>
      <c r="AL46" s="574"/>
      <c r="AM46" s="236"/>
      <c r="AN46" s="575"/>
      <c r="AO46" s="182">
        <f t="shared" si="8"/>
        <v>1</v>
      </c>
      <c r="AP46" s="575"/>
    </row>
    <row r="47" spans="1:42" ht="20.100000000000001" customHeight="1">
      <c r="A47" s="536"/>
      <c r="B47" s="124" t="s">
        <v>513</v>
      </c>
      <c r="C47" s="204">
        <v>7</v>
      </c>
      <c r="D47" s="204">
        <v>7</v>
      </c>
      <c r="E47" s="237">
        <v>8</v>
      </c>
      <c r="F47" s="206">
        <v>8</v>
      </c>
      <c r="G47" s="206">
        <v>8</v>
      </c>
      <c r="H47" s="206">
        <v>7</v>
      </c>
      <c r="I47" s="206">
        <v>8</v>
      </c>
      <c r="J47" s="206">
        <v>7</v>
      </c>
      <c r="K47" s="206">
        <v>8</v>
      </c>
      <c r="L47" s="206">
        <v>8</v>
      </c>
      <c r="M47" s="206">
        <v>8</v>
      </c>
      <c r="N47" s="206">
        <v>8</v>
      </c>
      <c r="O47" s="206">
        <v>7</v>
      </c>
      <c r="P47" s="206">
        <v>7</v>
      </c>
      <c r="Q47" s="206">
        <v>6</v>
      </c>
      <c r="R47" s="206">
        <v>7</v>
      </c>
      <c r="S47" s="206">
        <v>7</v>
      </c>
      <c r="T47" s="206">
        <v>7</v>
      </c>
      <c r="U47" s="206">
        <v>7</v>
      </c>
      <c r="V47" s="206">
        <v>6</v>
      </c>
      <c r="W47" s="206">
        <v>7</v>
      </c>
      <c r="X47" s="206">
        <v>6</v>
      </c>
      <c r="Y47" s="206">
        <v>7</v>
      </c>
      <c r="Z47" s="206">
        <v>7</v>
      </c>
      <c r="AA47" s="206">
        <v>7</v>
      </c>
      <c r="AB47" s="206">
        <v>7</v>
      </c>
      <c r="AC47" s="206">
        <v>7</v>
      </c>
      <c r="AD47" s="206">
        <v>7</v>
      </c>
      <c r="AE47" s="206">
        <v>6</v>
      </c>
      <c r="AF47" s="206">
        <v>7</v>
      </c>
      <c r="AG47" s="206">
        <v>7</v>
      </c>
      <c r="AH47" s="206">
        <v>7</v>
      </c>
      <c r="AI47" s="206"/>
      <c r="AJ47" s="153">
        <f t="shared" si="6"/>
        <v>214</v>
      </c>
      <c r="AK47" s="140">
        <f t="shared" si="4"/>
        <v>7.1333333333333337</v>
      </c>
      <c r="AL47" s="238"/>
      <c r="AM47" s="232">
        <f>AK47/C47</f>
        <v>1.0190476190476192</v>
      </c>
      <c r="AN47" s="154"/>
      <c r="AO47" s="185">
        <f t="shared" si="8"/>
        <v>1.0190476190476192</v>
      </c>
      <c r="AP47" s="239"/>
    </row>
    <row r="48" spans="1:42" ht="20.100000000000001" customHeight="1">
      <c r="A48" s="114"/>
      <c r="B48" s="115" t="s">
        <v>514</v>
      </c>
      <c r="C48" s="135"/>
      <c r="D48" s="135"/>
      <c r="E48" s="354">
        <v>1</v>
      </c>
      <c r="F48" s="128">
        <v>1</v>
      </c>
      <c r="G48" s="128">
        <v>1</v>
      </c>
      <c r="H48" s="128">
        <v>1</v>
      </c>
      <c r="I48" s="128">
        <v>1</v>
      </c>
      <c r="J48" s="128">
        <v>1</v>
      </c>
      <c r="K48" s="128">
        <v>1</v>
      </c>
      <c r="L48" s="128">
        <v>1</v>
      </c>
      <c r="M48" s="128">
        <v>1</v>
      </c>
      <c r="N48" s="128">
        <v>1</v>
      </c>
      <c r="O48" s="128">
        <v>2</v>
      </c>
      <c r="P48" s="128">
        <v>2</v>
      </c>
      <c r="Q48" s="128">
        <v>2</v>
      </c>
      <c r="R48" s="128">
        <v>2</v>
      </c>
      <c r="S48" s="128">
        <v>2</v>
      </c>
      <c r="T48" s="128">
        <v>2</v>
      </c>
      <c r="U48" s="128">
        <v>2</v>
      </c>
      <c r="V48" s="128">
        <v>2</v>
      </c>
      <c r="W48" s="128">
        <v>2</v>
      </c>
      <c r="X48" s="128">
        <v>2</v>
      </c>
      <c r="Y48" s="128">
        <v>2</v>
      </c>
      <c r="Z48" s="128">
        <v>2</v>
      </c>
      <c r="AA48" s="128">
        <v>2</v>
      </c>
      <c r="AB48" s="128">
        <v>2</v>
      </c>
      <c r="AC48" s="128">
        <v>2</v>
      </c>
      <c r="AD48" s="128">
        <v>2</v>
      </c>
      <c r="AE48" s="128">
        <v>2</v>
      </c>
      <c r="AF48" s="128">
        <v>2</v>
      </c>
      <c r="AG48" s="128">
        <v>2</v>
      </c>
      <c r="AH48" s="128">
        <v>1</v>
      </c>
      <c r="AI48" s="128"/>
      <c r="AJ48" s="153">
        <f t="shared" si="6"/>
        <v>49</v>
      </c>
      <c r="AK48" s="140">
        <f t="shared" si="4"/>
        <v>1.6333333333333333</v>
      </c>
      <c r="AL48" s="355"/>
      <c r="AM48" s="232"/>
      <c r="AN48" s="149"/>
      <c r="AO48" s="185"/>
      <c r="AP48" s="356"/>
    </row>
    <row r="49" spans="1:42" ht="20.100000000000001" customHeight="1">
      <c r="A49" s="529" t="s">
        <v>515</v>
      </c>
      <c r="B49" s="104" t="s">
        <v>497</v>
      </c>
      <c r="C49" s="168">
        <v>139</v>
      </c>
      <c r="D49" s="168">
        <v>117</v>
      </c>
      <c r="E49" s="240">
        <v>120</v>
      </c>
      <c r="F49" s="240">
        <v>121</v>
      </c>
      <c r="G49" s="240">
        <v>121</v>
      </c>
      <c r="H49" s="240">
        <v>121</v>
      </c>
      <c r="I49" s="240">
        <v>121</v>
      </c>
      <c r="J49" s="240">
        <v>121</v>
      </c>
      <c r="K49" s="240">
        <v>121</v>
      </c>
      <c r="L49" s="240">
        <v>121</v>
      </c>
      <c r="M49" s="240">
        <v>120</v>
      </c>
      <c r="N49" s="240">
        <v>119</v>
      </c>
      <c r="O49" s="240">
        <v>119</v>
      </c>
      <c r="P49" s="240">
        <v>119</v>
      </c>
      <c r="Q49" s="240">
        <v>119</v>
      </c>
      <c r="R49" s="240">
        <v>120</v>
      </c>
      <c r="S49" s="240">
        <v>120</v>
      </c>
      <c r="T49" s="240">
        <v>120</v>
      </c>
      <c r="U49" s="240">
        <v>120</v>
      </c>
      <c r="V49" s="240">
        <v>121</v>
      </c>
      <c r="W49" s="240">
        <v>121</v>
      </c>
      <c r="X49" s="240">
        <v>123</v>
      </c>
      <c r="Y49" s="240">
        <v>123</v>
      </c>
      <c r="Z49" s="240">
        <v>123</v>
      </c>
      <c r="AA49" s="240">
        <v>123</v>
      </c>
      <c r="AB49" s="240">
        <v>123</v>
      </c>
      <c r="AC49" s="240">
        <v>121</v>
      </c>
      <c r="AD49" s="240">
        <v>121</v>
      </c>
      <c r="AE49" s="240">
        <v>121</v>
      </c>
      <c r="AF49" s="240">
        <v>121</v>
      </c>
      <c r="AG49" s="240">
        <v>121</v>
      </c>
      <c r="AH49" s="240">
        <v>121</v>
      </c>
      <c r="AI49" s="240"/>
      <c r="AJ49" s="109">
        <f t="shared" si="6"/>
        <v>3626</v>
      </c>
      <c r="AK49" s="110">
        <f t="shared" si="4"/>
        <v>120.86666666666666</v>
      </c>
      <c r="AL49" s="543"/>
      <c r="AM49" s="545"/>
      <c r="AN49" s="532"/>
      <c r="AO49" s="112">
        <f t="shared" si="8"/>
        <v>1.0330484330484331</v>
      </c>
      <c r="AP49" s="532"/>
    </row>
    <row r="50" spans="1:42" ht="20.100000000000001" customHeight="1">
      <c r="A50" s="536"/>
      <c r="B50" s="124" t="s">
        <v>498</v>
      </c>
      <c r="C50" s="170">
        <v>40</v>
      </c>
      <c r="D50" s="170">
        <v>66</v>
      </c>
      <c r="E50" s="241">
        <v>69</v>
      </c>
      <c r="F50" s="241">
        <v>69</v>
      </c>
      <c r="G50" s="241">
        <v>69</v>
      </c>
      <c r="H50" s="241">
        <v>69</v>
      </c>
      <c r="I50" s="241">
        <v>69</v>
      </c>
      <c r="J50" s="241">
        <v>69</v>
      </c>
      <c r="K50" s="241">
        <v>69</v>
      </c>
      <c r="L50" s="241">
        <v>69</v>
      </c>
      <c r="M50" s="241">
        <v>68</v>
      </c>
      <c r="N50" s="241">
        <v>68</v>
      </c>
      <c r="O50" s="241">
        <v>66</v>
      </c>
      <c r="P50" s="241">
        <v>66</v>
      </c>
      <c r="Q50" s="241">
        <v>66</v>
      </c>
      <c r="R50" s="241">
        <v>66</v>
      </c>
      <c r="S50" s="241">
        <v>66</v>
      </c>
      <c r="T50" s="241">
        <v>66</v>
      </c>
      <c r="U50" s="241">
        <v>68</v>
      </c>
      <c r="V50" s="241">
        <v>68</v>
      </c>
      <c r="W50" s="241">
        <v>68</v>
      </c>
      <c r="X50" s="241">
        <v>68</v>
      </c>
      <c r="Y50" s="241">
        <v>68</v>
      </c>
      <c r="Z50" s="241">
        <v>68</v>
      </c>
      <c r="AA50" s="241">
        <v>68</v>
      </c>
      <c r="AB50" s="241">
        <v>68</v>
      </c>
      <c r="AC50" s="246">
        <v>68</v>
      </c>
      <c r="AD50" s="246">
        <v>67</v>
      </c>
      <c r="AE50" s="246">
        <v>67</v>
      </c>
      <c r="AF50" s="246">
        <v>67</v>
      </c>
      <c r="AG50" s="246">
        <v>67</v>
      </c>
      <c r="AH50" s="246">
        <v>67</v>
      </c>
      <c r="AI50" s="246"/>
      <c r="AJ50" s="130">
        <f t="shared" si="6"/>
        <v>2031</v>
      </c>
      <c r="AK50" s="173">
        <f t="shared" si="4"/>
        <v>67.7</v>
      </c>
      <c r="AL50" s="544"/>
      <c r="AM50" s="546"/>
      <c r="AN50" s="526"/>
      <c r="AO50" s="174">
        <f t="shared" si="8"/>
        <v>1.0257575757575759</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c r="AJ51" s="109">
        <f t="shared" si="6"/>
        <v>270</v>
      </c>
      <c r="AK51" s="110">
        <f t="shared" si="4"/>
        <v>9</v>
      </c>
      <c r="AL51" s="543">
        <f>SUM(AK51:AK52)</f>
        <v>9</v>
      </c>
      <c r="AM51" s="111">
        <f>AK51/C51</f>
        <v>1</v>
      </c>
      <c r="AN51" s="532">
        <f>AL51/SUM(C51:C52)</f>
        <v>1</v>
      </c>
      <c r="AO51" s="112">
        <f t="shared" si="8"/>
        <v>1</v>
      </c>
      <c r="AP51" s="532">
        <f>AL51/SUM(D51:D52)</f>
        <v>1</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c r="AJ52" s="130">
        <f t="shared" si="6"/>
        <v>0</v>
      </c>
      <c r="AK52" s="173">
        <f t="shared" si="4"/>
        <v>0</v>
      </c>
      <c r="AL52" s="544"/>
      <c r="AM52" s="156"/>
      <c r="AN52" s="526"/>
      <c r="AO52" s="156"/>
      <c r="AP52" s="526"/>
    </row>
    <row r="53" spans="1:42" ht="20.100000000000001" customHeight="1">
      <c r="A53" s="530" t="s">
        <v>518</v>
      </c>
      <c r="B53" s="104" t="s">
        <v>491</v>
      </c>
      <c r="C53" s="247">
        <v>15</v>
      </c>
      <c r="D53" s="576">
        <v>11.2</v>
      </c>
      <c r="E53" s="248">
        <v>6</v>
      </c>
      <c r="F53" s="248">
        <v>7</v>
      </c>
      <c r="G53" s="248">
        <v>11</v>
      </c>
      <c r="H53" s="248">
        <v>9</v>
      </c>
      <c r="I53" s="248">
        <v>8</v>
      </c>
      <c r="J53" s="248">
        <v>10</v>
      </c>
      <c r="K53" s="248">
        <v>11</v>
      </c>
      <c r="L53" s="248">
        <v>7</v>
      </c>
      <c r="M53" s="248">
        <v>8</v>
      </c>
      <c r="N53" s="248">
        <v>11</v>
      </c>
      <c r="O53" s="248">
        <v>10</v>
      </c>
      <c r="P53" s="248">
        <v>7</v>
      </c>
      <c r="Q53" s="248">
        <v>11</v>
      </c>
      <c r="R53" s="248">
        <v>11</v>
      </c>
      <c r="S53" s="248">
        <v>5</v>
      </c>
      <c r="T53" s="248">
        <v>10</v>
      </c>
      <c r="U53" s="248">
        <v>11</v>
      </c>
      <c r="V53" s="248">
        <v>10</v>
      </c>
      <c r="W53" s="248">
        <v>8</v>
      </c>
      <c r="X53" s="248">
        <v>9</v>
      </c>
      <c r="Y53" s="248">
        <v>11</v>
      </c>
      <c r="Z53" s="248">
        <v>6</v>
      </c>
      <c r="AA53" s="248">
        <v>9</v>
      </c>
      <c r="AB53" s="248">
        <v>11</v>
      </c>
      <c r="AC53" s="248">
        <v>9</v>
      </c>
      <c r="AD53" s="248">
        <v>7</v>
      </c>
      <c r="AE53" s="248">
        <v>11</v>
      </c>
      <c r="AF53" s="248">
        <v>11</v>
      </c>
      <c r="AG53" s="248"/>
      <c r="AH53" s="248">
        <v>11</v>
      </c>
      <c r="AI53" s="248"/>
      <c r="AJ53" s="130">
        <f t="shared" si="6"/>
        <v>266</v>
      </c>
      <c r="AK53" s="178">
        <f t="shared" si="4"/>
        <v>9.1724137931034484</v>
      </c>
      <c r="AL53" s="578">
        <f>SUM(AK53:AK54)</f>
        <v>9.3448275862068968</v>
      </c>
      <c r="AM53" s="179">
        <f>AK53/C53</f>
        <v>0.61149425287356318</v>
      </c>
      <c r="AN53" s="532">
        <f>AL53/SUM(C53:C54)</f>
        <v>0.6229885057471265</v>
      </c>
      <c r="AO53" s="182">
        <f>AK53/D53</f>
        <v>0.81896551724137934</v>
      </c>
      <c r="AP53" s="532">
        <f>AL53/SUM(D53:D54)</f>
        <v>0.83435960591133007</v>
      </c>
    </row>
    <row r="54" spans="1:42" ht="20.100000000000001" customHeight="1">
      <c r="A54" s="530"/>
      <c r="B54" s="115" t="s">
        <v>492</v>
      </c>
      <c r="C54" s="247"/>
      <c r="D54" s="577"/>
      <c r="E54" s="248">
        <v>0</v>
      </c>
      <c r="F54" s="248">
        <v>0</v>
      </c>
      <c r="G54" s="248">
        <v>0</v>
      </c>
      <c r="H54" s="248">
        <v>0</v>
      </c>
      <c r="I54" s="248">
        <v>0</v>
      </c>
      <c r="J54" s="248">
        <v>0</v>
      </c>
      <c r="K54" s="248">
        <v>0</v>
      </c>
      <c r="L54" s="248">
        <v>0</v>
      </c>
      <c r="M54" s="248">
        <v>0</v>
      </c>
      <c r="N54" s="248">
        <v>0</v>
      </c>
      <c r="O54" s="248">
        <v>0</v>
      </c>
      <c r="P54" s="248">
        <v>1</v>
      </c>
      <c r="Q54" s="248">
        <v>0</v>
      </c>
      <c r="R54" s="248">
        <v>1</v>
      </c>
      <c r="S54" s="248">
        <v>0</v>
      </c>
      <c r="T54" s="248">
        <v>1</v>
      </c>
      <c r="U54" s="248">
        <v>0</v>
      </c>
      <c r="V54" s="248">
        <v>0</v>
      </c>
      <c r="W54" s="248">
        <v>1</v>
      </c>
      <c r="X54" s="248">
        <v>0</v>
      </c>
      <c r="Y54" s="248">
        <v>0</v>
      </c>
      <c r="Z54" s="248">
        <v>0</v>
      </c>
      <c r="AA54" s="248">
        <v>1</v>
      </c>
      <c r="AB54" s="248">
        <v>0</v>
      </c>
      <c r="AC54" s="248">
        <v>0</v>
      </c>
      <c r="AD54" s="248">
        <v>0</v>
      </c>
      <c r="AE54" s="248">
        <v>0</v>
      </c>
      <c r="AF54" s="248">
        <v>0</v>
      </c>
      <c r="AG54" s="248"/>
      <c r="AH54" s="248">
        <v>0</v>
      </c>
      <c r="AI54" s="248"/>
      <c r="AJ54" s="177">
        <f t="shared" si="6"/>
        <v>5</v>
      </c>
      <c r="AK54" s="178">
        <f t="shared" si="4"/>
        <v>0.17241379310344829</v>
      </c>
      <c r="AL54" s="579"/>
      <c r="AM54" s="581"/>
      <c r="AN54" s="580"/>
      <c r="AO54" s="581"/>
      <c r="AP54" s="575"/>
    </row>
    <row r="55" spans="1:42" ht="20.100000000000001" customHeight="1">
      <c r="A55" s="536"/>
      <c r="B55" s="249" t="s">
        <v>493</v>
      </c>
      <c r="C55" s="250"/>
      <c r="D55" s="250"/>
      <c r="E55" s="251">
        <v>0</v>
      </c>
      <c r="F55" s="251">
        <v>0</v>
      </c>
      <c r="G55" s="251">
        <v>0</v>
      </c>
      <c r="H55" s="252">
        <v>0</v>
      </c>
      <c r="I55" s="251">
        <v>0</v>
      </c>
      <c r="J55" s="251">
        <v>0</v>
      </c>
      <c r="K55" s="251">
        <v>0</v>
      </c>
      <c r="L55" s="251">
        <v>0</v>
      </c>
      <c r="M55" s="251">
        <v>0</v>
      </c>
      <c r="N55" s="251">
        <v>0</v>
      </c>
      <c r="O55" s="252">
        <v>0</v>
      </c>
      <c r="P55" s="251">
        <v>0</v>
      </c>
      <c r="Q55" s="251">
        <v>0</v>
      </c>
      <c r="R55" s="251">
        <v>0</v>
      </c>
      <c r="S55" s="251">
        <v>0</v>
      </c>
      <c r="T55" s="251">
        <v>0</v>
      </c>
      <c r="U55" s="251">
        <v>0</v>
      </c>
      <c r="V55" s="251">
        <v>0</v>
      </c>
      <c r="W55" s="251">
        <v>0</v>
      </c>
      <c r="X55" s="252">
        <v>0</v>
      </c>
      <c r="Y55" s="251">
        <v>0</v>
      </c>
      <c r="Z55" s="251">
        <v>0</v>
      </c>
      <c r="AA55" s="251">
        <v>0</v>
      </c>
      <c r="AB55" s="251">
        <v>1</v>
      </c>
      <c r="AC55" s="251">
        <v>0</v>
      </c>
      <c r="AD55" s="251">
        <v>1</v>
      </c>
      <c r="AE55" s="251">
        <v>0</v>
      </c>
      <c r="AF55" s="251">
        <v>0</v>
      </c>
      <c r="AG55" s="251"/>
      <c r="AH55" s="251">
        <v>0</v>
      </c>
      <c r="AI55" s="251"/>
      <c r="AJ55" s="187">
        <f t="shared" si="6"/>
        <v>2</v>
      </c>
      <c r="AK55" s="188">
        <f t="shared" si="4"/>
        <v>6.8965517241379309E-2</v>
      </c>
      <c r="AL55" s="253"/>
      <c r="AM55" s="582"/>
      <c r="AN55" s="299"/>
      <c r="AO55" s="582"/>
      <c r="AP55" s="254"/>
    </row>
    <row r="56" spans="1:42" ht="20.100000000000001" customHeight="1">
      <c r="A56" s="529" t="s">
        <v>519</v>
      </c>
      <c r="B56" s="104" t="s">
        <v>491</v>
      </c>
      <c r="C56" s="255">
        <v>18</v>
      </c>
      <c r="D56" s="256">
        <v>14</v>
      </c>
      <c r="E56" s="257"/>
      <c r="F56" s="258">
        <v>14</v>
      </c>
      <c r="G56" s="258">
        <v>15</v>
      </c>
      <c r="H56" s="259">
        <v>12</v>
      </c>
      <c r="I56" s="258">
        <v>15</v>
      </c>
      <c r="J56" s="258">
        <v>9</v>
      </c>
      <c r="K56" s="258">
        <v>16</v>
      </c>
      <c r="L56" s="258"/>
      <c r="M56" s="258">
        <v>15</v>
      </c>
      <c r="N56" s="258">
        <v>14</v>
      </c>
      <c r="O56" s="259">
        <v>13</v>
      </c>
      <c r="P56" s="258">
        <v>17</v>
      </c>
      <c r="Q56" s="258">
        <v>10</v>
      </c>
      <c r="R56" s="258">
        <v>17</v>
      </c>
      <c r="S56" s="258"/>
      <c r="T56" s="258">
        <v>16</v>
      </c>
      <c r="U56" s="258">
        <v>14</v>
      </c>
      <c r="V56" s="258">
        <v>13</v>
      </c>
      <c r="W56" s="258">
        <v>16</v>
      </c>
      <c r="X56" s="259">
        <v>12</v>
      </c>
      <c r="Y56" s="258">
        <v>17</v>
      </c>
      <c r="Z56" s="258"/>
      <c r="AA56" s="258">
        <v>15</v>
      </c>
      <c r="AB56" s="258">
        <v>13</v>
      </c>
      <c r="AC56" s="258">
        <v>13</v>
      </c>
      <c r="AD56" s="258">
        <v>13</v>
      </c>
      <c r="AE56" s="258">
        <v>11</v>
      </c>
      <c r="AF56" s="258">
        <v>15</v>
      </c>
      <c r="AG56" s="258"/>
      <c r="AH56" s="258">
        <v>13</v>
      </c>
      <c r="AI56" s="258"/>
      <c r="AJ56" s="260">
        <f t="shared" si="6"/>
        <v>348</v>
      </c>
      <c r="AK56" s="110">
        <f t="shared" si="4"/>
        <v>13.92</v>
      </c>
      <c r="AL56" s="531">
        <f>SUM(AK56:AK57)</f>
        <v>14.92</v>
      </c>
      <c r="AM56" s="111">
        <f>AK56/C56</f>
        <v>0.77333333333333332</v>
      </c>
      <c r="AN56" s="532">
        <f>AL56/(C56+C57)</f>
        <v>0.8288888888888889</v>
      </c>
      <c r="AO56" s="112">
        <f>AK56/D56</f>
        <v>0.99428571428571433</v>
      </c>
      <c r="AP56" s="532">
        <f>AL56/SUM(D56:D57)</f>
        <v>0.96258064516129027</v>
      </c>
    </row>
    <row r="57" spans="1:42" ht="20.100000000000001" customHeight="1">
      <c r="A57" s="530"/>
      <c r="B57" s="115" t="s">
        <v>492</v>
      </c>
      <c r="C57" s="261"/>
      <c r="D57" s="262">
        <v>1.5</v>
      </c>
      <c r="E57" s="263"/>
      <c r="F57" s="264">
        <v>1</v>
      </c>
      <c r="G57" s="264">
        <v>1</v>
      </c>
      <c r="H57" s="265">
        <v>1</v>
      </c>
      <c r="I57" s="264">
        <v>0</v>
      </c>
      <c r="J57" s="266">
        <v>2</v>
      </c>
      <c r="K57" s="267">
        <v>1</v>
      </c>
      <c r="L57" s="264"/>
      <c r="M57" s="264">
        <v>1</v>
      </c>
      <c r="N57" s="264">
        <v>1</v>
      </c>
      <c r="O57" s="265">
        <v>0</v>
      </c>
      <c r="P57" s="264">
        <v>1</v>
      </c>
      <c r="Q57" s="264">
        <v>2</v>
      </c>
      <c r="R57" s="264">
        <v>1</v>
      </c>
      <c r="S57" s="264"/>
      <c r="T57" s="264">
        <v>1</v>
      </c>
      <c r="U57" s="264">
        <v>1</v>
      </c>
      <c r="V57" s="264">
        <v>1</v>
      </c>
      <c r="W57" s="264">
        <v>0</v>
      </c>
      <c r="X57" s="265">
        <v>2</v>
      </c>
      <c r="Y57" s="264">
        <v>1</v>
      </c>
      <c r="Z57" s="264"/>
      <c r="AA57" s="264">
        <v>1</v>
      </c>
      <c r="AB57" s="264">
        <v>1</v>
      </c>
      <c r="AC57" s="264">
        <v>1</v>
      </c>
      <c r="AD57" s="264">
        <v>0</v>
      </c>
      <c r="AE57" s="264">
        <v>2</v>
      </c>
      <c r="AF57" s="264">
        <v>1</v>
      </c>
      <c r="AG57" s="264"/>
      <c r="AH57" s="264">
        <v>1</v>
      </c>
      <c r="AI57" s="264"/>
      <c r="AJ57" s="268">
        <f t="shared" si="6"/>
        <v>25</v>
      </c>
      <c r="AK57" s="269">
        <f t="shared" si="4"/>
        <v>1</v>
      </c>
      <c r="AL57" s="547"/>
      <c r="AM57" s="581"/>
      <c r="AN57" s="525"/>
      <c r="AO57" s="581"/>
      <c r="AP57" s="524"/>
    </row>
    <row r="58" spans="1:42" ht="20.100000000000001" customHeight="1">
      <c r="A58" s="536"/>
      <c r="B58" s="151" t="s">
        <v>493</v>
      </c>
      <c r="C58" s="270"/>
      <c r="D58" s="271"/>
      <c r="E58" s="272"/>
      <c r="F58" s="273">
        <v>0</v>
      </c>
      <c r="G58" s="273">
        <v>0</v>
      </c>
      <c r="H58" s="274">
        <v>0</v>
      </c>
      <c r="I58" s="273">
        <v>0</v>
      </c>
      <c r="J58" s="273">
        <v>0</v>
      </c>
      <c r="K58" s="273">
        <v>0</v>
      </c>
      <c r="L58" s="273"/>
      <c r="M58" s="273">
        <v>0</v>
      </c>
      <c r="N58" s="273">
        <v>0</v>
      </c>
      <c r="O58" s="274">
        <v>0</v>
      </c>
      <c r="P58" s="273">
        <v>0</v>
      </c>
      <c r="Q58" s="273">
        <v>0</v>
      </c>
      <c r="R58" s="273">
        <v>0</v>
      </c>
      <c r="S58" s="273"/>
      <c r="T58" s="273">
        <v>0</v>
      </c>
      <c r="U58" s="273">
        <v>0</v>
      </c>
      <c r="V58" s="273">
        <v>0</v>
      </c>
      <c r="W58" s="273">
        <v>0</v>
      </c>
      <c r="X58" s="274">
        <v>0</v>
      </c>
      <c r="Y58" s="273">
        <v>0</v>
      </c>
      <c r="Z58" s="273"/>
      <c r="AA58" s="273">
        <v>1</v>
      </c>
      <c r="AB58" s="273">
        <v>0</v>
      </c>
      <c r="AC58" s="273">
        <v>0</v>
      </c>
      <c r="AD58" s="273">
        <v>0</v>
      </c>
      <c r="AE58" s="273">
        <v>0</v>
      </c>
      <c r="AF58" s="273">
        <v>0</v>
      </c>
      <c r="AG58" s="273"/>
      <c r="AH58" s="273">
        <v>0</v>
      </c>
      <c r="AI58" s="273"/>
      <c r="AJ58" s="166">
        <f t="shared" si="6"/>
        <v>1</v>
      </c>
      <c r="AK58" s="167">
        <f t="shared" si="4"/>
        <v>0.04</v>
      </c>
      <c r="AL58" s="526"/>
      <c r="AM58" s="582"/>
      <c r="AN58" s="526"/>
      <c r="AO58" s="582"/>
      <c r="AP58" s="526"/>
    </row>
    <row r="59" spans="1:42" ht="20.100000000000001" customHeight="1">
      <c r="A59" s="529" t="s">
        <v>520</v>
      </c>
      <c r="B59" s="104" t="s">
        <v>521</v>
      </c>
      <c r="C59" s="275">
        <v>46</v>
      </c>
      <c r="D59" s="275">
        <v>46</v>
      </c>
      <c r="E59" s="169">
        <v>45</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46</v>
      </c>
      <c r="AG59" s="240">
        <v>46</v>
      </c>
      <c r="AH59" s="240">
        <v>46</v>
      </c>
      <c r="AI59" s="240"/>
      <c r="AJ59" s="109">
        <f t="shared" si="6"/>
        <v>1379</v>
      </c>
      <c r="AK59" s="110">
        <f t="shared" si="4"/>
        <v>45.966666666666669</v>
      </c>
      <c r="AL59" s="583"/>
      <c r="AM59" s="111">
        <f>AK59/C59</f>
        <v>0.99927536231884062</v>
      </c>
      <c r="AN59" s="586"/>
      <c r="AO59" s="112">
        <f>AK59/D59</f>
        <v>0.99927536231884062</v>
      </c>
      <c r="AP59" s="583"/>
    </row>
    <row r="60" spans="1:42" ht="20.100000000000001" customHeight="1">
      <c r="A60" s="530"/>
      <c r="B60" s="115" t="s">
        <v>490</v>
      </c>
      <c r="C60" s="276"/>
      <c r="D60" s="276"/>
      <c r="E60" s="277">
        <v>0</v>
      </c>
      <c r="F60" s="278">
        <v>1</v>
      </c>
      <c r="G60" s="278">
        <v>1</v>
      </c>
      <c r="H60" s="278">
        <v>1</v>
      </c>
      <c r="I60" s="278">
        <v>1</v>
      </c>
      <c r="J60" s="278">
        <v>1</v>
      </c>
      <c r="K60" s="278">
        <v>1</v>
      </c>
      <c r="L60" s="278">
        <v>1</v>
      </c>
      <c r="M60" s="278">
        <v>1</v>
      </c>
      <c r="N60" s="278">
        <v>1</v>
      </c>
      <c r="O60" s="278">
        <v>0</v>
      </c>
      <c r="P60" s="278">
        <v>0</v>
      </c>
      <c r="Q60" s="278">
        <v>0</v>
      </c>
      <c r="R60" s="278">
        <v>0</v>
      </c>
      <c r="S60" s="278">
        <v>0</v>
      </c>
      <c r="T60" s="278">
        <v>0</v>
      </c>
      <c r="U60" s="278">
        <v>0</v>
      </c>
      <c r="V60" s="278">
        <v>0</v>
      </c>
      <c r="W60" s="278">
        <v>0</v>
      </c>
      <c r="X60" s="278">
        <v>0</v>
      </c>
      <c r="Y60" s="278">
        <v>0</v>
      </c>
      <c r="Z60" s="278">
        <v>0</v>
      </c>
      <c r="AA60" s="278">
        <v>1</v>
      </c>
      <c r="AB60" s="278">
        <v>1</v>
      </c>
      <c r="AC60" s="278">
        <v>1</v>
      </c>
      <c r="AD60" s="278">
        <v>1</v>
      </c>
      <c r="AE60" s="278">
        <v>1</v>
      </c>
      <c r="AF60" s="278">
        <v>1</v>
      </c>
      <c r="AG60" s="278">
        <v>1</v>
      </c>
      <c r="AH60" s="278">
        <v>1</v>
      </c>
      <c r="AI60" s="278"/>
      <c r="AJ60" s="279">
        <f t="shared" si="6"/>
        <v>17</v>
      </c>
      <c r="AK60" s="280">
        <f t="shared" si="4"/>
        <v>0.56666666666666665</v>
      </c>
      <c r="AL60" s="584"/>
      <c r="AM60" s="540"/>
      <c r="AN60" s="587"/>
      <c r="AO60" s="540"/>
      <c r="AP60" s="584"/>
    </row>
    <row r="61" spans="1:42" ht="20.100000000000001" customHeight="1">
      <c r="A61" s="536"/>
      <c r="B61" s="124" t="s">
        <v>522</v>
      </c>
      <c r="C61" s="281"/>
      <c r="D61" s="281"/>
      <c r="E61" s="282">
        <v>9</v>
      </c>
      <c r="F61" s="283">
        <v>0</v>
      </c>
      <c r="G61" s="246">
        <v>0</v>
      </c>
      <c r="H61" s="283">
        <v>0</v>
      </c>
      <c r="I61" s="283">
        <v>0</v>
      </c>
      <c r="J61" s="282">
        <v>0</v>
      </c>
      <c r="K61" s="283">
        <v>0</v>
      </c>
      <c r="L61" s="246">
        <v>11</v>
      </c>
      <c r="M61" s="283">
        <v>0</v>
      </c>
      <c r="N61" s="283">
        <v>0</v>
      </c>
      <c r="O61" s="283">
        <v>0</v>
      </c>
      <c r="P61" s="283">
        <v>0</v>
      </c>
      <c r="Q61" s="246">
        <v>0</v>
      </c>
      <c r="R61" s="246">
        <v>0</v>
      </c>
      <c r="S61" s="246">
        <v>9</v>
      </c>
      <c r="T61" s="246">
        <v>0</v>
      </c>
      <c r="U61" s="246">
        <v>0</v>
      </c>
      <c r="V61" s="246">
        <v>12</v>
      </c>
      <c r="W61" s="246">
        <v>0</v>
      </c>
      <c r="X61" s="284">
        <v>0</v>
      </c>
      <c r="Y61" s="283">
        <v>0</v>
      </c>
      <c r="Z61" s="283">
        <v>9</v>
      </c>
      <c r="AA61" s="283">
        <v>0</v>
      </c>
      <c r="AB61" s="283">
        <v>0</v>
      </c>
      <c r="AC61" s="283">
        <v>0</v>
      </c>
      <c r="AD61" s="283">
        <v>0</v>
      </c>
      <c r="AE61" s="283">
        <v>0</v>
      </c>
      <c r="AF61" s="283">
        <v>0</v>
      </c>
      <c r="AG61" s="283">
        <v>8</v>
      </c>
      <c r="AH61" s="283">
        <v>0</v>
      </c>
      <c r="AI61" s="283"/>
      <c r="AJ61" s="153">
        <f>SUM(E61:AI61)</f>
        <v>58</v>
      </c>
      <c r="AK61" s="140">
        <f t="shared" si="4"/>
        <v>1.9333333333333333</v>
      </c>
      <c r="AL61" s="585"/>
      <c r="AM61" s="528"/>
      <c r="AN61" s="588"/>
      <c r="AO61" s="528"/>
      <c r="AP61" s="585"/>
    </row>
    <row r="62" spans="1:42" ht="20.100000000000001" customHeight="1">
      <c r="A62" s="285" t="s">
        <v>855</v>
      </c>
      <c r="B62" s="286" t="s">
        <v>523</v>
      </c>
      <c r="C62" s="287">
        <f>SUM(C5:C61)-SUM(C15:C16,C26:C27,C49:C50)</f>
        <v>678</v>
      </c>
      <c r="D62" s="287">
        <f>SUM(D5:D61)-SUM(D15:D16,D26:D27,D49:D50)</f>
        <v>665.90000000000009</v>
      </c>
      <c r="E62" s="288">
        <f>SUM(E5:E9,E17:E21,E23:E24,E28:E33,E56:E57,E59:E59,E35:E47,E51:E53,E11:E13)</f>
        <v>475</v>
      </c>
      <c r="F62" s="288">
        <f t="shared" ref="F62:AI62" si="9">SUM(F5:F9,F17:F21,F23:F24,F28:F33,F56:F57,F59:F59,F35:F47,F51:F53,F11:F13)</f>
        <v>682</v>
      </c>
      <c r="G62" s="288">
        <f t="shared" si="9"/>
        <v>677</v>
      </c>
      <c r="H62" s="288">
        <f>SUM(H5:H9,H17:H21,H23:H24,H28:H33,H56:H57,H59:H59,H35:H47,H51:H53,H11:H13)</f>
        <v>667</v>
      </c>
      <c r="I62" s="288">
        <f t="shared" si="9"/>
        <v>669</v>
      </c>
      <c r="J62" s="288">
        <f>SUM(J5:J9,J17:J21,J23:J24,J28:J33,J56:J57,J59:J59,J35:J47,J51:J53,J11:J13)</f>
        <v>670</v>
      </c>
      <c r="K62" s="288">
        <f t="shared" si="9"/>
        <v>655</v>
      </c>
      <c r="L62" s="288">
        <f t="shared" si="9"/>
        <v>480</v>
      </c>
      <c r="M62" s="288">
        <f t="shared" si="9"/>
        <v>681</v>
      </c>
      <c r="N62" s="288">
        <f t="shared" si="9"/>
        <v>674</v>
      </c>
      <c r="O62" s="288">
        <f t="shared" si="9"/>
        <v>664</v>
      </c>
      <c r="P62" s="288">
        <f t="shared" si="9"/>
        <v>668</v>
      </c>
      <c r="Q62" s="288">
        <f t="shared" si="9"/>
        <v>664</v>
      </c>
      <c r="R62" s="288">
        <f t="shared" si="9"/>
        <v>663</v>
      </c>
      <c r="S62" s="288">
        <f t="shared" si="9"/>
        <v>480</v>
      </c>
      <c r="T62" s="288">
        <f t="shared" si="9"/>
        <v>681</v>
      </c>
      <c r="U62" s="288">
        <f t="shared" si="9"/>
        <v>677</v>
      </c>
      <c r="V62" s="288">
        <f t="shared" si="9"/>
        <v>664</v>
      </c>
      <c r="W62" s="288">
        <f t="shared" si="9"/>
        <v>674</v>
      </c>
      <c r="X62" s="288">
        <f t="shared" si="9"/>
        <v>661</v>
      </c>
      <c r="Y62" s="288">
        <f>SUM(Y5:Y9,Y17:Y21,Y23:Y24,Y28:Y33,Y56:Y57,Y59:Y59,Y35:Y47,Y51:Y53,Y11:Y13)</f>
        <v>656</v>
      </c>
      <c r="Z62" s="288">
        <f>SUM(Z5:Z9,Z17:Z21,Z23:Z24,Z28:Z33,Z56:Z57,Z59:Z59,Z35:Z47,Z51:Z53,Z11:Z13)</f>
        <v>480</v>
      </c>
      <c r="AA62" s="288">
        <f>SUM(AA5:AA9,AA17:AA21,AA23:AA24,AA28:AA33,AA56:AA57,AA59:AA59,AA35:AA47,AA51:AA53,AA11:AA13)</f>
        <v>677</v>
      </c>
      <c r="AB62" s="288">
        <f t="shared" si="9"/>
        <v>674</v>
      </c>
      <c r="AC62" s="289">
        <f t="shared" si="9"/>
        <v>670</v>
      </c>
      <c r="AD62" s="289">
        <f t="shared" si="9"/>
        <v>667</v>
      </c>
      <c r="AE62" s="289">
        <f>SUM(AE5:AE9,AE17:AE21,AE23:AE24,AE28:AE33,AE56:AE57,AE59:AE59,AE35:AE47,AE51:AE53,AE11:AE13)</f>
        <v>651</v>
      </c>
      <c r="AF62" s="289">
        <f>SUM(AF5:AF9,AF17:AF21,AF23:AF24,AF28:AF33,AF56:AF57,AF59:AF59,AF35:AF47,AF51:AF53,AF11:AF13)</f>
        <v>657</v>
      </c>
      <c r="AG62" s="289">
        <f>SUM(AG5:AG9,AG17:AG21,AG23:AG24,AG28:AG33,AG56:AG57,AG59:AG59,AG35:AG47,AG51:AG53,AG11:AG13)</f>
        <v>477</v>
      </c>
      <c r="AH62" s="289">
        <f>SUM(AH5:AH9,AH17:AH21,AH23:AH24,AH28:AH33,AH56:AH57,AH59:AH59,AH35:AH47,AH51:AH53,AH11:AH13)</f>
        <v>673</v>
      </c>
      <c r="AI62" s="289">
        <f t="shared" si="9"/>
        <v>0</v>
      </c>
      <c r="AJ62" s="290">
        <f>SUM(AJ5:AJ6,AJ8:AJ9,AJ17:AJ18,AJ20:AJ21,AJ23:AJ24,AJ28:AJ29,AJ31:AJ33,AJ56:AJ57,AJ59:AJ59,AJ35:AJ37,AJ39:AJ40,AJ42:AJ43,AJ45:AJ47,AJ51:AJ53,AJ11:AJ13)</f>
        <v>18752</v>
      </c>
      <c r="AK62" s="291">
        <f>SUM(AK5:AK6,AK8:AK9,AK11:AK13,AK17:AK18,AK20:AK21,AK23:AK24,AK28:AK29,AK31:AK33,AK35:AK37,AK39:AK40,AK42:AK43,AK45:AK47,AK51:AK54,AK56:AK57,AK59)</f>
        <v>652.74482758620695</v>
      </c>
      <c r="AL62" s="292"/>
      <c r="AM62" s="293">
        <f>(AK62-SUM(AK31:AK33))/C62</f>
        <v>0.90542501610551662</v>
      </c>
      <c r="AN62" s="298"/>
      <c r="AO62" s="294">
        <f>AK62/D62</f>
        <v>0.98024452258027761</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6A620-FADF-408B-A2F5-E55DB0840D67}">
  <sheetPr codeName="Sheet27">
    <pageSetUpPr fitToPage="1"/>
  </sheetPr>
  <dimension ref="A1:AO62"/>
  <sheetViews>
    <sheetView workbookViewId="0">
      <selection sqref="A1:D1"/>
    </sheetView>
  </sheetViews>
  <sheetFormatPr defaultColWidth="9" defaultRowHeight="13.5"/>
  <cols>
    <col min="1" max="1" width="17.5" style="295" customWidth="1"/>
    <col min="2" max="2" width="11.625" style="95" customWidth="1"/>
    <col min="3" max="3" width="8.5" style="95" customWidth="1"/>
    <col min="4" max="4" width="9.5" style="95" bestFit="1" customWidth="1"/>
    <col min="5" max="34" width="5.125" style="95" customWidth="1"/>
    <col min="35" max="35" width="7.375" style="95" bestFit="1" customWidth="1"/>
    <col min="36" max="36" width="9.625" style="95" customWidth="1"/>
    <col min="37" max="37" width="9.5" style="95" customWidth="1"/>
    <col min="38" max="38" width="10.125" style="95" bestFit="1" customWidth="1"/>
    <col min="39" max="39" width="8.875" style="95" customWidth="1"/>
    <col min="40" max="40" width="9.5" style="95" customWidth="1"/>
    <col min="41" max="41" width="11.375" style="95" customWidth="1"/>
    <col min="42" max="16384" width="9" style="95"/>
  </cols>
  <sheetData>
    <row r="1" spans="1:41" ht="18.75">
      <c r="A1" s="514" t="s">
        <v>478</v>
      </c>
      <c r="B1" s="515"/>
      <c r="C1" s="515"/>
      <c r="D1" s="515"/>
      <c r="E1" s="95">
        <v>2025</v>
      </c>
      <c r="F1" s="93" t="s">
        <v>479</v>
      </c>
      <c r="G1" s="93">
        <v>9</v>
      </c>
      <c r="H1" s="94" t="s">
        <v>480</v>
      </c>
    </row>
    <row r="2" spans="1:41" ht="18" customHeight="1">
      <c r="A2" s="96"/>
      <c r="B2" s="95" t="s">
        <v>856</v>
      </c>
    </row>
    <row r="3" spans="1:41" ht="18.75" customHeight="1">
      <c r="A3" s="516" t="s">
        <v>481</v>
      </c>
      <c r="B3" s="97"/>
      <c r="C3" s="518" t="s">
        <v>482</v>
      </c>
      <c r="D3" s="518" t="s">
        <v>483</v>
      </c>
      <c r="E3" s="98">
        <f>DATE(E1,G1,1)</f>
        <v>45901</v>
      </c>
      <c r="F3" s="99">
        <f t="shared" ref="F3:AH3" si="0">E3+1</f>
        <v>45902</v>
      </c>
      <c r="G3" s="99">
        <f t="shared" si="0"/>
        <v>45903</v>
      </c>
      <c r="H3" s="100">
        <f t="shared" si="0"/>
        <v>45904</v>
      </c>
      <c r="I3" s="99">
        <f t="shared" si="0"/>
        <v>45905</v>
      </c>
      <c r="J3" s="99">
        <f t="shared" si="0"/>
        <v>45906</v>
      </c>
      <c r="K3" s="446">
        <f t="shared" si="0"/>
        <v>45907</v>
      </c>
      <c r="L3" s="99">
        <f t="shared" si="0"/>
        <v>45908</v>
      </c>
      <c r="M3" s="99">
        <f t="shared" si="0"/>
        <v>45909</v>
      </c>
      <c r="N3" s="99">
        <f t="shared" si="0"/>
        <v>45910</v>
      </c>
      <c r="O3" s="99">
        <f t="shared" si="0"/>
        <v>45911</v>
      </c>
      <c r="P3" s="99">
        <f t="shared" si="0"/>
        <v>45912</v>
      </c>
      <c r="Q3" s="99">
        <f t="shared" si="0"/>
        <v>45913</v>
      </c>
      <c r="R3" s="446">
        <f t="shared" si="0"/>
        <v>45914</v>
      </c>
      <c r="S3" s="99">
        <f t="shared" si="0"/>
        <v>45915</v>
      </c>
      <c r="T3" s="99">
        <f t="shared" si="0"/>
        <v>45916</v>
      </c>
      <c r="U3" s="99">
        <f t="shared" si="0"/>
        <v>45917</v>
      </c>
      <c r="V3" s="99">
        <f t="shared" si="0"/>
        <v>45918</v>
      </c>
      <c r="W3" s="99">
        <f t="shared" si="0"/>
        <v>45919</v>
      </c>
      <c r="X3" s="100">
        <f t="shared" si="0"/>
        <v>45920</v>
      </c>
      <c r="Y3" s="446">
        <f t="shared" si="0"/>
        <v>45921</v>
      </c>
      <c r="Z3" s="99">
        <f t="shared" si="0"/>
        <v>45922</v>
      </c>
      <c r="AA3" s="446">
        <f t="shared" si="0"/>
        <v>45923</v>
      </c>
      <c r="AB3" s="99">
        <f t="shared" si="0"/>
        <v>45924</v>
      </c>
      <c r="AC3" s="99">
        <f t="shared" si="0"/>
        <v>45925</v>
      </c>
      <c r="AD3" s="99">
        <f t="shared" si="0"/>
        <v>45926</v>
      </c>
      <c r="AE3" s="99">
        <f t="shared" si="0"/>
        <v>45927</v>
      </c>
      <c r="AF3" s="446">
        <f t="shared" si="0"/>
        <v>45928</v>
      </c>
      <c r="AG3" s="99">
        <f t="shared" si="0"/>
        <v>45929</v>
      </c>
      <c r="AH3" s="99">
        <f t="shared" si="0"/>
        <v>45930</v>
      </c>
      <c r="AI3" s="518" t="s">
        <v>484</v>
      </c>
      <c r="AJ3" s="520" t="s">
        <v>485</v>
      </c>
      <c r="AK3" s="521"/>
      <c r="AL3" s="520" t="s">
        <v>486</v>
      </c>
      <c r="AM3" s="521"/>
      <c r="AN3" s="534" t="s">
        <v>487</v>
      </c>
      <c r="AO3" s="521"/>
    </row>
    <row r="4" spans="1:41" ht="18.75" customHeight="1">
      <c r="A4" s="517"/>
      <c r="B4" s="101"/>
      <c r="C4" s="519"/>
      <c r="D4" s="519"/>
      <c r="E4" s="102">
        <f t="shared" ref="E4:AH4" si="1">E3</f>
        <v>45901</v>
      </c>
      <c r="F4" s="103">
        <f t="shared" si="1"/>
        <v>45902</v>
      </c>
      <c r="G4" s="103">
        <f t="shared" si="1"/>
        <v>45903</v>
      </c>
      <c r="H4" s="103">
        <f t="shared" si="1"/>
        <v>45904</v>
      </c>
      <c r="I4" s="103">
        <f t="shared" si="1"/>
        <v>45905</v>
      </c>
      <c r="J4" s="103">
        <f t="shared" si="1"/>
        <v>45906</v>
      </c>
      <c r="K4" s="447">
        <f t="shared" si="1"/>
        <v>45907</v>
      </c>
      <c r="L4" s="103">
        <f t="shared" si="1"/>
        <v>45908</v>
      </c>
      <c r="M4" s="103">
        <f t="shared" si="1"/>
        <v>45909</v>
      </c>
      <c r="N4" s="103">
        <f t="shared" si="1"/>
        <v>45910</v>
      </c>
      <c r="O4" s="103">
        <f t="shared" si="1"/>
        <v>45911</v>
      </c>
      <c r="P4" s="103">
        <f t="shared" si="1"/>
        <v>45912</v>
      </c>
      <c r="Q4" s="103">
        <f t="shared" si="1"/>
        <v>45913</v>
      </c>
      <c r="R4" s="447">
        <f t="shared" si="1"/>
        <v>45914</v>
      </c>
      <c r="S4" s="103">
        <f t="shared" si="1"/>
        <v>45915</v>
      </c>
      <c r="T4" s="103">
        <f t="shared" si="1"/>
        <v>45916</v>
      </c>
      <c r="U4" s="103">
        <f t="shared" si="1"/>
        <v>45917</v>
      </c>
      <c r="V4" s="103">
        <f t="shared" si="1"/>
        <v>45918</v>
      </c>
      <c r="W4" s="103">
        <f t="shared" si="1"/>
        <v>45919</v>
      </c>
      <c r="X4" s="103">
        <f t="shared" si="1"/>
        <v>45920</v>
      </c>
      <c r="Y4" s="447">
        <f t="shared" si="1"/>
        <v>45921</v>
      </c>
      <c r="Z4" s="103">
        <f t="shared" si="1"/>
        <v>45922</v>
      </c>
      <c r="AA4" s="447">
        <f t="shared" si="1"/>
        <v>45923</v>
      </c>
      <c r="AB4" s="103">
        <f t="shared" si="1"/>
        <v>45924</v>
      </c>
      <c r="AC4" s="103">
        <f t="shared" si="1"/>
        <v>45925</v>
      </c>
      <c r="AD4" s="103">
        <f t="shared" si="1"/>
        <v>45926</v>
      </c>
      <c r="AE4" s="103">
        <f t="shared" si="1"/>
        <v>45927</v>
      </c>
      <c r="AF4" s="447">
        <f t="shared" si="1"/>
        <v>45928</v>
      </c>
      <c r="AG4" s="103">
        <f t="shared" si="1"/>
        <v>45929</v>
      </c>
      <c r="AH4" s="103">
        <f t="shared" si="1"/>
        <v>45930</v>
      </c>
      <c r="AI4" s="519"/>
      <c r="AJ4" s="522"/>
      <c r="AK4" s="523"/>
      <c r="AL4" s="522"/>
      <c r="AM4" s="523"/>
      <c r="AN4" s="535"/>
      <c r="AO4" s="523"/>
    </row>
    <row r="5" spans="1:41" ht="20.100000000000001" customHeight="1">
      <c r="A5" s="529" t="s">
        <v>557</v>
      </c>
      <c r="B5" s="104" t="s">
        <v>488</v>
      </c>
      <c r="C5" s="105">
        <v>110</v>
      </c>
      <c r="D5" s="105">
        <v>105</v>
      </c>
      <c r="E5" s="106">
        <v>105</v>
      </c>
      <c r="F5" s="107">
        <v>106</v>
      </c>
      <c r="G5" s="107">
        <v>106</v>
      </c>
      <c r="H5" s="108">
        <v>105</v>
      </c>
      <c r="I5" s="107">
        <v>106</v>
      </c>
      <c r="J5" s="107">
        <v>106</v>
      </c>
      <c r="K5" s="107">
        <v>106</v>
      </c>
      <c r="L5" s="107">
        <v>106</v>
      </c>
      <c r="M5" s="107">
        <v>105</v>
      </c>
      <c r="N5" s="107">
        <v>105</v>
      </c>
      <c r="O5" s="108">
        <v>106</v>
      </c>
      <c r="P5" s="107">
        <v>105</v>
      </c>
      <c r="Q5" s="107">
        <v>105</v>
      </c>
      <c r="R5" s="107">
        <v>105</v>
      </c>
      <c r="S5" s="107">
        <v>104</v>
      </c>
      <c r="T5" s="107">
        <v>104</v>
      </c>
      <c r="U5" s="107">
        <v>104</v>
      </c>
      <c r="V5" s="107">
        <v>104</v>
      </c>
      <c r="W5" s="107">
        <v>104</v>
      </c>
      <c r="X5" s="107">
        <v>104</v>
      </c>
      <c r="Y5" s="107">
        <v>104</v>
      </c>
      <c r="Z5" s="107">
        <v>104</v>
      </c>
      <c r="AA5" s="107">
        <v>103</v>
      </c>
      <c r="AB5" s="107">
        <v>102</v>
      </c>
      <c r="AC5" s="107">
        <v>103</v>
      </c>
      <c r="AD5" s="107">
        <v>104</v>
      </c>
      <c r="AE5" s="107">
        <v>102</v>
      </c>
      <c r="AF5" s="107">
        <v>101</v>
      </c>
      <c r="AG5" s="107">
        <v>100</v>
      </c>
      <c r="AH5" s="107">
        <v>99</v>
      </c>
      <c r="AI5" s="109">
        <f t="shared" ref="AI5:AI26" si="2">SUM(E5:AH5)</f>
        <v>3123</v>
      </c>
      <c r="AJ5" s="110">
        <f t="shared" ref="AJ5:AJ12" si="3">AI5/COUNTA(E5:AH5)</f>
        <v>104.1</v>
      </c>
      <c r="AK5" s="537">
        <f>SUM(AJ5:AJ6)</f>
        <v>115.5</v>
      </c>
      <c r="AL5" s="111">
        <f>AJ5/C5</f>
        <v>0.9463636363636363</v>
      </c>
      <c r="AM5" s="532">
        <f>AK5/(C5+C6)</f>
        <v>0.96250000000000002</v>
      </c>
      <c r="AN5" s="112">
        <f>AJ5/D5</f>
        <v>0.99142857142857133</v>
      </c>
      <c r="AO5" s="524">
        <f>AK5/(D5+D6)</f>
        <v>0.99568965517241381</v>
      </c>
    </row>
    <row r="6" spans="1:41" ht="20.100000000000001" customHeight="1">
      <c r="A6" s="530"/>
      <c r="B6" s="115" t="s">
        <v>489</v>
      </c>
      <c r="C6" s="116">
        <v>10</v>
      </c>
      <c r="D6" s="116">
        <v>11</v>
      </c>
      <c r="E6" s="349">
        <v>7</v>
      </c>
      <c r="F6" s="117">
        <v>5</v>
      </c>
      <c r="G6" s="117">
        <v>5</v>
      </c>
      <c r="H6" s="118">
        <v>8</v>
      </c>
      <c r="I6" s="117">
        <v>13</v>
      </c>
      <c r="J6" s="117">
        <v>12</v>
      </c>
      <c r="K6" s="117">
        <v>12</v>
      </c>
      <c r="L6" s="117">
        <v>13</v>
      </c>
      <c r="M6" s="117">
        <v>10</v>
      </c>
      <c r="N6" s="117">
        <v>10</v>
      </c>
      <c r="O6" s="118">
        <v>11</v>
      </c>
      <c r="P6" s="117">
        <v>13</v>
      </c>
      <c r="Q6" s="117">
        <v>11</v>
      </c>
      <c r="R6" s="117">
        <v>12</v>
      </c>
      <c r="S6" s="117">
        <v>12</v>
      </c>
      <c r="T6" s="117">
        <v>13</v>
      </c>
      <c r="U6" s="117">
        <v>14</v>
      </c>
      <c r="V6" s="117">
        <v>13</v>
      </c>
      <c r="W6" s="117">
        <v>13</v>
      </c>
      <c r="X6" s="117">
        <v>12</v>
      </c>
      <c r="Y6" s="117">
        <v>12</v>
      </c>
      <c r="Z6" s="117">
        <v>15</v>
      </c>
      <c r="AA6" s="117">
        <v>10</v>
      </c>
      <c r="AB6" s="117">
        <v>12</v>
      </c>
      <c r="AC6" s="117">
        <v>10</v>
      </c>
      <c r="AD6" s="117">
        <v>13</v>
      </c>
      <c r="AE6" s="117">
        <v>13</v>
      </c>
      <c r="AF6" s="117">
        <v>12</v>
      </c>
      <c r="AG6" s="117">
        <v>15</v>
      </c>
      <c r="AH6" s="117">
        <v>11</v>
      </c>
      <c r="AI6" s="119">
        <f t="shared" si="2"/>
        <v>342</v>
      </c>
      <c r="AJ6" s="120">
        <f t="shared" si="3"/>
        <v>11.4</v>
      </c>
      <c r="AK6" s="538"/>
      <c r="AL6" s="122">
        <f>AJ6/C6</f>
        <v>1.1400000000000001</v>
      </c>
      <c r="AM6" s="525"/>
      <c r="AN6" s="123">
        <f>AJ6/D6</f>
        <v>1.0363636363636364</v>
      </c>
      <c r="AO6" s="524"/>
    </row>
    <row r="7" spans="1:41" ht="20.100000000000001" customHeight="1">
      <c r="A7" s="536"/>
      <c r="B7" s="124" t="s">
        <v>490</v>
      </c>
      <c r="C7" s="125"/>
      <c r="D7" s="126"/>
      <c r="E7" s="127">
        <v>4</v>
      </c>
      <c r="F7" s="128">
        <v>4</v>
      </c>
      <c r="G7" s="128">
        <v>3</v>
      </c>
      <c r="H7" s="129">
        <v>4</v>
      </c>
      <c r="I7" s="128">
        <v>3</v>
      </c>
      <c r="J7" s="128">
        <v>3</v>
      </c>
      <c r="K7" s="128">
        <v>3</v>
      </c>
      <c r="L7" s="128">
        <v>3</v>
      </c>
      <c r="M7" s="128">
        <v>4</v>
      </c>
      <c r="N7" s="128">
        <v>4</v>
      </c>
      <c r="O7" s="129">
        <v>4</v>
      </c>
      <c r="P7" s="128">
        <v>5</v>
      </c>
      <c r="Q7" s="128">
        <v>5</v>
      </c>
      <c r="R7" s="128">
        <v>5</v>
      </c>
      <c r="S7" s="128">
        <v>6</v>
      </c>
      <c r="T7" s="128">
        <v>6</v>
      </c>
      <c r="U7" s="128">
        <v>6</v>
      </c>
      <c r="V7" s="128">
        <v>6</v>
      </c>
      <c r="W7" s="128">
        <v>5</v>
      </c>
      <c r="X7" s="129">
        <v>5</v>
      </c>
      <c r="Y7" s="128">
        <v>5</v>
      </c>
      <c r="Z7" s="128">
        <v>5</v>
      </c>
      <c r="AA7" s="128">
        <v>6</v>
      </c>
      <c r="AB7" s="128">
        <v>7</v>
      </c>
      <c r="AC7" s="128">
        <v>7</v>
      </c>
      <c r="AD7" s="128">
        <v>6</v>
      </c>
      <c r="AE7" s="128">
        <v>7</v>
      </c>
      <c r="AF7" s="128">
        <v>8</v>
      </c>
      <c r="AG7" s="128">
        <v>9</v>
      </c>
      <c r="AH7" s="128">
        <v>11</v>
      </c>
      <c r="AI7" s="130">
        <f t="shared" si="2"/>
        <v>159</v>
      </c>
      <c r="AJ7" s="131">
        <f t="shared" si="3"/>
        <v>5.3</v>
      </c>
      <c r="AK7" s="539"/>
      <c r="AL7" s="133"/>
      <c r="AM7" s="296"/>
      <c r="AN7" s="133"/>
      <c r="AO7" s="134"/>
    </row>
    <row r="8" spans="1:41" ht="20.100000000000001" customHeight="1">
      <c r="A8" s="530" t="s">
        <v>558</v>
      </c>
      <c r="B8" s="115" t="s">
        <v>491</v>
      </c>
      <c r="C8" s="135">
        <v>15</v>
      </c>
      <c r="D8" s="157">
        <v>11</v>
      </c>
      <c r="E8" s="136">
        <v>13</v>
      </c>
      <c r="F8" s="137">
        <v>10</v>
      </c>
      <c r="G8" s="137">
        <v>12</v>
      </c>
      <c r="H8" s="138">
        <v>11</v>
      </c>
      <c r="I8" s="137">
        <v>10</v>
      </c>
      <c r="J8" s="107">
        <v>14</v>
      </c>
      <c r="K8" s="107"/>
      <c r="L8" s="107">
        <v>12</v>
      </c>
      <c r="M8" s="107">
        <v>12</v>
      </c>
      <c r="N8" s="107">
        <v>12</v>
      </c>
      <c r="O8" s="108">
        <v>9</v>
      </c>
      <c r="P8" s="107">
        <v>9</v>
      </c>
      <c r="Q8" s="107">
        <v>12</v>
      </c>
      <c r="R8" s="107"/>
      <c r="S8" s="107">
        <v>11</v>
      </c>
      <c r="T8" s="107">
        <v>9</v>
      </c>
      <c r="U8" s="107">
        <v>12</v>
      </c>
      <c r="V8" s="107">
        <v>10</v>
      </c>
      <c r="W8" s="107">
        <v>11</v>
      </c>
      <c r="X8" s="108">
        <v>13</v>
      </c>
      <c r="Y8" s="107"/>
      <c r="Z8" s="137">
        <v>13</v>
      </c>
      <c r="AA8" s="137">
        <v>12</v>
      </c>
      <c r="AB8" s="137">
        <v>11</v>
      </c>
      <c r="AC8" s="137">
        <v>9</v>
      </c>
      <c r="AD8" s="137">
        <v>10</v>
      </c>
      <c r="AE8" s="137">
        <v>12</v>
      </c>
      <c r="AF8" s="137"/>
      <c r="AG8" s="137">
        <v>13</v>
      </c>
      <c r="AH8" s="137">
        <v>10</v>
      </c>
      <c r="AI8" s="139">
        <f t="shared" si="2"/>
        <v>292</v>
      </c>
      <c r="AJ8" s="140">
        <f t="shared" si="3"/>
        <v>11.23076923076923</v>
      </c>
      <c r="AK8" s="547">
        <f>SUM(AJ8:AJ9)</f>
        <v>12.807692307692307</v>
      </c>
      <c r="AL8" s="141">
        <f>AJ8/C8</f>
        <v>0.74871794871794861</v>
      </c>
      <c r="AM8" s="524">
        <f>AK8/(C8+C9)</f>
        <v>0.85384615384615381</v>
      </c>
      <c r="AN8" s="142">
        <f>AJ8/D8</f>
        <v>1.0209790209790208</v>
      </c>
      <c r="AO8" s="524">
        <f>AK8/(D8+D9)</f>
        <v>1.0246153846153845</v>
      </c>
    </row>
    <row r="9" spans="1:41" ht="20.100000000000001" customHeight="1">
      <c r="A9" s="530"/>
      <c r="B9" s="115" t="s">
        <v>492</v>
      </c>
      <c r="C9" s="143"/>
      <c r="D9" s="159">
        <v>1.5</v>
      </c>
      <c r="E9" s="144">
        <v>2</v>
      </c>
      <c r="F9" s="145">
        <v>1</v>
      </c>
      <c r="G9" s="145">
        <v>1</v>
      </c>
      <c r="H9" s="146">
        <v>2</v>
      </c>
      <c r="I9" s="145">
        <v>5</v>
      </c>
      <c r="J9" s="117">
        <v>0</v>
      </c>
      <c r="K9" s="117"/>
      <c r="L9" s="117">
        <v>2</v>
      </c>
      <c r="M9" s="117">
        <v>1</v>
      </c>
      <c r="N9" s="117">
        <v>1</v>
      </c>
      <c r="O9" s="118">
        <v>1</v>
      </c>
      <c r="P9" s="117">
        <v>5</v>
      </c>
      <c r="Q9" s="117">
        <v>0</v>
      </c>
      <c r="R9" s="117"/>
      <c r="S9" s="117">
        <v>2</v>
      </c>
      <c r="T9" s="117">
        <v>1</v>
      </c>
      <c r="U9" s="117">
        <v>0</v>
      </c>
      <c r="V9" s="117">
        <v>1</v>
      </c>
      <c r="W9" s="117">
        <v>3</v>
      </c>
      <c r="X9" s="118">
        <v>0</v>
      </c>
      <c r="Y9" s="117"/>
      <c r="Z9" s="145">
        <v>2</v>
      </c>
      <c r="AA9" s="145">
        <v>1</v>
      </c>
      <c r="AB9" s="145">
        <v>1</v>
      </c>
      <c r="AC9" s="145">
        <v>1</v>
      </c>
      <c r="AD9" s="145">
        <v>5</v>
      </c>
      <c r="AE9" s="145">
        <v>0</v>
      </c>
      <c r="AF9" s="145"/>
      <c r="AG9" s="145">
        <v>2</v>
      </c>
      <c r="AH9" s="145">
        <v>1</v>
      </c>
      <c r="AI9" s="147">
        <f t="shared" si="2"/>
        <v>41</v>
      </c>
      <c r="AJ9" s="148">
        <f t="shared" si="3"/>
        <v>1.5769230769230769</v>
      </c>
      <c r="AK9" s="525"/>
      <c r="AL9" s="527"/>
      <c r="AM9" s="525"/>
      <c r="AN9" s="150">
        <f>AJ9/D9</f>
        <v>1.0512820512820513</v>
      </c>
      <c r="AO9" s="525"/>
    </row>
    <row r="10" spans="1:41" ht="20.100000000000001" customHeight="1">
      <c r="A10" s="536"/>
      <c r="B10" s="151" t="s">
        <v>493</v>
      </c>
      <c r="C10" s="152"/>
      <c r="D10" s="152"/>
      <c r="E10" s="127">
        <v>0</v>
      </c>
      <c r="F10" s="128">
        <v>1</v>
      </c>
      <c r="G10" s="128">
        <v>0</v>
      </c>
      <c r="H10" s="129">
        <v>0</v>
      </c>
      <c r="I10" s="128">
        <v>0</v>
      </c>
      <c r="J10" s="128">
        <v>0</v>
      </c>
      <c r="K10" s="128"/>
      <c r="L10" s="128">
        <v>0</v>
      </c>
      <c r="M10" s="128">
        <v>0</v>
      </c>
      <c r="N10" s="128">
        <v>0</v>
      </c>
      <c r="O10" s="129">
        <v>2</v>
      </c>
      <c r="P10" s="128">
        <v>1</v>
      </c>
      <c r="Q10" s="128">
        <v>0</v>
      </c>
      <c r="R10" s="128"/>
      <c r="S10" s="128">
        <v>1</v>
      </c>
      <c r="T10" s="128">
        <v>1</v>
      </c>
      <c r="U10" s="128">
        <v>0</v>
      </c>
      <c r="V10" s="128">
        <v>0</v>
      </c>
      <c r="W10" s="128">
        <v>0</v>
      </c>
      <c r="X10" s="129">
        <v>0</v>
      </c>
      <c r="Y10" s="128"/>
      <c r="Z10" s="128">
        <v>0</v>
      </c>
      <c r="AA10" s="128">
        <v>0</v>
      </c>
      <c r="AB10" s="128">
        <v>0</v>
      </c>
      <c r="AC10" s="128">
        <v>1</v>
      </c>
      <c r="AD10" s="128">
        <v>0</v>
      </c>
      <c r="AE10" s="128">
        <v>1</v>
      </c>
      <c r="AF10" s="128"/>
      <c r="AG10" s="128">
        <v>0</v>
      </c>
      <c r="AH10" s="128">
        <v>0</v>
      </c>
      <c r="AI10" s="153">
        <f t="shared" si="2"/>
        <v>8</v>
      </c>
      <c r="AJ10" s="140">
        <f t="shared" si="3"/>
        <v>0.30769230769230771</v>
      </c>
      <c r="AK10" s="526"/>
      <c r="AL10" s="528"/>
      <c r="AM10" s="526"/>
      <c r="AN10" s="156"/>
      <c r="AO10" s="526"/>
    </row>
    <row r="11" spans="1:41" ht="20.100000000000001" customHeight="1">
      <c r="A11" s="529" t="s">
        <v>494</v>
      </c>
      <c r="B11" s="104" t="s">
        <v>491</v>
      </c>
      <c r="C11" s="157">
        <v>45</v>
      </c>
      <c r="D11" s="157">
        <v>28</v>
      </c>
      <c r="E11" s="106">
        <v>30</v>
      </c>
      <c r="F11" s="106">
        <v>22</v>
      </c>
      <c r="G11" s="107">
        <v>24</v>
      </c>
      <c r="H11" s="108">
        <v>28</v>
      </c>
      <c r="I11" s="107">
        <v>22</v>
      </c>
      <c r="J11" s="107">
        <v>23</v>
      </c>
      <c r="K11" s="107"/>
      <c r="L11" s="107">
        <v>32</v>
      </c>
      <c r="M11" s="107">
        <v>24</v>
      </c>
      <c r="N11" s="107">
        <v>22</v>
      </c>
      <c r="O11" s="108">
        <v>27</v>
      </c>
      <c r="P11" s="107">
        <v>22</v>
      </c>
      <c r="Q11" s="107">
        <v>22</v>
      </c>
      <c r="R11" s="107"/>
      <c r="S11" s="107">
        <v>31</v>
      </c>
      <c r="T11" s="107">
        <v>18</v>
      </c>
      <c r="U11" s="107">
        <v>18</v>
      </c>
      <c r="V11" s="107">
        <v>23</v>
      </c>
      <c r="W11" s="107">
        <v>24</v>
      </c>
      <c r="X11" s="108">
        <v>25</v>
      </c>
      <c r="Y11" s="107"/>
      <c r="Z11" s="107">
        <v>29</v>
      </c>
      <c r="AA11" s="107">
        <v>26</v>
      </c>
      <c r="AB11" s="107">
        <v>23</v>
      </c>
      <c r="AC11" s="107">
        <v>31</v>
      </c>
      <c r="AD11" s="107">
        <v>23</v>
      </c>
      <c r="AE11" s="107">
        <v>24</v>
      </c>
      <c r="AF11" s="107"/>
      <c r="AG11" s="107">
        <v>31</v>
      </c>
      <c r="AH11" s="107">
        <v>25</v>
      </c>
      <c r="AI11" s="109">
        <f t="shared" si="2"/>
        <v>649</v>
      </c>
      <c r="AJ11" s="110">
        <f t="shared" si="3"/>
        <v>24.96153846153846</v>
      </c>
      <c r="AK11" s="531">
        <f>SUM(AJ11:AJ13)</f>
        <v>30.769230769230766</v>
      </c>
      <c r="AL11" s="111">
        <f>AJ11/C11</f>
        <v>0.55470085470085462</v>
      </c>
      <c r="AM11" s="532">
        <f>AK11/(C11+C12)</f>
        <v>0.68376068376068366</v>
      </c>
      <c r="AN11" s="112">
        <f>AJ11/D11</f>
        <v>0.89148351648351642</v>
      </c>
      <c r="AO11" s="532">
        <f>AK11/(D11+D12)</f>
        <v>0.879120879120879</v>
      </c>
    </row>
    <row r="12" spans="1:41" ht="20.100000000000001" customHeight="1">
      <c r="A12" s="530"/>
      <c r="B12" s="158" t="s">
        <v>492</v>
      </c>
      <c r="C12" s="159"/>
      <c r="D12" s="159">
        <v>7</v>
      </c>
      <c r="E12" s="160">
        <v>2</v>
      </c>
      <c r="F12" s="160">
        <v>7</v>
      </c>
      <c r="G12" s="117">
        <v>8</v>
      </c>
      <c r="H12" s="118">
        <v>2</v>
      </c>
      <c r="I12" s="117">
        <v>8</v>
      </c>
      <c r="J12" s="117">
        <v>7</v>
      </c>
      <c r="K12" s="117"/>
      <c r="L12" s="117">
        <v>2</v>
      </c>
      <c r="M12" s="117">
        <v>6</v>
      </c>
      <c r="N12" s="117">
        <v>9</v>
      </c>
      <c r="O12" s="118">
        <v>2</v>
      </c>
      <c r="P12" s="117">
        <v>10</v>
      </c>
      <c r="Q12" s="117">
        <v>7</v>
      </c>
      <c r="R12" s="117"/>
      <c r="S12" s="117">
        <v>4</v>
      </c>
      <c r="T12" s="117">
        <v>6</v>
      </c>
      <c r="U12" s="117">
        <v>9</v>
      </c>
      <c r="V12" s="117">
        <v>2</v>
      </c>
      <c r="W12" s="117">
        <v>8</v>
      </c>
      <c r="X12" s="118">
        <v>7</v>
      </c>
      <c r="Y12" s="117"/>
      <c r="Z12" s="117">
        <v>4</v>
      </c>
      <c r="AA12" s="161">
        <v>6</v>
      </c>
      <c r="AB12" s="161">
        <v>9</v>
      </c>
      <c r="AC12" s="117">
        <v>2</v>
      </c>
      <c r="AD12" s="117">
        <v>9</v>
      </c>
      <c r="AE12" s="117">
        <v>6</v>
      </c>
      <c r="AF12" s="117"/>
      <c r="AG12" s="117">
        <v>3</v>
      </c>
      <c r="AH12" s="117">
        <v>6</v>
      </c>
      <c r="AI12" s="119">
        <f t="shared" si="2"/>
        <v>151</v>
      </c>
      <c r="AJ12" s="120">
        <f t="shared" si="3"/>
        <v>5.8076923076923075</v>
      </c>
      <c r="AK12" s="525"/>
      <c r="AL12" s="533"/>
      <c r="AM12" s="525"/>
      <c r="AN12" s="162">
        <f>AJ12/D12</f>
        <v>0.82967032967032961</v>
      </c>
      <c r="AO12" s="525"/>
    </row>
    <row r="13" spans="1:41"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9">
        <f t="shared" si="2"/>
        <v>0</v>
      </c>
      <c r="AJ13" s="120">
        <v>0</v>
      </c>
      <c r="AK13" s="525"/>
      <c r="AL13" s="533"/>
      <c r="AM13" s="525"/>
      <c r="AN13" s="540"/>
      <c r="AO13" s="525"/>
    </row>
    <row r="14" spans="1:41" ht="20.100000000000001" customHeight="1">
      <c r="A14" s="541" t="s">
        <v>493</v>
      </c>
      <c r="B14" s="542"/>
      <c r="C14" s="163"/>
      <c r="D14" s="163"/>
      <c r="E14" s="164">
        <v>4</v>
      </c>
      <c r="F14" s="164">
        <v>4</v>
      </c>
      <c r="G14" s="165">
        <v>0</v>
      </c>
      <c r="H14" s="165">
        <v>2</v>
      </c>
      <c r="I14" s="165">
        <v>1</v>
      </c>
      <c r="J14" s="165">
        <v>1</v>
      </c>
      <c r="K14" s="165"/>
      <c r="L14" s="165">
        <v>3</v>
      </c>
      <c r="M14" s="165">
        <v>1</v>
      </c>
      <c r="N14" s="165">
        <v>0</v>
      </c>
      <c r="O14" s="165">
        <v>2</v>
      </c>
      <c r="P14" s="165">
        <v>1</v>
      </c>
      <c r="Q14" s="165">
        <v>1</v>
      </c>
      <c r="R14" s="165"/>
      <c r="S14" s="165">
        <v>1</v>
      </c>
      <c r="T14" s="165">
        <v>3</v>
      </c>
      <c r="U14" s="165">
        <v>2</v>
      </c>
      <c r="V14" s="165">
        <v>1</v>
      </c>
      <c r="W14" s="165">
        <v>2</v>
      </c>
      <c r="X14" s="165">
        <v>1</v>
      </c>
      <c r="Y14" s="165"/>
      <c r="Z14" s="165">
        <v>1</v>
      </c>
      <c r="AA14" s="165">
        <v>0</v>
      </c>
      <c r="AB14" s="165">
        <v>0</v>
      </c>
      <c r="AC14" s="165">
        <v>0</v>
      </c>
      <c r="AD14" s="165">
        <v>2</v>
      </c>
      <c r="AE14" s="165">
        <v>0</v>
      </c>
      <c r="AF14" s="165"/>
      <c r="AG14" s="165">
        <v>0</v>
      </c>
      <c r="AH14" s="165">
        <v>0</v>
      </c>
      <c r="AI14" s="166">
        <f t="shared" si="2"/>
        <v>33</v>
      </c>
      <c r="AJ14" s="167">
        <f t="shared" ref="AJ14:AJ61" si="4">AI14/COUNTA(E14:AH14)</f>
        <v>1.2692307692307692</v>
      </c>
      <c r="AK14" s="526"/>
      <c r="AL14" s="528"/>
      <c r="AM14" s="526"/>
      <c r="AN14" s="528"/>
      <c r="AO14" s="526"/>
    </row>
    <row r="15" spans="1:41" ht="20.100000000000001" customHeight="1">
      <c r="A15" s="529" t="s">
        <v>496</v>
      </c>
      <c r="B15" s="104" t="s">
        <v>497</v>
      </c>
      <c r="C15" s="168">
        <v>272</v>
      </c>
      <c r="D15" s="168">
        <v>230</v>
      </c>
      <c r="E15" s="169">
        <v>237</v>
      </c>
      <c r="F15" s="169">
        <v>237</v>
      </c>
      <c r="G15" s="169">
        <v>237</v>
      </c>
      <c r="H15" s="169">
        <v>237</v>
      </c>
      <c r="I15" s="169">
        <v>237</v>
      </c>
      <c r="J15" s="169">
        <v>237</v>
      </c>
      <c r="K15" s="169">
        <v>237</v>
      </c>
      <c r="L15" s="169">
        <v>237</v>
      </c>
      <c r="M15" s="169">
        <v>237</v>
      </c>
      <c r="N15" s="169">
        <v>237</v>
      </c>
      <c r="O15" s="169">
        <v>237</v>
      </c>
      <c r="P15" s="169">
        <v>237</v>
      </c>
      <c r="Q15" s="169">
        <v>237</v>
      </c>
      <c r="R15" s="169">
        <v>237</v>
      </c>
      <c r="S15" s="169">
        <v>237</v>
      </c>
      <c r="T15" s="169">
        <v>237</v>
      </c>
      <c r="U15" s="169">
        <v>237</v>
      </c>
      <c r="V15" s="169">
        <v>237</v>
      </c>
      <c r="W15" s="169">
        <v>237</v>
      </c>
      <c r="X15" s="169">
        <v>237</v>
      </c>
      <c r="Y15" s="169">
        <v>237</v>
      </c>
      <c r="Z15" s="169">
        <v>237</v>
      </c>
      <c r="AA15" s="169">
        <v>237</v>
      </c>
      <c r="AB15" s="169">
        <v>237</v>
      </c>
      <c r="AC15" s="169">
        <v>237</v>
      </c>
      <c r="AD15" s="169">
        <v>237</v>
      </c>
      <c r="AE15" s="169">
        <v>237</v>
      </c>
      <c r="AF15" s="169">
        <v>237</v>
      </c>
      <c r="AG15" s="169">
        <v>237</v>
      </c>
      <c r="AH15" s="169">
        <v>237</v>
      </c>
      <c r="AI15" s="109">
        <f t="shared" si="2"/>
        <v>7110</v>
      </c>
      <c r="AJ15" s="110">
        <f t="shared" si="4"/>
        <v>237</v>
      </c>
      <c r="AK15" s="543"/>
      <c r="AL15" s="545"/>
      <c r="AM15" s="532"/>
      <c r="AN15" s="112">
        <f>AJ15/D15</f>
        <v>1.0304347826086957</v>
      </c>
      <c r="AO15" s="532"/>
    </row>
    <row r="16" spans="1:41" ht="20.100000000000001" customHeight="1">
      <c r="A16" s="536"/>
      <c r="B16" s="124" t="s">
        <v>498</v>
      </c>
      <c r="C16" s="170">
        <v>99</v>
      </c>
      <c r="D16" s="171">
        <v>155</v>
      </c>
      <c r="E16" s="172">
        <v>145</v>
      </c>
      <c r="F16" s="172">
        <v>145</v>
      </c>
      <c r="G16" s="172">
        <v>145</v>
      </c>
      <c r="H16" s="172">
        <v>145</v>
      </c>
      <c r="I16" s="172">
        <v>145</v>
      </c>
      <c r="J16" s="172">
        <v>145</v>
      </c>
      <c r="K16" s="172">
        <v>145</v>
      </c>
      <c r="L16" s="172">
        <v>145</v>
      </c>
      <c r="M16" s="172">
        <v>145</v>
      </c>
      <c r="N16" s="172">
        <v>145</v>
      </c>
      <c r="O16" s="172">
        <v>145</v>
      </c>
      <c r="P16" s="172">
        <v>145</v>
      </c>
      <c r="Q16" s="172">
        <v>145</v>
      </c>
      <c r="R16" s="172">
        <v>145</v>
      </c>
      <c r="S16" s="172">
        <v>145</v>
      </c>
      <c r="T16" s="172">
        <v>145</v>
      </c>
      <c r="U16" s="172">
        <v>145</v>
      </c>
      <c r="V16" s="172">
        <v>145</v>
      </c>
      <c r="W16" s="172">
        <v>145</v>
      </c>
      <c r="X16" s="172">
        <v>145</v>
      </c>
      <c r="Y16" s="172">
        <v>145</v>
      </c>
      <c r="Z16" s="172">
        <v>145</v>
      </c>
      <c r="AA16" s="172">
        <v>145</v>
      </c>
      <c r="AB16" s="172">
        <v>145</v>
      </c>
      <c r="AC16" s="172">
        <v>145</v>
      </c>
      <c r="AD16" s="172">
        <v>145</v>
      </c>
      <c r="AE16" s="172">
        <v>145</v>
      </c>
      <c r="AF16" s="172">
        <v>145</v>
      </c>
      <c r="AG16" s="172">
        <v>145</v>
      </c>
      <c r="AH16" s="172">
        <v>145</v>
      </c>
      <c r="AI16" s="130">
        <f t="shared" si="2"/>
        <v>4350</v>
      </c>
      <c r="AJ16" s="173">
        <f t="shared" si="4"/>
        <v>145</v>
      </c>
      <c r="AK16" s="544"/>
      <c r="AL16" s="546"/>
      <c r="AM16" s="526"/>
      <c r="AN16" s="174">
        <f>AJ16/D16</f>
        <v>0.93548387096774188</v>
      </c>
      <c r="AO16" s="526"/>
    </row>
    <row r="17" spans="1:41" ht="20.100000000000001" customHeight="1">
      <c r="A17" s="530" t="s">
        <v>499</v>
      </c>
      <c r="B17" s="115" t="s">
        <v>488</v>
      </c>
      <c r="C17" s="175">
        <v>80</v>
      </c>
      <c r="D17" s="105">
        <v>72.5</v>
      </c>
      <c r="E17" s="176">
        <v>71</v>
      </c>
      <c r="F17" s="176">
        <v>71</v>
      </c>
      <c r="G17" s="176">
        <v>70</v>
      </c>
      <c r="H17" s="176">
        <v>71</v>
      </c>
      <c r="I17" s="176">
        <v>71</v>
      </c>
      <c r="J17" s="176">
        <v>71</v>
      </c>
      <c r="K17" s="176">
        <v>71</v>
      </c>
      <c r="L17" s="176">
        <v>71</v>
      </c>
      <c r="M17" s="176">
        <v>71</v>
      </c>
      <c r="N17" s="176">
        <v>71</v>
      </c>
      <c r="O17" s="176">
        <v>71</v>
      </c>
      <c r="P17" s="176">
        <v>70</v>
      </c>
      <c r="Q17" s="176">
        <v>69</v>
      </c>
      <c r="R17" s="176">
        <v>69</v>
      </c>
      <c r="S17" s="176">
        <v>70</v>
      </c>
      <c r="T17" s="176">
        <v>71</v>
      </c>
      <c r="U17" s="176">
        <v>72</v>
      </c>
      <c r="V17" s="176">
        <v>71</v>
      </c>
      <c r="W17" s="176">
        <v>70</v>
      </c>
      <c r="X17" s="176">
        <v>70</v>
      </c>
      <c r="Y17" s="176">
        <v>69</v>
      </c>
      <c r="Z17" s="128">
        <v>69</v>
      </c>
      <c r="AA17" s="176">
        <v>69</v>
      </c>
      <c r="AB17" s="176">
        <v>70</v>
      </c>
      <c r="AC17" s="176">
        <v>71</v>
      </c>
      <c r="AD17" s="176">
        <v>70</v>
      </c>
      <c r="AE17" s="176">
        <v>69</v>
      </c>
      <c r="AF17" s="176">
        <v>68</v>
      </c>
      <c r="AG17" s="176">
        <v>69</v>
      </c>
      <c r="AH17" s="176">
        <v>70</v>
      </c>
      <c r="AI17" s="177">
        <f t="shared" si="2"/>
        <v>2106</v>
      </c>
      <c r="AJ17" s="178">
        <f t="shared" si="4"/>
        <v>70.2</v>
      </c>
      <c r="AK17" s="531">
        <f>SUM(AJ17:AJ18)</f>
        <v>75.566666666666663</v>
      </c>
      <c r="AL17" s="179">
        <f>AJ17/C17</f>
        <v>0.87750000000000006</v>
      </c>
      <c r="AM17" s="532">
        <f>AK17/(C17+C18)</f>
        <v>0.94458333333333333</v>
      </c>
      <c r="AN17" s="112">
        <f>AJ17/D17</f>
        <v>0.96827586206896554</v>
      </c>
      <c r="AO17" s="532">
        <f>AK17/(D17+D18)</f>
        <v>0.98779956427015247</v>
      </c>
    </row>
    <row r="18" spans="1:41" ht="20.100000000000001" customHeight="1">
      <c r="A18" s="530"/>
      <c r="B18" s="115" t="s">
        <v>489</v>
      </c>
      <c r="C18" s="135"/>
      <c r="D18" s="116">
        <v>4</v>
      </c>
      <c r="E18" s="180">
        <v>5</v>
      </c>
      <c r="F18" s="180">
        <v>5</v>
      </c>
      <c r="G18" s="180">
        <v>6</v>
      </c>
      <c r="H18" s="180">
        <v>7</v>
      </c>
      <c r="I18" s="180">
        <v>8</v>
      </c>
      <c r="J18" s="180">
        <v>6</v>
      </c>
      <c r="K18" s="180">
        <v>6</v>
      </c>
      <c r="L18" s="180">
        <v>7</v>
      </c>
      <c r="M18" s="180">
        <v>6</v>
      </c>
      <c r="N18" s="176">
        <v>6</v>
      </c>
      <c r="O18" s="176">
        <v>5</v>
      </c>
      <c r="P18" s="176">
        <v>7</v>
      </c>
      <c r="Q18" s="176">
        <v>5</v>
      </c>
      <c r="R18" s="176">
        <v>3</v>
      </c>
      <c r="S18" s="176">
        <v>4</v>
      </c>
      <c r="T18" s="176">
        <v>3</v>
      </c>
      <c r="U18" s="176">
        <v>3</v>
      </c>
      <c r="V18" s="176">
        <v>2</v>
      </c>
      <c r="W18" s="176">
        <v>4</v>
      </c>
      <c r="X18" s="180">
        <v>4</v>
      </c>
      <c r="Y18" s="176">
        <v>4</v>
      </c>
      <c r="Z18" s="176">
        <v>8</v>
      </c>
      <c r="AA18" s="176">
        <v>6</v>
      </c>
      <c r="AB18" s="176">
        <v>7</v>
      </c>
      <c r="AC18" s="176">
        <v>6</v>
      </c>
      <c r="AD18" s="176">
        <v>6</v>
      </c>
      <c r="AE18" s="176">
        <v>6</v>
      </c>
      <c r="AF18" s="176">
        <v>5</v>
      </c>
      <c r="AG18" s="176">
        <v>5</v>
      </c>
      <c r="AH18" s="176">
        <v>6</v>
      </c>
      <c r="AI18" s="153">
        <f t="shared" si="2"/>
        <v>161</v>
      </c>
      <c r="AJ18" s="178">
        <f t="shared" si="4"/>
        <v>5.3666666666666663</v>
      </c>
      <c r="AK18" s="548"/>
      <c r="AL18" s="181"/>
      <c r="AM18" s="549"/>
      <c r="AN18" s="182">
        <f>AJ18/D18</f>
        <v>1.3416666666666666</v>
      </c>
      <c r="AO18" s="549"/>
    </row>
    <row r="19" spans="1:41" ht="19.5" customHeight="1">
      <c r="A19" s="536"/>
      <c r="B19" s="124" t="s">
        <v>490</v>
      </c>
      <c r="C19" s="163"/>
      <c r="D19" s="163"/>
      <c r="E19" s="180"/>
      <c r="F19" s="180"/>
      <c r="G19" s="180"/>
      <c r="H19" s="180"/>
      <c r="I19" s="180"/>
      <c r="J19" s="180"/>
      <c r="K19" s="180"/>
      <c r="L19" s="180"/>
      <c r="M19" s="180"/>
      <c r="N19" s="128"/>
      <c r="O19" s="128">
        <v>1</v>
      </c>
      <c r="P19" s="128">
        <v>1</v>
      </c>
      <c r="Q19" s="128"/>
      <c r="R19" s="128"/>
      <c r="S19" s="128"/>
      <c r="T19" s="128"/>
      <c r="U19" s="128"/>
      <c r="V19" s="128">
        <v>1</v>
      </c>
      <c r="W19" s="128"/>
      <c r="X19" s="128">
        <v>1</v>
      </c>
      <c r="Y19" s="128"/>
      <c r="Z19" s="128"/>
      <c r="AA19" s="176"/>
      <c r="AB19" s="176"/>
      <c r="AC19" s="176">
        <v>1</v>
      </c>
      <c r="AD19" s="176">
        <v>1</v>
      </c>
      <c r="AE19" s="176"/>
      <c r="AF19" s="176"/>
      <c r="AG19" s="176"/>
      <c r="AH19" s="176"/>
      <c r="AI19" s="183">
        <f t="shared" si="2"/>
        <v>6</v>
      </c>
      <c r="AJ19" s="140">
        <f t="shared" si="4"/>
        <v>1</v>
      </c>
      <c r="AK19" s="121"/>
      <c r="AL19" s="184"/>
      <c r="AM19" s="149"/>
      <c r="AN19" s="185"/>
      <c r="AO19" s="113"/>
    </row>
    <row r="20" spans="1:41" ht="20.100000000000001" customHeight="1">
      <c r="A20" s="529" t="s">
        <v>500</v>
      </c>
      <c r="B20" s="104" t="s">
        <v>491</v>
      </c>
      <c r="C20" s="157">
        <v>75</v>
      </c>
      <c r="D20" s="157">
        <v>49.5</v>
      </c>
      <c r="E20" s="107">
        <v>51</v>
      </c>
      <c r="F20" s="107">
        <v>48</v>
      </c>
      <c r="G20" s="107">
        <v>50</v>
      </c>
      <c r="H20" s="107">
        <v>54</v>
      </c>
      <c r="I20" s="107">
        <v>46</v>
      </c>
      <c r="J20" s="107">
        <v>46</v>
      </c>
      <c r="K20" s="107"/>
      <c r="L20" s="107">
        <v>50</v>
      </c>
      <c r="M20" s="107">
        <v>47</v>
      </c>
      <c r="N20" s="107">
        <v>46</v>
      </c>
      <c r="O20" s="107">
        <v>53</v>
      </c>
      <c r="P20" s="107">
        <v>50</v>
      </c>
      <c r="Q20" s="107">
        <v>48</v>
      </c>
      <c r="R20" s="107"/>
      <c r="S20" s="107">
        <v>51</v>
      </c>
      <c r="T20" s="107">
        <v>46</v>
      </c>
      <c r="U20" s="107">
        <v>44</v>
      </c>
      <c r="V20" s="107">
        <v>49</v>
      </c>
      <c r="W20" s="107">
        <v>48</v>
      </c>
      <c r="X20" s="107">
        <v>46</v>
      </c>
      <c r="Y20" s="107"/>
      <c r="Z20" s="107">
        <v>46</v>
      </c>
      <c r="AA20" s="107">
        <v>46</v>
      </c>
      <c r="AB20" s="107">
        <v>44</v>
      </c>
      <c r="AC20" s="107">
        <v>52</v>
      </c>
      <c r="AD20" s="107">
        <v>47</v>
      </c>
      <c r="AE20" s="107">
        <v>50</v>
      </c>
      <c r="AF20" s="107"/>
      <c r="AG20" s="107">
        <v>52</v>
      </c>
      <c r="AH20" s="107">
        <v>53</v>
      </c>
      <c r="AI20" s="109">
        <f t="shared" si="2"/>
        <v>1263</v>
      </c>
      <c r="AJ20" s="110">
        <f t="shared" si="4"/>
        <v>48.57692307692308</v>
      </c>
      <c r="AK20" s="531">
        <f>SUM(AJ20:AJ21)</f>
        <v>59.846153846153854</v>
      </c>
      <c r="AL20" s="111">
        <f>AJ20/C20</f>
        <v>0.64769230769230779</v>
      </c>
      <c r="AM20" s="532">
        <f>AK20/(C20+C21)</f>
        <v>0.79794871794871802</v>
      </c>
      <c r="AN20" s="112">
        <f>AJ20/D20</f>
        <v>0.98135198135198143</v>
      </c>
      <c r="AO20" s="532">
        <f>AK20/(D20+D21)</f>
        <v>0.98919262555626208</v>
      </c>
    </row>
    <row r="21" spans="1:41" ht="20.100000000000001" customHeight="1">
      <c r="A21" s="530"/>
      <c r="B21" s="115" t="s">
        <v>492</v>
      </c>
      <c r="C21" s="159"/>
      <c r="D21" s="159">
        <v>11</v>
      </c>
      <c r="E21" s="117">
        <v>7</v>
      </c>
      <c r="F21" s="117">
        <v>12</v>
      </c>
      <c r="G21" s="117">
        <v>15</v>
      </c>
      <c r="H21" s="117">
        <v>11</v>
      </c>
      <c r="I21" s="117">
        <v>14</v>
      </c>
      <c r="J21" s="117">
        <v>10</v>
      </c>
      <c r="K21" s="117"/>
      <c r="L21" s="117">
        <v>8</v>
      </c>
      <c r="M21" s="117">
        <v>12</v>
      </c>
      <c r="N21" s="117">
        <v>14</v>
      </c>
      <c r="O21" s="117">
        <v>12</v>
      </c>
      <c r="P21" s="117">
        <v>13</v>
      </c>
      <c r="Q21" s="117">
        <v>10</v>
      </c>
      <c r="R21" s="117"/>
      <c r="S21" s="117">
        <v>8</v>
      </c>
      <c r="T21" s="117">
        <v>11</v>
      </c>
      <c r="U21" s="117">
        <v>16</v>
      </c>
      <c r="V21" s="117">
        <v>10</v>
      </c>
      <c r="W21" s="117">
        <v>13</v>
      </c>
      <c r="X21" s="117">
        <v>10</v>
      </c>
      <c r="Y21" s="117"/>
      <c r="Z21" s="117">
        <v>8</v>
      </c>
      <c r="AA21" s="117">
        <v>10</v>
      </c>
      <c r="AB21" s="117">
        <v>14</v>
      </c>
      <c r="AC21" s="117">
        <v>12</v>
      </c>
      <c r="AD21" s="117">
        <v>14</v>
      </c>
      <c r="AE21" s="117">
        <v>10</v>
      </c>
      <c r="AF21" s="117"/>
      <c r="AG21" s="117">
        <v>8</v>
      </c>
      <c r="AH21" s="117">
        <v>11</v>
      </c>
      <c r="AI21" s="119">
        <f t="shared" si="2"/>
        <v>293</v>
      </c>
      <c r="AJ21" s="120">
        <f t="shared" si="4"/>
        <v>11.26923076923077</v>
      </c>
      <c r="AK21" s="547"/>
      <c r="AL21" s="540"/>
      <c r="AM21" s="525"/>
      <c r="AN21" s="162">
        <f>AJ21/D21</f>
        <v>1.0244755244755246</v>
      </c>
      <c r="AO21" s="524"/>
    </row>
    <row r="22" spans="1:41" ht="20.100000000000001" customHeight="1">
      <c r="A22" s="536"/>
      <c r="B22" s="151" t="s">
        <v>493</v>
      </c>
      <c r="C22" s="163"/>
      <c r="D22" s="163"/>
      <c r="E22" s="186">
        <v>4</v>
      </c>
      <c r="F22" s="186">
        <v>1</v>
      </c>
      <c r="G22" s="186">
        <v>1</v>
      </c>
      <c r="H22" s="186">
        <v>3</v>
      </c>
      <c r="I22" s="186">
        <v>3</v>
      </c>
      <c r="J22" s="186">
        <v>4</v>
      </c>
      <c r="K22" s="186"/>
      <c r="L22" s="186">
        <v>3</v>
      </c>
      <c r="M22" s="186">
        <v>2</v>
      </c>
      <c r="N22" s="186">
        <v>5</v>
      </c>
      <c r="O22" s="186">
        <v>0</v>
      </c>
      <c r="P22" s="186">
        <v>3</v>
      </c>
      <c r="Q22" s="186">
        <v>4</v>
      </c>
      <c r="R22" s="186"/>
      <c r="S22" s="186">
        <v>3</v>
      </c>
      <c r="T22" s="186">
        <v>2</v>
      </c>
      <c r="U22" s="186">
        <v>4</v>
      </c>
      <c r="V22" s="186">
        <v>5</v>
      </c>
      <c r="W22" s="186">
        <v>4</v>
      </c>
      <c r="X22" s="186">
        <v>6</v>
      </c>
      <c r="Y22" s="186"/>
      <c r="Z22" s="186">
        <v>4</v>
      </c>
      <c r="AA22" s="186">
        <v>3</v>
      </c>
      <c r="AB22" s="186">
        <v>4</v>
      </c>
      <c r="AC22" s="186">
        <v>0</v>
      </c>
      <c r="AD22" s="186">
        <v>2</v>
      </c>
      <c r="AE22" s="186">
        <v>2</v>
      </c>
      <c r="AF22" s="186"/>
      <c r="AG22" s="186">
        <v>3</v>
      </c>
      <c r="AH22" s="186">
        <v>0</v>
      </c>
      <c r="AI22" s="187">
        <f t="shared" si="2"/>
        <v>75</v>
      </c>
      <c r="AJ22" s="188">
        <f t="shared" si="4"/>
        <v>2.8846153846153846</v>
      </c>
      <c r="AK22" s="526"/>
      <c r="AL22" s="528"/>
      <c r="AM22" s="526"/>
      <c r="AN22" s="156"/>
      <c r="AO22" s="526"/>
    </row>
    <row r="23" spans="1:41" ht="20.100000000000001" customHeight="1">
      <c r="A23" s="529" t="s">
        <v>501</v>
      </c>
      <c r="B23" s="104" t="s">
        <v>491</v>
      </c>
      <c r="C23" s="157">
        <v>35</v>
      </c>
      <c r="D23" s="105">
        <v>24</v>
      </c>
      <c r="E23" s="107">
        <v>29</v>
      </c>
      <c r="F23" s="107">
        <v>29</v>
      </c>
      <c r="G23" s="107">
        <v>26</v>
      </c>
      <c r="H23" s="107">
        <v>28</v>
      </c>
      <c r="I23" s="107">
        <v>23</v>
      </c>
      <c r="J23" s="107">
        <v>31</v>
      </c>
      <c r="K23" s="107"/>
      <c r="L23" s="107">
        <v>28</v>
      </c>
      <c r="M23" s="107">
        <v>26</v>
      </c>
      <c r="N23" s="107">
        <v>25</v>
      </c>
      <c r="O23" s="107">
        <v>28</v>
      </c>
      <c r="P23" s="107">
        <v>26</v>
      </c>
      <c r="Q23" s="107">
        <v>30</v>
      </c>
      <c r="R23" s="107"/>
      <c r="S23" s="107">
        <v>29</v>
      </c>
      <c r="T23" s="107">
        <v>29</v>
      </c>
      <c r="U23" s="107">
        <v>26</v>
      </c>
      <c r="V23" s="107">
        <v>28</v>
      </c>
      <c r="W23" s="107">
        <v>22</v>
      </c>
      <c r="X23" s="107">
        <v>29</v>
      </c>
      <c r="Y23" s="107"/>
      <c r="Z23" s="107">
        <v>28</v>
      </c>
      <c r="AA23" s="107">
        <v>26</v>
      </c>
      <c r="AB23" s="107">
        <v>27</v>
      </c>
      <c r="AC23" s="107">
        <v>26</v>
      </c>
      <c r="AD23" s="107">
        <v>24</v>
      </c>
      <c r="AE23" s="107">
        <v>28</v>
      </c>
      <c r="AF23" s="107"/>
      <c r="AG23" s="107">
        <v>27</v>
      </c>
      <c r="AH23" s="107">
        <v>25</v>
      </c>
      <c r="AI23" s="448">
        <f t="shared" si="2"/>
        <v>703</v>
      </c>
      <c r="AJ23" s="110">
        <f t="shared" si="4"/>
        <v>27.03846153846154</v>
      </c>
      <c r="AK23" s="531">
        <f>SUM(AJ23:AJ24)</f>
        <v>28.923076923076923</v>
      </c>
      <c r="AL23" s="111">
        <f>AJ23/C23</f>
        <v>0.77252747252747256</v>
      </c>
      <c r="AM23" s="532">
        <f>AK23/(C23+C24)</f>
        <v>0.82637362637362644</v>
      </c>
      <c r="AN23" s="112">
        <f>AJ23/D23</f>
        <v>1.1266025641025641</v>
      </c>
      <c r="AO23" s="532">
        <f>AK23/(D23+D24)</f>
        <v>0.99734748010610086</v>
      </c>
    </row>
    <row r="24" spans="1:41" ht="20.100000000000001" customHeight="1">
      <c r="A24" s="530"/>
      <c r="B24" s="115" t="s">
        <v>492</v>
      </c>
      <c r="C24" s="159"/>
      <c r="D24" s="189">
        <v>5</v>
      </c>
      <c r="E24" s="117">
        <v>1</v>
      </c>
      <c r="F24" s="117">
        <v>3</v>
      </c>
      <c r="G24" s="117">
        <v>2</v>
      </c>
      <c r="H24" s="117">
        <v>0</v>
      </c>
      <c r="I24" s="117">
        <v>4</v>
      </c>
      <c r="J24" s="117">
        <v>1</v>
      </c>
      <c r="K24" s="117"/>
      <c r="L24" s="117">
        <v>1</v>
      </c>
      <c r="M24" s="117">
        <v>4</v>
      </c>
      <c r="N24" s="117">
        <v>2</v>
      </c>
      <c r="O24" s="117">
        <v>0</v>
      </c>
      <c r="P24" s="117">
        <v>3</v>
      </c>
      <c r="Q24" s="117">
        <v>1</v>
      </c>
      <c r="R24" s="117"/>
      <c r="S24" s="117">
        <v>1</v>
      </c>
      <c r="T24" s="117">
        <v>2</v>
      </c>
      <c r="U24" s="117">
        <v>2</v>
      </c>
      <c r="V24" s="117">
        <v>0</v>
      </c>
      <c r="W24" s="117">
        <v>4</v>
      </c>
      <c r="X24" s="117">
        <v>1</v>
      </c>
      <c r="Y24" s="117"/>
      <c r="Z24" s="117">
        <v>2</v>
      </c>
      <c r="AA24" s="117">
        <v>3</v>
      </c>
      <c r="AB24" s="117">
        <v>3</v>
      </c>
      <c r="AC24" s="117">
        <v>0</v>
      </c>
      <c r="AD24" s="117">
        <v>4</v>
      </c>
      <c r="AE24" s="117">
        <v>0</v>
      </c>
      <c r="AF24" s="117"/>
      <c r="AG24" s="117">
        <v>2</v>
      </c>
      <c r="AH24" s="117">
        <v>3</v>
      </c>
      <c r="AI24" s="177">
        <f t="shared" si="2"/>
        <v>49</v>
      </c>
      <c r="AJ24" s="120">
        <f t="shared" si="4"/>
        <v>1.8846153846153846</v>
      </c>
      <c r="AK24" s="547"/>
      <c r="AL24" s="551"/>
      <c r="AM24" s="525"/>
      <c r="AN24" s="162">
        <f>AJ24/D24</f>
        <v>0.37692307692307692</v>
      </c>
      <c r="AO24" s="524"/>
    </row>
    <row r="25" spans="1:41" ht="20.100000000000001" customHeight="1">
      <c r="A25" s="536"/>
      <c r="B25" s="190" t="s">
        <v>493</v>
      </c>
      <c r="C25" s="163"/>
      <c r="D25" s="163"/>
      <c r="E25" s="165">
        <v>1</v>
      </c>
      <c r="F25" s="165">
        <v>0</v>
      </c>
      <c r="G25" s="165">
        <v>0</v>
      </c>
      <c r="H25" s="165">
        <v>0</v>
      </c>
      <c r="I25" s="165">
        <v>1</v>
      </c>
      <c r="J25" s="165">
        <v>1</v>
      </c>
      <c r="K25" s="165"/>
      <c r="L25" s="165">
        <v>1</v>
      </c>
      <c r="M25" s="165">
        <v>2</v>
      </c>
      <c r="N25" s="165">
        <v>1</v>
      </c>
      <c r="O25" s="165">
        <v>0</v>
      </c>
      <c r="P25" s="165">
        <v>0</v>
      </c>
      <c r="Q25" s="165">
        <v>1</v>
      </c>
      <c r="R25" s="165"/>
      <c r="S25" s="165">
        <v>2</v>
      </c>
      <c r="T25" s="165">
        <v>1</v>
      </c>
      <c r="U25" s="165">
        <v>0</v>
      </c>
      <c r="V25" s="165">
        <v>0</v>
      </c>
      <c r="W25" s="165">
        <v>1</v>
      </c>
      <c r="X25" s="165">
        <v>0</v>
      </c>
      <c r="Y25" s="165"/>
      <c r="Z25" s="165">
        <v>0</v>
      </c>
      <c r="AA25" s="165">
        <v>0</v>
      </c>
      <c r="AB25" s="165">
        <v>0</v>
      </c>
      <c r="AC25" s="165">
        <v>1</v>
      </c>
      <c r="AD25" s="165">
        <v>0</v>
      </c>
      <c r="AE25" s="165">
        <v>0</v>
      </c>
      <c r="AF25" s="165"/>
      <c r="AG25" s="165">
        <v>1</v>
      </c>
      <c r="AH25" s="165">
        <v>0</v>
      </c>
      <c r="AI25" s="187">
        <f t="shared" si="2"/>
        <v>14</v>
      </c>
      <c r="AJ25" s="188">
        <f t="shared" si="4"/>
        <v>0.53846153846153844</v>
      </c>
      <c r="AK25" s="526"/>
      <c r="AL25" s="552"/>
      <c r="AM25" s="526"/>
      <c r="AN25" s="156"/>
      <c r="AO25" s="550"/>
    </row>
    <row r="26" spans="1:41" ht="20.100000000000001" customHeight="1">
      <c r="A26" s="529" t="s">
        <v>502</v>
      </c>
      <c r="B26" s="104" t="s">
        <v>497</v>
      </c>
      <c r="C26" s="168">
        <v>189</v>
      </c>
      <c r="D26" s="168">
        <v>205</v>
      </c>
      <c r="E26" s="192">
        <v>197</v>
      </c>
      <c r="F26" s="192">
        <v>199</v>
      </c>
      <c r="G26" s="192">
        <v>199</v>
      </c>
      <c r="H26" s="192">
        <v>199</v>
      </c>
      <c r="I26" s="192">
        <v>200</v>
      </c>
      <c r="J26" s="192">
        <v>200</v>
      </c>
      <c r="K26" s="192">
        <v>200</v>
      </c>
      <c r="L26" s="192">
        <v>200</v>
      </c>
      <c r="M26" s="192">
        <v>200</v>
      </c>
      <c r="N26" s="192">
        <v>200</v>
      </c>
      <c r="O26" s="192">
        <v>201</v>
      </c>
      <c r="P26" s="192">
        <v>201</v>
      </c>
      <c r="Q26" s="192">
        <v>201</v>
      </c>
      <c r="R26" s="192">
        <v>201</v>
      </c>
      <c r="S26" s="192">
        <v>201</v>
      </c>
      <c r="T26" s="192">
        <v>201</v>
      </c>
      <c r="U26" s="192">
        <v>201</v>
      </c>
      <c r="V26" s="192">
        <v>201</v>
      </c>
      <c r="W26" s="192">
        <v>201</v>
      </c>
      <c r="X26" s="192">
        <v>201</v>
      </c>
      <c r="Y26" s="192">
        <v>201</v>
      </c>
      <c r="Z26" s="192">
        <v>201</v>
      </c>
      <c r="AA26" s="192">
        <v>201</v>
      </c>
      <c r="AB26" s="192">
        <v>201</v>
      </c>
      <c r="AC26" s="192">
        <v>201</v>
      </c>
      <c r="AD26" s="192">
        <v>201</v>
      </c>
      <c r="AE26" s="192">
        <v>201</v>
      </c>
      <c r="AF26" s="192">
        <v>201</v>
      </c>
      <c r="AG26" s="192">
        <v>201</v>
      </c>
      <c r="AH26" s="192">
        <v>203</v>
      </c>
      <c r="AI26" s="109">
        <f t="shared" si="2"/>
        <v>6016</v>
      </c>
      <c r="AJ26" s="110">
        <f t="shared" si="4"/>
        <v>200.53333333333333</v>
      </c>
      <c r="AK26" s="543"/>
      <c r="AL26" s="545"/>
      <c r="AM26" s="532"/>
      <c r="AN26" s="112"/>
      <c r="AO26" s="532"/>
    </row>
    <row r="27" spans="1:41" ht="20.100000000000001" customHeight="1">
      <c r="A27" s="536"/>
      <c r="B27" s="124" t="s">
        <v>498</v>
      </c>
      <c r="C27" s="170">
        <v>100</v>
      </c>
      <c r="D27" s="170">
        <v>130</v>
      </c>
      <c r="E27" s="193">
        <v>121</v>
      </c>
      <c r="F27" s="193">
        <v>121</v>
      </c>
      <c r="G27" s="193">
        <v>122</v>
      </c>
      <c r="H27" s="193">
        <v>122</v>
      </c>
      <c r="I27" s="193">
        <v>122</v>
      </c>
      <c r="J27" s="193">
        <v>122</v>
      </c>
      <c r="K27" s="193">
        <v>122</v>
      </c>
      <c r="L27" s="193">
        <v>123</v>
      </c>
      <c r="M27" s="193">
        <v>124</v>
      </c>
      <c r="N27" s="193">
        <v>125</v>
      </c>
      <c r="O27" s="193">
        <v>125</v>
      </c>
      <c r="P27" s="193">
        <v>125</v>
      </c>
      <c r="Q27" s="193">
        <v>126</v>
      </c>
      <c r="R27" s="193">
        <v>126</v>
      </c>
      <c r="S27" s="193">
        <v>126</v>
      </c>
      <c r="T27" s="193">
        <v>126</v>
      </c>
      <c r="U27" s="193">
        <v>126</v>
      </c>
      <c r="V27" s="193">
        <v>127</v>
      </c>
      <c r="W27" s="193">
        <v>127</v>
      </c>
      <c r="X27" s="193">
        <v>127</v>
      </c>
      <c r="Y27" s="193">
        <v>127</v>
      </c>
      <c r="Z27" s="193">
        <v>127</v>
      </c>
      <c r="AA27" s="193">
        <v>127</v>
      </c>
      <c r="AB27" s="193">
        <v>127</v>
      </c>
      <c r="AC27" s="193">
        <v>127</v>
      </c>
      <c r="AD27" s="193">
        <v>127</v>
      </c>
      <c r="AE27" s="193">
        <v>127</v>
      </c>
      <c r="AF27" s="193">
        <v>127</v>
      </c>
      <c r="AG27" s="193">
        <v>129</v>
      </c>
      <c r="AH27" s="193">
        <v>129</v>
      </c>
      <c r="AI27" s="130">
        <f>SUM(F27:AH27)</f>
        <v>3638</v>
      </c>
      <c r="AJ27" s="173">
        <f t="shared" si="4"/>
        <v>121.26666666666667</v>
      </c>
      <c r="AK27" s="544"/>
      <c r="AL27" s="546"/>
      <c r="AM27" s="526"/>
      <c r="AN27" s="174"/>
      <c r="AO27" s="526"/>
    </row>
    <row r="28" spans="1:41"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09">
        <f t="shared" ref="AI28:AI61" si="5">SUM(E28:AH28)</f>
        <v>270</v>
      </c>
      <c r="AJ28" s="110">
        <f t="shared" si="4"/>
        <v>9</v>
      </c>
      <c r="AK28" s="531">
        <f>SUM(AJ28:AJ29)</f>
        <v>45.6</v>
      </c>
      <c r="AL28" s="195">
        <f>AJ28/C28</f>
        <v>0.18</v>
      </c>
      <c r="AM28" s="532">
        <f>AK28/(C28+C29)</f>
        <v>0.91200000000000003</v>
      </c>
      <c r="AN28" s="196">
        <f>AJ28/D28</f>
        <v>1</v>
      </c>
      <c r="AO28" s="524">
        <f>AK28/(D28+D29)</f>
        <v>0.96000000000000008</v>
      </c>
    </row>
    <row r="29" spans="1:41" ht="20.100000000000001" customHeight="1">
      <c r="A29" s="530"/>
      <c r="B29" s="115" t="s">
        <v>504</v>
      </c>
      <c r="C29" s="159"/>
      <c r="D29" s="197">
        <v>38.5</v>
      </c>
      <c r="E29" s="197">
        <v>37</v>
      </c>
      <c r="F29" s="197">
        <v>37</v>
      </c>
      <c r="G29" s="197">
        <v>37</v>
      </c>
      <c r="H29" s="197">
        <v>37</v>
      </c>
      <c r="I29" s="197">
        <v>37</v>
      </c>
      <c r="J29" s="197">
        <v>37</v>
      </c>
      <c r="K29" s="197" t="s">
        <v>857</v>
      </c>
      <c r="L29" s="197">
        <v>37</v>
      </c>
      <c r="M29" s="197">
        <v>37</v>
      </c>
      <c r="N29" s="197">
        <v>38</v>
      </c>
      <c r="O29" s="199">
        <v>38</v>
      </c>
      <c r="P29" s="197">
        <v>38</v>
      </c>
      <c r="Q29" s="199">
        <v>38</v>
      </c>
      <c r="R29" s="197">
        <v>38</v>
      </c>
      <c r="S29" s="199">
        <v>38</v>
      </c>
      <c r="T29" s="197">
        <v>38</v>
      </c>
      <c r="U29" s="199">
        <v>38</v>
      </c>
      <c r="V29" s="197">
        <v>38</v>
      </c>
      <c r="W29" s="199">
        <v>38</v>
      </c>
      <c r="X29" s="197">
        <v>38</v>
      </c>
      <c r="Y29" s="199">
        <v>38</v>
      </c>
      <c r="Z29" s="197">
        <v>38</v>
      </c>
      <c r="AA29" s="199">
        <v>38</v>
      </c>
      <c r="AB29" s="197">
        <v>38</v>
      </c>
      <c r="AC29" s="199">
        <v>38</v>
      </c>
      <c r="AD29" s="197">
        <v>38</v>
      </c>
      <c r="AE29" s="197">
        <v>39</v>
      </c>
      <c r="AF29" s="197">
        <v>39</v>
      </c>
      <c r="AG29" s="197">
        <v>39</v>
      </c>
      <c r="AH29" s="197">
        <v>39</v>
      </c>
      <c r="AI29" s="177">
        <f t="shared" si="5"/>
        <v>1098</v>
      </c>
      <c r="AJ29" s="178">
        <f t="shared" si="4"/>
        <v>36.6</v>
      </c>
      <c r="AK29" s="548"/>
      <c r="AL29" s="181"/>
      <c r="AM29" s="555"/>
      <c r="AN29" s="182">
        <f>AJ29/D29</f>
        <v>0.95064935064935063</v>
      </c>
      <c r="AO29" s="549"/>
    </row>
    <row r="30" spans="1:41" ht="20.100000000000001" customHeight="1">
      <c r="A30" s="536"/>
      <c r="B30" s="124" t="s">
        <v>490</v>
      </c>
      <c r="C30" s="135"/>
      <c r="D30" s="198"/>
      <c r="E30" s="198">
        <v>2</v>
      </c>
      <c r="F30" s="198">
        <v>2</v>
      </c>
      <c r="G30" s="198">
        <v>2</v>
      </c>
      <c r="H30" s="198">
        <v>2</v>
      </c>
      <c r="I30" s="198">
        <v>2</v>
      </c>
      <c r="J30" s="198">
        <v>2</v>
      </c>
      <c r="K30" s="198">
        <v>2</v>
      </c>
      <c r="L30" s="198">
        <v>2</v>
      </c>
      <c r="M30" s="198">
        <v>2</v>
      </c>
      <c r="N30" s="198">
        <v>2</v>
      </c>
      <c r="O30" s="198">
        <v>2</v>
      </c>
      <c r="P30" s="198">
        <v>2</v>
      </c>
      <c r="Q30" s="198">
        <v>2</v>
      </c>
      <c r="R30" s="198">
        <v>2</v>
      </c>
      <c r="S30" s="198">
        <v>2</v>
      </c>
      <c r="T30" s="198">
        <v>2</v>
      </c>
      <c r="U30" s="198">
        <v>2</v>
      </c>
      <c r="V30" s="198">
        <v>2</v>
      </c>
      <c r="W30" s="198">
        <v>2</v>
      </c>
      <c r="X30" s="198">
        <v>2</v>
      </c>
      <c r="Y30" s="198">
        <v>2</v>
      </c>
      <c r="Z30" s="198">
        <v>2</v>
      </c>
      <c r="AA30" s="198">
        <v>2</v>
      </c>
      <c r="AB30" s="198">
        <v>2</v>
      </c>
      <c r="AC30" s="198">
        <v>2</v>
      </c>
      <c r="AD30" s="198">
        <v>2</v>
      </c>
      <c r="AE30" s="198">
        <v>2</v>
      </c>
      <c r="AF30" s="198">
        <v>2</v>
      </c>
      <c r="AG30" s="198">
        <v>2</v>
      </c>
      <c r="AH30" s="198">
        <v>2</v>
      </c>
      <c r="AI30" s="153">
        <f t="shared" si="5"/>
        <v>60</v>
      </c>
      <c r="AJ30" s="140">
        <f t="shared" si="4"/>
        <v>2</v>
      </c>
      <c r="AK30" s="121"/>
      <c r="AL30" s="200"/>
      <c r="AM30" s="297"/>
      <c r="AN30" s="156"/>
      <c r="AO30" s="201"/>
    </row>
    <row r="31" spans="1:41" ht="20.100000000000001" customHeight="1">
      <c r="A31" s="529" t="s">
        <v>505</v>
      </c>
      <c r="B31" s="104" t="s">
        <v>497</v>
      </c>
      <c r="C31" s="157" t="s">
        <v>858</v>
      </c>
      <c r="D31" s="194">
        <v>28</v>
      </c>
      <c r="E31" s="106">
        <v>37</v>
      </c>
      <c r="F31" s="107">
        <v>29</v>
      </c>
      <c r="G31" s="107">
        <v>38</v>
      </c>
      <c r="H31" s="108">
        <v>30</v>
      </c>
      <c r="I31" s="107">
        <v>33</v>
      </c>
      <c r="J31" s="107">
        <v>20</v>
      </c>
      <c r="K31" s="107">
        <v>24</v>
      </c>
      <c r="L31" s="107">
        <v>37</v>
      </c>
      <c r="M31" s="107">
        <v>29</v>
      </c>
      <c r="N31" s="107">
        <v>39</v>
      </c>
      <c r="O31" s="108">
        <v>32</v>
      </c>
      <c r="P31" s="107">
        <v>37</v>
      </c>
      <c r="Q31" s="107">
        <v>18</v>
      </c>
      <c r="R31" s="176">
        <v>25</v>
      </c>
      <c r="S31" s="107">
        <v>35</v>
      </c>
      <c r="T31" s="107">
        <v>30</v>
      </c>
      <c r="U31" s="107">
        <v>40</v>
      </c>
      <c r="V31" s="107">
        <v>32</v>
      </c>
      <c r="W31" s="107">
        <v>33</v>
      </c>
      <c r="X31" s="108">
        <v>20</v>
      </c>
      <c r="Y31" s="107">
        <v>23</v>
      </c>
      <c r="Z31" s="107">
        <v>37</v>
      </c>
      <c r="AA31" s="107">
        <v>28</v>
      </c>
      <c r="AB31" s="107">
        <v>35</v>
      </c>
      <c r="AC31" s="107">
        <v>29</v>
      </c>
      <c r="AD31" s="107">
        <v>33</v>
      </c>
      <c r="AE31" s="107">
        <v>17</v>
      </c>
      <c r="AF31" s="107">
        <v>23</v>
      </c>
      <c r="AG31" s="107">
        <v>36</v>
      </c>
      <c r="AH31" s="107">
        <v>30</v>
      </c>
      <c r="AI31" s="109">
        <f t="shared" si="5"/>
        <v>909</v>
      </c>
      <c r="AJ31" s="110">
        <f t="shared" si="4"/>
        <v>30.3</v>
      </c>
      <c r="AK31" s="531">
        <f>SUM(AJ31:AJ33)</f>
        <v>42.633333333333333</v>
      </c>
      <c r="AL31" s="557"/>
      <c r="AM31" s="560"/>
      <c r="AN31" s="202">
        <f t="shared" ref="AN31:AN37" si="6">AJ31/D31</f>
        <v>1.0821428571428571</v>
      </c>
      <c r="AO31" s="563">
        <f>AK31/(D31+D32+D33)</f>
        <v>1.015079365079365</v>
      </c>
    </row>
    <row r="32" spans="1:41" ht="20.100000000000001" customHeight="1">
      <c r="A32" s="530"/>
      <c r="B32" s="115" t="s">
        <v>492</v>
      </c>
      <c r="C32" s="159"/>
      <c r="D32" s="197">
        <v>8</v>
      </c>
      <c r="E32" s="160">
        <v>9</v>
      </c>
      <c r="F32" s="117">
        <v>10</v>
      </c>
      <c r="G32" s="117">
        <v>4</v>
      </c>
      <c r="H32" s="118">
        <v>10</v>
      </c>
      <c r="I32" s="117">
        <v>9</v>
      </c>
      <c r="J32" s="117">
        <v>3</v>
      </c>
      <c r="K32" s="117">
        <v>0</v>
      </c>
      <c r="L32" s="117">
        <v>9</v>
      </c>
      <c r="M32" s="117">
        <v>9</v>
      </c>
      <c r="N32" s="117">
        <v>6</v>
      </c>
      <c r="O32" s="118">
        <v>9</v>
      </c>
      <c r="P32" s="117">
        <v>7</v>
      </c>
      <c r="Q32" s="117">
        <v>3</v>
      </c>
      <c r="R32" s="117">
        <v>0</v>
      </c>
      <c r="S32" s="117">
        <v>6</v>
      </c>
      <c r="T32" s="117">
        <v>9</v>
      </c>
      <c r="U32" s="117">
        <v>6</v>
      </c>
      <c r="V32" s="117">
        <v>7</v>
      </c>
      <c r="W32" s="117">
        <v>8</v>
      </c>
      <c r="X32" s="118">
        <v>4</v>
      </c>
      <c r="Y32" s="117">
        <v>0</v>
      </c>
      <c r="Z32" s="117">
        <v>9</v>
      </c>
      <c r="AA32" s="117">
        <v>5</v>
      </c>
      <c r="AB32" s="117">
        <v>4</v>
      </c>
      <c r="AC32" s="117">
        <v>10</v>
      </c>
      <c r="AD32" s="117">
        <v>8</v>
      </c>
      <c r="AE32" s="117">
        <v>3</v>
      </c>
      <c r="AF32" s="117">
        <v>0</v>
      </c>
      <c r="AG32" s="117">
        <v>6</v>
      </c>
      <c r="AH32" s="117">
        <v>5</v>
      </c>
      <c r="AI32" s="119">
        <f t="shared" si="5"/>
        <v>178</v>
      </c>
      <c r="AJ32" s="120">
        <f t="shared" si="4"/>
        <v>5.9333333333333336</v>
      </c>
      <c r="AK32" s="525"/>
      <c r="AL32" s="558"/>
      <c r="AM32" s="561"/>
      <c r="AN32" s="203">
        <f t="shared" si="6"/>
        <v>0.7416666666666667</v>
      </c>
      <c r="AO32" s="564"/>
    </row>
    <row r="33" spans="1:41" ht="20.100000000000001" customHeight="1">
      <c r="A33" s="536"/>
      <c r="B33" s="124" t="s">
        <v>506</v>
      </c>
      <c r="C33" s="204"/>
      <c r="D33" s="205">
        <v>6</v>
      </c>
      <c r="E33" s="193">
        <v>7</v>
      </c>
      <c r="F33" s="206">
        <v>9</v>
      </c>
      <c r="G33" s="206">
        <v>6</v>
      </c>
      <c r="H33" s="207">
        <v>9</v>
      </c>
      <c r="I33" s="206">
        <v>7</v>
      </c>
      <c r="J33" s="206">
        <v>4</v>
      </c>
      <c r="K33" s="206">
        <v>1</v>
      </c>
      <c r="L33" s="206">
        <v>7</v>
      </c>
      <c r="M33" s="206">
        <v>8</v>
      </c>
      <c r="N33" s="206">
        <v>6</v>
      </c>
      <c r="O33" s="207">
        <v>9</v>
      </c>
      <c r="P33" s="206">
        <v>9</v>
      </c>
      <c r="Q33" s="206">
        <v>4</v>
      </c>
      <c r="R33" s="206">
        <v>1</v>
      </c>
      <c r="S33" s="206">
        <v>7</v>
      </c>
      <c r="T33" s="206">
        <v>8</v>
      </c>
      <c r="U33" s="206">
        <v>5</v>
      </c>
      <c r="V33" s="206">
        <v>9</v>
      </c>
      <c r="W33" s="206">
        <v>8</v>
      </c>
      <c r="X33" s="207">
        <v>3</v>
      </c>
      <c r="Y33" s="206">
        <v>1</v>
      </c>
      <c r="Z33" s="206">
        <v>7</v>
      </c>
      <c r="AA33" s="206">
        <v>8</v>
      </c>
      <c r="AB33" s="206">
        <v>8</v>
      </c>
      <c r="AC33" s="206">
        <v>10</v>
      </c>
      <c r="AD33" s="206">
        <v>10</v>
      </c>
      <c r="AE33" s="206">
        <v>4</v>
      </c>
      <c r="AF33" s="206">
        <v>1</v>
      </c>
      <c r="AG33" s="206">
        <v>7</v>
      </c>
      <c r="AH33" s="206">
        <v>9</v>
      </c>
      <c r="AI33" s="130">
        <f t="shared" si="5"/>
        <v>192</v>
      </c>
      <c r="AJ33" s="173">
        <f t="shared" si="4"/>
        <v>6.4</v>
      </c>
      <c r="AK33" s="526"/>
      <c r="AL33" s="559"/>
      <c r="AM33" s="562"/>
      <c r="AN33" s="208">
        <f t="shared" si="6"/>
        <v>1.0666666666666667</v>
      </c>
      <c r="AO33" s="565"/>
    </row>
    <row r="34" spans="1:41" ht="20.100000000000001" customHeight="1">
      <c r="A34" s="553" t="s">
        <v>507</v>
      </c>
      <c r="B34" s="554"/>
      <c r="C34" s="163"/>
      <c r="D34" s="204"/>
      <c r="E34" s="193">
        <v>5</v>
      </c>
      <c r="F34" s="206">
        <v>4</v>
      </c>
      <c r="G34" s="206">
        <v>6</v>
      </c>
      <c r="H34" s="207">
        <v>9</v>
      </c>
      <c r="I34" s="206">
        <v>3</v>
      </c>
      <c r="J34" s="206">
        <v>0</v>
      </c>
      <c r="K34" s="206">
        <v>0</v>
      </c>
      <c r="L34" s="206">
        <v>3</v>
      </c>
      <c r="M34" s="206">
        <v>7</v>
      </c>
      <c r="N34" s="206">
        <v>4</v>
      </c>
      <c r="O34" s="207">
        <v>1</v>
      </c>
      <c r="P34" s="206">
        <v>5</v>
      </c>
      <c r="Q34" s="206">
        <v>0</v>
      </c>
      <c r="R34" s="206">
        <v>0</v>
      </c>
      <c r="S34" s="206">
        <v>0</v>
      </c>
      <c r="T34" s="206">
        <v>2</v>
      </c>
      <c r="U34" s="206">
        <v>13</v>
      </c>
      <c r="V34" s="206">
        <v>14</v>
      </c>
      <c r="W34" s="206">
        <v>1</v>
      </c>
      <c r="X34" s="207">
        <v>1</v>
      </c>
      <c r="Y34" s="206">
        <v>0</v>
      </c>
      <c r="Z34" s="206">
        <v>6</v>
      </c>
      <c r="AA34" s="206">
        <v>0</v>
      </c>
      <c r="AB34" s="206">
        <v>4</v>
      </c>
      <c r="AC34" s="206">
        <v>7</v>
      </c>
      <c r="AD34" s="206">
        <v>1</v>
      </c>
      <c r="AE34" s="206">
        <v>0</v>
      </c>
      <c r="AF34" s="206">
        <v>0</v>
      </c>
      <c r="AG34" s="206">
        <v>2</v>
      </c>
      <c r="AH34" s="206">
        <v>12</v>
      </c>
      <c r="AI34" s="209">
        <f t="shared" si="5"/>
        <v>110</v>
      </c>
      <c r="AJ34" s="210">
        <f t="shared" si="4"/>
        <v>3.6666666666666665</v>
      </c>
      <c r="AK34" s="211"/>
      <c r="AL34" s="212"/>
      <c r="AM34" s="298"/>
      <c r="AN34" s="212" t="e">
        <f t="shared" si="6"/>
        <v>#DIV/0!</v>
      </c>
      <c r="AO34" s="211"/>
    </row>
    <row r="35" spans="1:41" ht="20.100000000000001" customHeight="1">
      <c r="A35" s="529" t="s">
        <v>508</v>
      </c>
      <c r="B35" s="104" t="s">
        <v>491</v>
      </c>
      <c r="C35" s="157">
        <v>80</v>
      </c>
      <c r="D35" s="157">
        <v>41</v>
      </c>
      <c r="E35" s="106">
        <v>41</v>
      </c>
      <c r="F35" s="194">
        <v>41</v>
      </c>
      <c r="G35" s="194">
        <v>41</v>
      </c>
      <c r="H35" s="194">
        <v>41</v>
      </c>
      <c r="I35" s="194">
        <v>42</v>
      </c>
      <c r="J35" s="194">
        <v>42</v>
      </c>
      <c r="K35" s="194">
        <v>42</v>
      </c>
      <c r="L35" s="194">
        <v>42</v>
      </c>
      <c r="M35" s="107">
        <v>42</v>
      </c>
      <c r="N35" s="107">
        <v>42</v>
      </c>
      <c r="O35" s="107">
        <v>42</v>
      </c>
      <c r="P35" s="107">
        <v>42</v>
      </c>
      <c r="Q35" s="107">
        <v>42</v>
      </c>
      <c r="R35" s="107">
        <v>42</v>
      </c>
      <c r="S35" s="107">
        <v>42</v>
      </c>
      <c r="T35" s="107">
        <v>41</v>
      </c>
      <c r="U35" s="107">
        <v>42</v>
      </c>
      <c r="V35" s="107">
        <v>42</v>
      </c>
      <c r="W35" s="107">
        <v>42</v>
      </c>
      <c r="X35" s="108">
        <v>42</v>
      </c>
      <c r="Y35" s="107">
        <v>42</v>
      </c>
      <c r="Z35" s="107">
        <v>42</v>
      </c>
      <c r="AA35" s="107">
        <v>42</v>
      </c>
      <c r="AB35" s="107">
        <v>41</v>
      </c>
      <c r="AC35" s="107">
        <v>42</v>
      </c>
      <c r="AD35" s="107">
        <v>42</v>
      </c>
      <c r="AE35" s="107">
        <v>42</v>
      </c>
      <c r="AF35" s="107">
        <v>42</v>
      </c>
      <c r="AG35" s="107">
        <v>42</v>
      </c>
      <c r="AH35" s="107">
        <v>42</v>
      </c>
      <c r="AI35" s="109">
        <f t="shared" si="5"/>
        <v>1254</v>
      </c>
      <c r="AJ35" s="110">
        <f t="shared" si="4"/>
        <v>41.8</v>
      </c>
      <c r="AK35" s="531">
        <f>SUM(AJ35:AJ37)</f>
        <v>77.099999999999994</v>
      </c>
      <c r="AL35" s="111">
        <f>AJ35/C35</f>
        <v>0.52249999999999996</v>
      </c>
      <c r="AM35" s="532">
        <f>AK35/(C35+C36+C37)</f>
        <v>0.96374999999999988</v>
      </c>
      <c r="AN35" s="112">
        <f t="shared" si="6"/>
        <v>1.0195121951219512</v>
      </c>
      <c r="AO35" s="532">
        <f>AK35/(D35+D36+D37)</f>
        <v>1.0012987012987011</v>
      </c>
    </row>
    <row r="36" spans="1:41" ht="20.100000000000001" customHeight="1">
      <c r="A36" s="530"/>
      <c r="B36" s="115" t="s">
        <v>504</v>
      </c>
      <c r="C36" s="159"/>
      <c r="D36" s="159">
        <v>36</v>
      </c>
      <c r="E36" s="160">
        <v>36</v>
      </c>
      <c r="F36" s="197">
        <v>36</v>
      </c>
      <c r="G36" s="197">
        <v>36</v>
      </c>
      <c r="H36" s="197">
        <v>36</v>
      </c>
      <c r="I36" s="197">
        <v>35</v>
      </c>
      <c r="J36" s="197">
        <v>35</v>
      </c>
      <c r="K36" s="197">
        <v>35</v>
      </c>
      <c r="L36" s="197">
        <v>35</v>
      </c>
      <c r="M36" s="117">
        <v>35</v>
      </c>
      <c r="N36" s="117">
        <v>35</v>
      </c>
      <c r="O36" s="117">
        <v>35</v>
      </c>
      <c r="P36" s="117">
        <v>35</v>
      </c>
      <c r="Q36" s="117">
        <v>35</v>
      </c>
      <c r="R36" s="117">
        <v>35</v>
      </c>
      <c r="S36" s="117">
        <v>35</v>
      </c>
      <c r="T36" s="117">
        <v>36</v>
      </c>
      <c r="U36" s="117">
        <v>35</v>
      </c>
      <c r="V36" s="117">
        <v>35</v>
      </c>
      <c r="W36" s="117">
        <v>35</v>
      </c>
      <c r="X36" s="118">
        <v>35</v>
      </c>
      <c r="Y36" s="117">
        <v>35</v>
      </c>
      <c r="Z36" s="117">
        <v>35</v>
      </c>
      <c r="AA36" s="117">
        <v>35</v>
      </c>
      <c r="AB36" s="117">
        <v>36</v>
      </c>
      <c r="AC36" s="117">
        <v>36</v>
      </c>
      <c r="AD36" s="117">
        <v>36</v>
      </c>
      <c r="AE36" s="117">
        <v>36</v>
      </c>
      <c r="AF36" s="117">
        <v>35</v>
      </c>
      <c r="AG36" s="117">
        <v>35</v>
      </c>
      <c r="AH36" s="117">
        <v>35</v>
      </c>
      <c r="AI36" s="119">
        <f t="shared" si="5"/>
        <v>1059</v>
      </c>
      <c r="AJ36" s="120">
        <f t="shared" si="4"/>
        <v>35.299999999999997</v>
      </c>
      <c r="AK36" s="547"/>
      <c r="AL36" s="540"/>
      <c r="AM36" s="525"/>
      <c r="AN36" s="182">
        <f t="shared" si="6"/>
        <v>0.98055555555555551</v>
      </c>
      <c r="AO36" s="524"/>
    </row>
    <row r="37" spans="1:41" ht="20.100000000000001" customHeight="1">
      <c r="A37" s="530"/>
      <c r="B37" s="115" t="s">
        <v>509</v>
      </c>
      <c r="C37" s="135"/>
      <c r="D37" s="159"/>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7">
        <f t="shared" si="5"/>
        <v>0</v>
      </c>
      <c r="AJ37" s="178">
        <f t="shared" si="4"/>
        <v>0</v>
      </c>
      <c r="AK37" s="548"/>
      <c r="AL37" s="556"/>
      <c r="AM37" s="555"/>
      <c r="AN37" s="181" t="e">
        <f t="shared" si="6"/>
        <v>#DIV/0!</v>
      </c>
      <c r="AO37" s="549"/>
    </row>
    <row r="38" spans="1:41" ht="20.100000000000001" customHeight="1">
      <c r="A38" s="536"/>
      <c r="B38" s="124" t="s">
        <v>490</v>
      </c>
      <c r="C38" s="125"/>
      <c r="D38" s="204"/>
      <c r="E38" s="193">
        <v>5</v>
      </c>
      <c r="F38" s="213">
        <v>5</v>
      </c>
      <c r="G38" s="213">
        <v>5</v>
      </c>
      <c r="H38" s="213">
        <v>6</v>
      </c>
      <c r="I38" s="213">
        <v>6</v>
      </c>
      <c r="J38" s="213">
        <v>6</v>
      </c>
      <c r="K38" s="213">
        <v>6</v>
      </c>
      <c r="L38" s="213">
        <v>6</v>
      </c>
      <c r="M38" s="213">
        <v>6</v>
      </c>
      <c r="N38" s="213">
        <v>6</v>
      </c>
      <c r="O38" s="213">
        <v>6</v>
      </c>
      <c r="P38" s="213">
        <v>6</v>
      </c>
      <c r="Q38" s="213">
        <v>6</v>
      </c>
      <c r="R38" s="213">
        <v>6</v>
      </c>
      <c r="S38" s="213">
        <v>6</v>
      </c>
      <c r="T38" s="213">
        <v>6</v>
      </c>
      <c r="U38" s="213">
        <v>6</v>
      </c>
      <c r="V38" s="213">
        <v>5</v>
      </c>
      <c r="W38" s="206">
        <v>5</v>
      </c>
      <c r="X38" s="207">
        <v>5</v>
      </c>
      <c r="Y38" s="206">
        <v>5</v>
      </c>
      <c r="Z38" s="206">
        <v>4</v>
      </c>
      <c r="AA38" s="206">
        <v>4</v>
      </c>
      <c r="AB38" s="206">
        <v>3</v>
      </c>
      <c r="AC38" s="206">
        <v>3</v>
      </c>
      <c r="AD38" s="206">
        <v>3</v>
      </c>
      <c r="AE38" s="206">
        <v>3</v>
      </c>
      <c r="AF38" s="206">
        <v>2</v>
      </c>
      <c r="AG38" s="206">
        <v>2</v>
      </c>
      <c r="AH38" s="206">
        <v>2</v>
      </c>
      <c r="AI38" s="214">
        <f t="shared" si="5"/>
        <v>145</v>
      </c>
      <c r="AJ38" s="173">
        <f t="shared" si="4"/>
        <v>4.833333333333333</v>
      </c>
      <c r="AK38" s="132"/>
      <c r="AL38" s="215"/>
      <c r="AM38" s="154"/>
      <c r="AN38" s="156"/>
      <c r="AO38" s="191"/>
    </row>
    <row r="39" spans="1:41" ht="20.100000000000001" customHeight="1">
      <c r="A39" s="530" t="s">
        <v>510</v>
      </c>
      <c r="B39" s="115" t="s">
        <v>491</v>
      </c>
      <c r="C39" s="135">
        <v>15</v>
      </c>
      <c r="D39" s="135">
        <v>11</v>
      </c>
      <c r="E39" s="127">
        <v>10</v>
      </c>
      <c r="F39" s="199">
        <v>10</v>
      </c>
      <c r="G39" s="199">
        <v>7</v>
      </c>
      <c r="H39" s="199">
        <v>8</v>
      </c>
      <c r="I39" s="199">
        <v>7</v>
      </c>
      <c r="J39" s="199">
        <v>9</v>
      </c>
      <c r="K39" s="199"/>
      <c r="L39" s="199">
        <v>11</v>
      </c>
      <c r="M39" s="199">
        <v>7</v>
      </c>
      <c r="N39" s="199">
        <v>8</v>
      </c>
      <c r="O39" s="199">
        <v>6</v>
      </c>
      <c r="P39" s="199">
        <v>8</v>
      </c>
      <c r="Q39" s="199">
        <v>9</v>
      </c>
      <c r="R39" s="199"/>
      <c r="S39" s="199">
        <v>10</v>
      </c>
      <c r="T39" s="199">
        <v>9</v>
      </c>
      <c r="U39" s="128">
        <v>7</v>
      </c>
      <c r="V39" s="128">
        <v>8</v>
      </c>
      <c r="W39" s="128">
        <v>7</v>
      </c>
      <c r="X39" s="129">
        <v>11</v>
      </c>
      <c r="Y39" s="128"/>
      <c r="Z39" s="128">
        <v>10</v>
      </c>
      <c r="AA39" s="128">
        <v>9</v>
      </c>
      <c r="AB39" s="128">
        <v>7</v>
      </c>
      <c r="AC39" s="128">
        <v>7</v>
      </c>
      <c r="AD39" s="128">
        <v>9</v>
      </c>
      <c r="AE39" s="128">
        <v>8</v>
      </c>
      <c r="AF39" s="128"/>
      <c r="AG39" s="128">
        <v>10</v>
      </c>
      <c r="AH39" s="128">
        <v>8</v>
      </c>
      <c r="AI39" s="216">
        <f t="shared" si="5"/>
        <v>220</v>
      </c>
      <c r="AJ39" s="217">
        <f t="shared" si="4"/>
        <v>8.4615384615384617</v>
      </c>
      <c r="AK39" s="566">
        <f>SUM(AJ39:AJ40)</f>
        <v>9.9230769230769234</v>
      </c>
      <c r="AL39" s="218">
        <f>AJ39/C39</f>
        <v>0.5641025641025641</v>
      </c>
      <c r="AM39" s="569">
        <f>AK39/(C39+C40)</f>
        <v>0.66153846153846152</v>
      </c>
      <c r="AN39" s="218">
        <f>AJ39/D39</f>
        <v>0.76923076923076927</v>
      </c>
      <c r="AO39" s="524">
        <f>AK39/(D39+D40)</f>
        <v>0.82692307692307698</v>
      </c>
    </row>
    <row r="40" spans="1:41" ht="20.100000000000001" customHeight="1">
      <c r="A40" s="530"/>
      <c r="B40" s="115" t="s">
        <v>492</v>
      </c>
      <c r="C40" s="159"/>
      <c r="D40" s="159">
        <v>1</v>
      </c>
      <c r="E40" s="160">
        <v>1</v>
      </c>
      <c r="F40" s="197">
        <v>2</v>
      </c>
      <c r="G40" s="197">
        <v>2</v>
      </c>
      <c r="H40" s="197">
        <v>0</v>
      </c>
      <c r="I40" s="197">
        <v>3</v>
      </c>
      <c r="J40" s="197">
        <v>1</v>
      </c>
      <c r="K40" s="197"/>
      <c r="L40" s="197">
        <v>1</v>
      </c>
      <c r="M40" s="197">
        <v>2</v>
      </c>
      <c r="N40" s="197">
        <v>2</v>
      </c>
      <c r="O40" s="197">
        <v>0</v>
      </c>
      <c r="P40" s="197">
        <v>2</v>
      </c>
      <c r="Q40" s="197">
        <v>1</v>
      </c>
      <c r="R40" s="197"/>
      <c r="S40" s="197">
        <v>1</v>
      </c>
      <c r="T40" s="197">
        <v>3</v>
      </c>
      <c r="U40" s="117">
        <v>1</v>
      </c>
      <c r="V40" s="117">
        <v>0</v>
      </c>
      <c r="W40" s="117">
        <v>3</v>
      </c>
      <c r="X40" s="118">
        <v>1</v>
      </c>
      <c r="Y40" s="117"/>
      <c r="Z40" s="117">
        <v>1</v>
      </c>
      <c r="AA40" s="117">
        <v>2</v>
      </c>
      <c r="AB40" s="117">
        <v>2</v>
      </c>
      <c r="AC40" s="117">
        <v>0</v>
      </c>
      <c r="AD40" s="117">
        <v>3</v>
      </c>
      <c r="AE40" s="117">
        <v>1</v>
      </c>
      <c r="AF40" s="117"/>
      <c r="AG40" s="117">
        <v>1</v>
      </c>
      <c r="AH40" s="117">
        <v>2</v>
      </c>
      <c r="AI40" s="219">
        <f t="shared" si="5"/>
        <v>38</v>
      </c>
      <c r="AJ40" s="220">
        <f t="shared" si="4"/>
        <v>1.4615384615384615</v>
      </c>
      <c r="AK40" s="567"/>
      <c r="AL40" s="572"/>
      <c r="AM40" s="570"/>
      <c r="AN40" s="218">
        <f>AJ40/D40</f>
        <v>1.4615384615384615</v>
      </c>
      <c r="AO40" s="525"/>
    </row>
    <row r="41" spans="1:41" ht="20.100000000000001" customHeight="1">
      <c r="A41" s="536"/>
      <c r="B41" s="158" t="s">
        <v>493</v>
      </c>
      <c r="C41" s="135"/>
      <c r="D41" s="135"/>
      <c r="E41" s="127">
        <v>0</v>
      </c>
      <c r="F41" s="199">
        <v>0</v>
      </c>
      <c r="G41" s="199">
        <v>0</v>
      </c>
      <c r="H41" s="199">
        <v>0</v>
      </c>
      <c r="I41" s="199">
        <v>0</v>
      </c>
      <c r="J41" s="199">
        <v>0</v>
      </c>
      <c r="K41" s="199"/>
      <c r="L41" s="199">
        <v>0</v>
      </c>
      <c r="M41" s="199">
        <v>0</v>
      </c>
      <c r="N41" s="199">
        <v>1</v>
      </c>
      <c r="O41" s="199">
        <v>0</v>
      </c>
      <c r="P41" s="199">
        <v>0</v>
      </c>
      <c r="Q41" s="199">
        <v>0</v>
      </c>
      <c r="R41" s="199"/>
      <c r="S41" s="199">
        <v>0</v>
      </c>
      <c r="T41" s="199">
        <v>0</v>
      </c>
      <c r="U41" s="199">
        <v>0</v>
      </c>
      <c r="V41" s="199">
        <v>0</v>
      </c>
      <c r="W41" s="199">
        <v>0</v>
      </c>
      <c r="X41" s="128">
        <v>0</v>
      </c>
      <c r="Y41" s="199"/>
      <c r="Z41" s="199">
        <v>0</v>
      </c>
      <c r="AA41" s="199">
        <v>0</v>
      </c>
      <c r="AB41" s="199">
        <v>0</v>
      </c>
      <c r="AC41" s="128">
        <v>0</v>
      </c>
      <c r="AD41" s="128">
        <v>0</v>
      </c>
      <c r="AE41" s="128">
        <v>0</v>
      </c>
      <c r="AF41" s="128"/>
      <c r="AG41" s="128">
        <v>0</v>
      </c>
      <c r="AH41" s="128">
        <v>0</v>
      </c>
      <c r="AI41" s="214">
        <f t="shared" si="5"/>
        <v>1</v>
      </c>
      <c r="AJ41" s="221">
        <f t="shared" si="4"/>
        <v>3.8461538461538464E-2</v>
      </c>
      <c r="AK41" s="568"/>
      <c r="AL41" s="573"/>
      <c r="AM41" s="571"/>
      <c r="AN41" s="222"/>
      <c r="AO41" s="526"/>
    </row>
    <row r="42" spans="1:41" ht="20.100000000000001" customHeight="1">
      <c r="A42" s="529" t="s">
        <v>511</v>
      </c>
      <c r="B42" s="104" t="s">
        <v>491</v>
      </c>
      <c r="C42" s="223">
        <v>29</v>
      </c>
      <c r="D42" s="157">
        <v>28</v>
      </c>
      <c r="E42" s="106">
        <v>24</v>
      </c>
      <c r="F42" s="194">
        <v>23</v>
      </c>
      <c r="G42" s="194">
        <v>24</v>
      </c>
      <c r="H42" s="194">
        <v>24</v>
      </c>
      <c r="I42" s="194">
        <v>24</v>
      </c>
      <c r="J42" s="194">
        <v>24</v>
      </c>
      <c r="K42" s="194">
        <v>24</v>
      </c>
      <c r="L42" s="194">
        <v>24</v>
      </c>
      <c r="M42" s="194">
        <v>24</v>
      </c>
      <c r="N42" s="194">
        <v>24</v>
      </c>
      <c r="O42" s="194">
        <v>24</v>
      </c>
      <c r="P42" s="194">
        <v>24</v>
      </c>
      <c r="Q42" s="194">
        <v>24</v>
      </c>
      <c r="R42" s="194">
        <v>24</v>
      </c>
      <c r="S42" s="194">
        <v>24</v>
      </c>
      <c r="T42" s="194">
        <v>24</v>
      </c>
      <c r="U42" s="194">
        <v>24</v>
      </c>
      <c r="V42" s="194">
        <v>23</v>
      </c>
      <c r="W42" s="194">
        <v>23</v>
      </c>
      <c r="X42" s="194">
        <v>23</v>
      </c>
      <c r="Y42" s="194">
        <v>23</v>
      </c>
      <c r="Z42" s="194">
        <v>22</v>
      </c>
      <c r="AA42" s="194">
        <v>22</v>
      </c>
      <c r="AB42" s="194">
        <v>22</v>
      </c>
      <c r="AC42" s="107">
        <v>21</v>
      </c>
      <c r="AD42" s="107">
        <v>22</v>
      </c>
      <c r="AE42" s="107">
        <v>22</v>
      </c>
      <c r="AF42" s="107">
        <v>22</v>
      </c>
      <c r="AG42" s="107">
        <v>22</v>
      </c>
      <c r="AH42" s="107">
        <v>22</v>
      </c>
      <c r="AI42" s="109">
        <f t="shared" si="5"/>
        <v>696</v>
      </c>
      <c r="AJ42" s="110">
        <f t="shared" si="4"/>
        <v>23.2</v>
      </c>
      <c r="AK42" s="531">
        <f>SUM(AJ42:AJ43)</f>
        <v>33.133333333333333</v>
      </c>
      <c r="AL42" s="111">
        <f>AJ42/C42</f>
        <v>0.79999999999999993</v>
      </c>
      <c r="AM42" s="532">
        <f>AK42/(C42+C43)</f>
        <v>0.84957264957264955</v>
      </c>
      <c r="AN42" s="112">
        <f>AJ42/D42</f>
        <v>0.82857142857142851</v>
      </c>
      <c r="AO42" s="532">
        <f>AK42/(D42+D43)</f>
        <v>0.8906810035842293</v>
      </c>
    </row>
    <row r="43" spans="1:41" ht="20.100000000000001" customHeight="1">
      <c r="A43" s="530"/>
      <c r="B43" s="115" t="s">
        <v>509</v>
      </c>
      <c r="C43" s="159">
        <v>10</v>
      </c>
      <c r="D43" s="224">
        <v>9.1999999999999993</v>
      </c>
      <c r="E43" s="225">
        <v>12</v>
      </c>
      <c r="F43" s="226">
        <v>9</v>
      </c>
      <c r="G43" s="226">
        <v>8</v>
      </c>
      <c r="H43" s="226">
        <v>8</v>
      </c>
      <c r="I43" s="197">
        <v>10</v>
      </c>
      <c r="J43" s="117">
        <v>11</v>
      </c>
      <c r="K43" s="117">
        <v>10</v>
      </c>
      <c r="L43" s="117">
        <v>12</v>
      </c>
      <c r="M43" s="117">
        <v>8</v>
      </c>
      <c r="N43" s="117">
        <v>8</v>
      </c>
      <c r="O43" s="117">
        <v>9</v>
      </c>
      <c r="P43" s="117">
        <v>10</v>
      </c>
      <c r="Q43" s="117">
        <v>10</v>
      </c>
      <c r="R43" s="117">
        <v>10</v>
      </c>
      <c r="S43" s="118">
        <v>11</v>
      </c>
      <c r="T43" s="118">
        <v>10</v>
      </c>
      <c r="U43" s="118">
        <v>11</v>
      </c>
      <c r="V43" s="118">
        <v>11</v>
      </c>
      <c r="W43" s="117">
        <v>11</v>
      </c>
      <c r="X43" s="117">
        <v>9</v>
      </c>
      <c r="Y43" s="117">
        <v>8</v>
      </c>
      <c r="Z43" s="117">
        <v>11</v>
      </c>
      <c r="AA43" s="117">
        <v>11</v>
      </c>
      <c r="AB43" s="117">
        <v>11</v>
      </c>
      <c r="AC43" s="117">
        <v>12</v>
      </c>
      <c r="AD43" s="117">
        <v>10</v>
      </c>
      <c r="AE43" s="117">
        <v>10</v>
      </c>
      <c r="AF43" s="117">
        <v>9</v>
      </c>
      <c r="AG43" s="117">
        <v>10</v>
      </c>
      <c r="AH43" s="117">
        <v>8</v>
      </c>
      <c r="AI43" s="177">
        <f t="shared" si="5"/>
        <v>298</v>
      </c>
      <c r="AJ43" s="178">
        <f t="shared" si="4"/>
        <v>9.9333333333333336</v>
      </c>
      <c r="AK43" s="548"/>
      <c r="AL43" s="179">
        <f>AJ43/C43</f>
        <v>0.9933333333333334</v>
      </c>
      <c r="AM43" s="555"/>
      <c r="AN43" s="182">
        <f>AJ43/D43</f>
        <v>1.0797101449275364</v>
      </c>
      <c r="AO43" s="549"/>
    </row>
    <row r="44" spans="1:41" ht="20.100000000000001" customHeight="1">
      <c r="A44" s="536"/>
      <c r="B44" s="124" t="s">
        <v>490</v>
      </c>
      <c r="C44" s="227"/>
      <c r="D44" s="228"/>
      <c r="E44" s="229">
        <v>5</v>
      </c>
      <c r="F44" s="230">
        <v>6</v>
      </c>
      <c r="G44" s="230">
        <v>5</v>
      </c>
      <c r="H44" s="230">
        <v>5</v>
      </c>
      <c r="I44" s="230">
        <v>5</v>
      </c>
      <c r="J44" s="231">
        <v>5</v>
      </c>
      <c r="K44" s="231">
        <v>5</v>
      </c>
      <c r="L44" s="231">
        <v>5</v>
      </c>
      <c r="M44" s="231">
        <v>5</v>
      </c>
      <c r="N44" s="231">
        <v>5</v>
      </c>
      <c r="O44" s="231">
        <v>5</v>
      </c>
      <c r="P44" s="231">
        <v>5</v>
      </c>
      <c r="Q44" s="231">
        <v>5</v>
      </c>
      <c r="R44" s="231">
        <v>5</v>
      </c>
      <c r="S44" s="231">
        <v>5</v>
      </c>
      <c r="T44" s="231">
        <v>5</v>
      </c>
      <c r="U44" s="231">
        <v>6</v>
      </c>
      <c r="V44" s="231">
        <v>6</v>
      </c>
      <c r="W44" s="231">
        <v>6</v>
      </c>
      <c r="X44" s="231">
        <v>5</v>
      </c>
      <c r="Y44" s="231">
        <v>5</v>
      </c>
      <c r="Z44" s="231">
        <v>6</v>
      </c>
      <c r="AA44" s="231">
        <v>6</v>
      </c>
      <c r="AB44" s="231">
        <v>6</v>
      </c>
      <c r="AC44" s="350">
        <v>5</v>
      </c>
      <c r="AD44" s="350">
        <v>5</v>
      </c>
      <c r="AE44" s="350">
        <v>5</v>
      </c>
      <c r="AF44" s="350">
        <v>5</v>
      </c>
      <c r="AG44" s="350">
        <v>5</v>
      </c>
      <c r="AH44" s="350">
        <v>5</v>
      </c>
      <c r="AI44" s="130">
        <f t="shared" si="5"/>
        <v>157</v>
      </c>
      <c r="AJ44" s="178">
        <f t="shared" si="4"/>
        <v>5.2333333333333334</v>
      </c>
      <c r="AK44" s="121"/>
      <c r="AL44" s="232"/>
      <c r="AM44" s="149"/>
      <c r="AN44" s="185"/>
      <c r="AO44" s="113"/>
    </row>
    <row r="45" spans="1:41" ht="20.100000000000001" customHeight="1">
      <c r="A45" s="529" t="s">
        <v>512</v>
      </c>
      <c r="B45" s="104" t="s">
        <v>497</v>
      </c>
      <c r="C45" s="157">
        <v>29</v>
      </c>
      <c r="D45" s="175">
        <v>24</v>
      </c>
      <c r="E45" s="233">
        <v>23</v>
      </c>
      <c r="F45" s="234">
        <v>23</v>
      </c>
      <c r="G45" s="234">
        <v>23</v>
      </c>
      <c r="H45" s="234">
        <v>23</v>
      </c>
      <c r="I45" s="234">
        <v>24</v>
      </c>
      <c r="J45" s="234">
        <v>24</v>
      </c>
      <c r="K45" s="234">
        <v>24</v>
      </c>
      <c r="L45" s="234">
        <v>24</v>
      </c>
      <c r="M45" s="234">
        <v>24</v>
      </c>
      <c r="N45" s="234">
        <v>24</v>
      </c>
      <c r="O45" s="234">
        <v>24</v>
      </c>
      <c r="P45" s="234">
        <v>24</v>
      </c>
      <c r="Q45" s="234">
        <v>24</v>
      </c>
      <c r="R45" s="234">
        <v>24</v>
      </c>
      <c r="S45" s="234">
        <v>24</v>
      </c>
      <c r="T45" s="234">
        <v>24</v>
      </c>
      <c r="U45" s="234">
        <v>25</v>
      </c>
      <c r="V45" s="234">
        <v>25</v>
      </c>
      <c r="W45" s="234">
        <v>25</v>
      </c>
      <c r="X45" s="234">
        <v>25</v>
      </c>
      <c r="Y45" s="234">
        <v>25</v>
      </c>
      <c r="Z45" s="234">
        <v>25</v>
      </c>
      <c r="AA45" s="234">
        <v>25</v>
      </c>
      <c r="AB45" s="234">
        <v>25</v>
      </c>
      <c r="AC45" s="234">
        <v>25</v>
      </c>
      <c r="AD45" s="234">
        <v>25</v>
      </c>
      <c r="AE45" s="234">
        <v>25</v>
      </c>
      <c r="AF45" s="234">
        <v>25</v>
      </c>
      <c r="AG45" s="234">
        <v>25</v>
      </c>
      <c r="AH45" s="234">
        <v>25</v>
      </c>
      <c r="AI45" s="109">
        <f t="shared" si="5"/>
        <v>730</v>
      </c>
      <c r="AJ45" s="110">
        <f t="shared" si="4"/>
        <v>24.333333333333332</v>
      </c>
      <c r="AK45" s="531">
        <f>SUM(AJ45:AJ46)</f>
        <v>27.333333333333332</v>
      </c>
      <c r="AL45" s="111">
        <f>AJ45/C45</f>
        <v>0.83908045977011492</v>
      </c>
      <c r="AM45" s="532">
        <f>AK45/SUM(C45:C46)</f>
        <v>0.94252873563218387</v>
      </c>
      <c r="AN45" s="112">
        <f>AJ45/D45</f>
        <v>1.0138888888888888</v>
      </c>
      <c r="AO45" s="532">
        <f>AK45/SUM(D45:D46)</f>
        <v>1.0512820512820513</v>
      </c>
    </row>
    <row r="46" spans="1:41"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9">
        <f t="shared" si="5"/>
        <v>90</v>
      </c>
      <c r="AJ46" s="178">
        <f t="shared" si="4"/>
        <v>3</v>
      </c>
      <c r="AK46" s="574"/>
      <c r="AL46" s="236"/>
      <c r="AM46" s="575"/>
      <c r="AN46" s="182">
        <f>AJ46/D46</f>
        <v>1.5</v>
      </c>
      <c r="AO46" s="575"/>
    </row>
    <row r="47" spans="1:41" ht="20.100000000000001" customHeight="1">
      <c r="A47" s="536"/>
      <c r="B47" s="124" t="s">
        <v>513</v>
      </c>
      <c r="C47" s="204">
        <v>8</v>
      </c>
      <c r="D47" s="204">
        <v>8</v>
      </c>
      <c r="E47" s="237">
        <v>7</v>
      </c>
      <c r="F47" s="206">
        <v>7</v>
      </c>
      <c r="G47" s="206">
        <v>7</v>
      </c>
      <c r="H47" s="206">
        <v>7</v>
      </c>
      <c r="I47" s="206">
        <v>8</v>
      </c>
      <c r="J47" s="206">
        <v>8</v>
      </c>
      <c r="K47" s="206">
        <v>7</v>
      </c>
      <c r="L47" s="206">
        <v>7</v>
      </c>
      <c r="M47" s="206">
        <v>7</v>
      </c>
      <c r="N47" s="206">
        <v>7</v>
      </c>
      <c r="O47" s="206">
        <v>8</v>
      </c>
      <c r="P47" s="206">
        <v>8</v>
      </c>
      <c r="Q47" s="206">
        <v>7</v>
      </c>
      <c r="R47" s="206">
        <v>7</v>
      </c>
      <c r="S47" s="206">
        <v>7</v>
      </c>
      <c r="T47" s="206">
        <v>7</v>
      </c>
      <c r="U47" s="206">
        <v>7</v>
      </c>
      <c r="V47" s="206">
        <v>7</v>
      </c>
      <c r="W47" s="206">
        <v>7</v>
      </c>
      <c r="X47" s="206">
        <v>7</v>
      </c>
      <c r="Y47" s="206">
        <v>7</v>
      </c>
      <c r="Z47" s="206">
        <v>7</v>
      </c>
      <c r="AA47" s="206">
        <v>7</v>
      </c>
      <c r="AB47" s="206">
        <v>7</v>
      </c>
      <c r="AC47" s="206">
        <v>7</v>
      </c>
      <c r="AD47" s="206">
        <v>8</v>
      </c>
      <c r="AE47" s="206">
        <v>8</v>
      </c>
      <c r="AF47" s="206">
        <v>8</v>
      </c>
      <c r="AG47" s="206">
        <v>7</v>
      </c>
      <c r="AH47" s="206">
        <v>7</v>
      </c>
      <c r="AI47" s="183">
        <f t="shared" si="5"/>
        <v>217</v>
      </c>
      <c r="AJ47" s="131">
        <f t="shared" si="4"/>
        <v>7.2333333333333334</v>
      </c>
      <c r="AK47" s="238"/>
      <c r="AL47" s="133">
        <f>AJ47/C47</f>
        <v>0.90416666666666667</v>
      </c>
      <c r="AM47" s="154"/>
      <c r="AN47" s="133">
        <f>AJ47/D47</f>
        <v>0.90416666666666667</v>
      </c>
      <c r="AO47" s="239"/>
    </row>
    <row r="48" spans="1:41" ht="20.100000000000001" customHeight="1">
      <c r="A48" s="114"/>
      <c r="B48" s="115" t="s">
        <v>514</v>
      </c>
      <c r="C48" s="135"/>
      <c r="D48" s="135"/>
      <c r="E48" s="354">
        <v>3</v>
      </c>
      <c r="F48" s="128">
        <v>3</v>
      </c>
      <c r="G48" s="128">
        <v>2</v>
      </c>
      <c r="H48" s="128">
        <v>2</v>
      </c>
      <c r="I48" s="128">
        <v>2</v>
      </c>
      <c r="J48" s="128">
        <v>1</v>
      </c>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v>1</v>
      </c>
      <c r="AF48" s="128">
        <v>1</v>
      </c>
      <c r="AG48" s="128">
        <v>1</v>
      </c>
      <c r="AH48" s="128">
        <v>1</v>
      </c>
      <c r="AI48" s="153">
        <f t="shared" si="5"/>
        <v>37</v>
      </c>
      <c r="AJ48" s="140">
        <f t="shared" si="4"/>
        <v>1.2333333333333334</v>
      </c>
      <c r="AK48" s="355"/>
      <c r="AL48" s="232"/>
      <c r="AM48" s="149"/>
      <c r="AN48" s="185"/>
      <c r="AO48" s="356"/>
    </row>
    <row r="49" spans="1:41" ht="20.100000000000001" customHeight="1">
      <c r="A49" s="529" t="s">
        <v>515</v>
      </c>
      <c r="B49" s="104" t="s">
        <v>497</v>
      </c>
      <c r="C49" s="168">
        <v>139</v>
      </c>
      <c r="D49" s="168">
        <v>128</v>
      </c>
      <c r="E49" s="240">
        <v>134</v>
      </c>
      <c r="F49" s="240">
        <v>134</v>
      </c>
      <c r="G49" s="240">
        <v>134</v>
      </c>
      <c r="H49" s="240">
        <v>134</v>
      </c>
      <c r="I49" s="240">
        <v>134</v>
      </c>
      <c r="J49" s="240">
        <v>134</v>
      </c>
      <c r="K49" s="240">
        <v>135</v>
      </c>
      <c r="L49" s="240">
        <v>134</v>
      </c>
      <c r="M49" s="240">
        <v>134</v>
      </c>
      <c r="N49" s="240">
        <v>133</v>
      </c>
      <c r="O49" s="240">
        <v>132</v>
      </c>
      <c r="P49" s="240">
        <v>132</v>
      </c>
      <c r="Q49" s="240">
        <v>132</v>
      </c>
      <c r="R49" s="240">
        <v>132</v>
      </c>
      <c r="S49" s="240">
        <v>132</v>
      </c>
      <c r="T49" s="240">
        <v>130</v>
      </c>
      <c r="U49" s="240">
        <v>131</v>
      </c>
      <c r="V49" s="240">
        <v>129</v>
      </c>
      <c r="W49" s="240">
        <v>130</v>
      </c>
      <c r="X49" s="240">
        <v>130</v>
      </c>
      <c r="Y49" s="240">
        <v>129</v>
      </c>
      <c r="Z49" s="240">
        <v>128</v>
      </c>
      <c r="AA49" s="240">
        <v>128</v>
      </c>
      <c r="AB49" s="240">
        <v>128</v>
      </c>
      <c r="AC49" s="240">
        <v>127</v>
      </c>
      <c r="AD49" s="240">
        <v>126</v>
      </c>
      <c r="AE49" s="240">
        <v>127</v>
      </c>
      <c r="AF49" s="240">
        <v>127</v>
      </c>
      <c r="AG49" s="240">
        <v>127</v>
      </c>
      <c r="AH49" s="240">
        <v>127</v>
      </c>
      <c r="AI49" s="109">
        <f t="shared" si="5"/>
        <v>3924</v>
      </c>
      <c r="AJ49" s="110">
        <f t="shared" si="4"/>
        <v>130.80000000000001</v>
      </c>
      <c r="AK49" s="543"/>
      <c r="AL49" s="545"/>
      <c r="AM49" s="532"/>
      <c r="AN49" s="112">
        <f>AJ49/D49</f>
        <v>1.0218750000000001</v>
      </c>
      <c r="AO49" s="532"/>
    </row>
    <row r="50" spans="1:41" ht="20.100000000000001" customHeight="1">
      <c r="A50" s="536"/>
      <c r="B50" s="124" t="s">
        <v>498</v>
      </c>
      <c r="C50" s="170">
        <v>40</v>
      </c>
      <c r="D50" s="170">
        <v>72</v>
      </c>
      <c r="E50" s="241">
        <v>68</v>
      </c>
      <c r="F50" s="241">
        <v>68</v>
      </c>
      <c r="G50" s="241">
        <v>68</v>
      </c>
      <c r="H50" s="241">
        <v>68</v>
      </c>
      <c r="I50" s="241">
        <v>69</v>
      </c>
      <c r="J50" s="241">
        <v>69</v>
      </c>
      <c r="K50" s="241">
        <v>69</v>
      </c>
      <c r="L50" s="241">
        <v>70</v>
      </c>
      <c r="M50" s="241">
        <v>70</v>
      </c>
      <c r="N50" s="241">
        <v>70</v>
      </c>
      <c r="O50" s="241">
        <v>70</v>
      </c>
      <c r="P50" s="241">
        <v>70</v>
      </c>
      <c r="Q50" s="241">
        <v>70</v>
      </c>
      <c r="R50" s="241">
        <v>70</v>
      </c>
      <c r="S50" s="241">
        <v>70</v>
      </c>
      <c r="T50" s="241">
        <v>69</v>
      </c>
      <c r="U50" s="241">
        <v>69</v>
      </c>
      <c r="V50" s="241">
        <v>69</v>
      </c>
      <c r="W50" s="241">
        <v>69</v>
      </c>
      <c r="X50" s="241">
        <v>69</v>
      </c>
      <c r="Y50" s="241">
        <v>69</v>
      </c>
      <c r="Z50" s="241">
        <v>69</v>
      </c>
      <c r="AA50" s="241">
        <v>69</v>
      </c>
      <c r="AB50" s="241">
        <v>69</v>
      </c>
      <c r="AC50" s="241">
        <v>69</v>
      </c>
      <c r="AD50" s="241">
        <v>69</v>
      </c>
      <c r="AE50" s="241">
        <v>69</v>
      </c>
      <c r="AF50" s="241">
        <v>69</v>
      </c>
      <c r="AG50" s="246">
        <v>68</v>
      </c>
      <c r="AH50" s="246">
        <v>68</v>
      </c>
      <c r="AI50" s="130">
        <f t="shared" si="5"/>
        <v>2072</v>
      </c>
      <c r="AJ50" s="173">
        <f t="shared" si="4"/>
        <v>69.066666666666663</v>
      </c>
      <c r="AK50" s="544"/>
      <c r="AL50" s="546"/>
      <c r="AM50" s="526"/>
      <c r="AN50" s="174">
        <f>AJ50/D50</f>
        <v>0.95925925925925926</v>
      </c>
      <c r="AO50" s="526"/>
    </row>
    <row r="51" spans="1:41" ht="20.100000000000001" customHeight="1">
      <c r="A51" s="529" t="s">
        <v>516</v>
      </c>
      <c r="B51" s="104" t="s">
        <v>491</v>
      </c>
      <c r="C51" s="168">
        <v>9</v>
      </c>
      <c r="D51" s="168">
        <v>9</v>
      </c>
      <c r="E51" s="242">
        <v>8</v>
      </c>
      <c r="F51" s="240">
        <v>8</v>
      </c>
      <c r="G51" s="240">
        <v>9</v>
      </c>
      <c r="H51" s="243">
        <v>9</v>
      </c>
      <c r="I51" s="243">
        <v>9</v>
      </c>
      <c r="J51" s="243">
        <v>9</v>
      </c>
      <c r="K51" s="243">
        <v>9</v>
      </c>
      <c r="L51" s="243">
        <v>9</v>
      </c>
      <c r="M51" s="243">
        <v>9</v>
      </c>
      <c r="N51" s="243">
        <v>9</v>
      </c>
      <c r="O51" s="240">
        <v>9</v>
      </c>
      <c r="P51" s="240">
        <v>9</v>
      </c>
      <c r="Q51" s="240">
        <v>9</v>
      </c>
      <c r="R51" s="240">
        <v>9</v>
      </c>
      <c r="S51" s="240">
        <v>8</v>
      </c>
      <c r="T51" s="240">
        <v>8</v>
      </c>
      <c r="U51" s="240">
        <v>8</v>
      </c>
      <c r="V51" s="240">
        <v>8</v>
      </c>
      <c r="W51" s="240">
        <v>8</v>
      </c>
      <c r="X51" s="240">
        <v>8</v>
      </c>
      <c r="Y51" s="240">
        <v>8</v>
      </c>
      <c r="Z51" s="240">
        <v>8</v>
      </c>
      <c r="AA51" s="240">
        <v>8</v>
      </c>
      <c r="AB51" s="240">
        <v>8</v>
      </c>
      <c r="AC51" s="240">
        <v>8</v>
      </c>
      <c r="AD51" s="240">
        <v>8</v>
      </c>
      <c r="AE51" s="240">
        <v>8</v>
      </c>
      <c r="AF51" s="240">
        <v>8</v>
      </c>
      <c r="AG51" s="240">
        <v>8</v>
      </c>
      <c r="AH51" s="240">
        <v>8</v>
      </c>
      <c r="AI51" s="109">
        <f t="shared" si="5"/>
        <v>252</v>
      </c>
      <c r="AJ51" s="110">
        <f t="shared" si="4"/>
        <v>8.4</v>
      </c>
      <c r="AK51" s="543">
        <f>SUM(AJ51:AJ52)</f>
        <v>8.4</v>
      </c>
      <c r="AL51" s="111">
        <f>AJ51/C51</f>
        <v>0.93333333333333335</v>
      </c>
      <c r="AM51" s="532">
        <f>AK51/SUM(C51:C52)</f>
        <v>0.93333333333333335</v>
      </c>
      <c r="AN51" s="112">
        <f>AJ51/D51</f>
        <v>0.93333333333333335</v>
      </c>
      <c r="AO51" s="532">
        <f>AK51/SUM(D51:D52)</f>
        <v>0.93333333333333335</v>
      </c>
    </row>
    <row r="52" spans="1:41"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130">
        <f t="shared" si="5"/>
        <v>0</v>
      </c>
      <c r="AJ52" s="173">
        <f t="shared" si="4"/>
        <v>0</v>
      </c>
      <c r="AK52" s="544"/>
      <c r="AL52" s="156"/>
      <c r="AM52" s="526"/>
      <c r="AN52" s="156"/>
      <c r="AO52" s="526"/>
    </row>
    <row r="53" spans="1:41" ht="20.100000000000001" customHeight="1">
      <c r="A53" s="530" t="s">
        <v>518</v>
      </c>
      <c r="B53" s="104" t="s">
        <v>491</v>
      </c>
      <c r="C53" s="247">
        <v>15</v>
      </c>
      <c r="D53" s="576">
        <v>10</v>
      </c>
      <c r="E53" s="248">
        <v>9</v>
      </c>
      <c r="F53" s="248">
        <v>8</v>
      </c>
      <c r="G53" s="248">
        <v>6</v>
      </c>
      <c r="H53" s="248">
        <v>7</v>
      </c>
      <c r="I53" s="248">
        <v>11</v>
      </c>
      <c r="J53" s="248">
        <v>9</v>
      </c>
      <c r="K53" s="248"/>
      <c r="L53" s="248">
        <v>9</v>
      </c>
      <c r="M53" s="248">
        <v>9</v>
      </c>
      <c r="N53" s="248">
        <v>5</v>
      </c>
      <c r="O53" s="248">
        <v>4</v>
      </c>
      <c r="P53" s="248">
        <v>9</v>
      </c>
      <c r="Q53" s="248">
        <v>7</v>
      </c>
      <c r="R53" s="248"/>
      <c r="S53" s="248">
        <v>4</v>
      </c>
      <c r="T53" s="248">
        <v>9</v>
      </c>
      <c r="U53" s="248">
        <v>4</v>
      </c>
      <c r="V53" s="248">
        <v>5</v>
      </c>
      <c r="W53" s="248">
        <v>12</v>
      </c>
      <c r="X53" s="248">
        <v>8</v>
      </c>
      <c r="Y53" s="248"/>
      <c r="Z53" s="248">
        <v>6</v>
      </c>
      <c r="AA53" s="248">
        <v>8</v>
      </c>
      <c r="AB53" s="248">
        <v>6</v>
      </c>
      <c r="AC53" s="248">
        <v>4</v>
      </c>
      <c r="AD53" s="248">
        <v>12</v>
      </c>
      <c r="AE53" s="248">
        <v>9</v>
      </c>
      <c r="AF53" s="248"/>
      <c r="AG53" s="248">
        <v>9</v>
      </c>
      <c r="AH53" s="248">
        <v>7</v>
      </c>
      <c r="AI53" s="130">
        <f t="shared" si="5"/>
        <v>196</v>
      </c>
      <c r="AJ53" s="178">
        <f t="shared" si="4"/>
        <v>7.5384615384615383</v>
      </c>
      <c r="AK53" s="578">
        <f>SUM(AJ53:AJ54)</f>
        <v>7.9615384615384617</v>
      </c>
      <c r="AL53" s="179">
        <f>AJ53/C53</f>
        <v>0.50256410256410255</v>
      </c>
      <c r="AM53" s="532">
        <f>AK53/SUM(C53:C54)</f>
        <v>0.53076923076923077</v>
      </c>
      <c r="AN53" s="182">
        <f>AJ53/D53</f>
        <v>0.75384615384615383</v>
      </c>
      <c r="AO53" s="532">
        <f>AK53/SUM(D53:D54)</f>
        <v>0.79615384615384621</v>
      </c>
    </row>
    <row r="54" spans="1:41" ht="20.100000000000001" customHeight="1">
      <c r="A54" s="530"/>
      <c r="B54" s="115" t="s">
        <v>492</v>
      </c>
      <c r="C54" s="247"/>
      <c r="D54" s="577"/>
      <c r="E54" s="248">
        <v>0</v>
      </c>
      <c r="F54" s="248">
        <v>1</v>
      </c>
      <c r="G54" s="248">
        <v>0</v>
      </c>
      <c r="H54" s="248">
        <v>1</v>
      </c>
      <c r="I54" s="248">
        <v>0</v>
      </c>
      <c r="J54" s="248">
        <v>0</v>
      </c>
      <c r="K54" s="248"/>
      <c r="L54" s="248">
        <v>0</v>
      </c>
      <c r="M54" s="248">
        <v>2</v>
      </c>
      <c r="N54" s="248">
        <v>0</v>
      </c>
      <c r="O54" s="248">
        <v>1</v>
      </c>
      <c r="P54" s="248">
        <v>0</v>
      </c>
      <c r="Q54" s="248">
        <v>0</v>
      </c>
      <c r="R54" s="248"/>
      <c r="S54" s="248">
        <v>0</v>
      </c>
      <c r="T54" s="248">
        <v>1</v>
      </c>
      <c r="U54" s="248">
        <v>0</v>
      </c>
      <c r="V54" s="248">
        <v>1</v>
      </c>
      <c r="W54" s="248">
        <v>0</v>
      </c>
      <c r="X54" s="248">
        <v>0</v>
      </c>
      <c r="Y54" s="248"/>
      <c r="Z54" s="248">
        <v>0</v>
      </c>
      <c r="AA54" s="248">
        <v>1</v>
      </c>
      <c r="AB54" s="248">
        <v>0</v>
      </c>
      <c r="AC54" s="248">
        <v>1</v>
      </c>
      <c r="AD54" s="248">
        <v>1</v>
      </c>
      <c r="AE54" s="248">
        <v>0</v>
      </c>
      <c r="AF54" s="248"/>
      <c r="AG54" s="248">
        <v>0</v>
      </c>
      <c r="AH54" s="248">
        <v>1</v>
      </c>
      <c r="AI54" s="177">
        <f t="shared" si="5"/>
        <v>11</v>
      </c>
      <c r="AJ54" s="178">
        <f t="shared" si="4"/>
        <v>0.42307692307692307</v>
      </c>
      <c r="AK54" s="579"/>
      <c r="AL54" s="581"/>
      <c r="AM54" s="580"/>
      <c r="AN54" s="581"/>
      <c r="AO54" s="575"/>
    </row>
    <row r="55" spans="1:41" ht="20.100000000000001" customHeight="1">
      <c r="A55" s="536"/>
      <c r="B55" s="249" t="s">
        <v>493</v>
      </c>
      <c r="C55" s="250"/>
      <c r="D55" s="250"/>
      <c r="E55" s="251">
        <v>2</v>
      </c>
      <c r="F55" s="251">
        <v>0</v>
      </c>
      <c r="G55" s="251">
        <v>0</v>
      </c>
      <c r="H55" s="252">
        <v>0</v>
      </c>
      <c r="I55" s="251">
        <v>0</v>
      </c>
      <c r="J55" s="251">
        <v>0</v>
      </c>
      <c r="K55" s="251"/>
      <c r="L55" s="251">
        <v>1</v>
      </c>
      <c r="M55" s="251">
        <v>0</v>
      </c>
      <c r="N55" s="251">
        <v>1</v>
      </c>
      <c r="O55" s="252">
        <v>1</v>
      </c>
      <c r="P55" s="251">
        <v>0</v>
      </c>
      <c r="Q55" s="251">
        <v>1</v>
      </c>
      <c r="R55" s="251"/>
      <c r="S55" s="251">
        <v>1</v>
      </c>
      <c r="T55" s="251">
        <v>0</v>
      </c>
      <c r="U55" s="251">
        <v>0</v>
      </c>
      <c r="V55" s="251">
        <v>0</v>
      </c>
      <c r="W55" s="251">
        <v>0</v>
      </c>
      <c r="X55" s="252">
        <v>0</v>
      </c>
      <c r="Y55" s="251"/>
      <c r="Z55" s="251">
        <v>2</v>
      </c>
      <c r="AA55" s="251">
        <v>0</v>
      </c>
      <c r="AB55" s="251">
        <v>0</v>
      </c>
      <c r="AC55" s="251">
        <v>0</v>
      </c>
      <c r="AD55" s="251">
        <v>0</v>
      </c>
      <c r="AE55" s="251">
        <v>0</v>
      </c>
      <c r="AF55" s="251"/>
      <c r="AG55" s="251">
        <v>0</v>
      </c>
      <c r="AH55" s="251">
        <v>0</v>
      </c>
      <c r="AI55" s="187">
        <f t="shared" si="5"/>
        <v>9</v>
      </c>
      <c r="AJ55" s="188">
        <f t="shared" si="4"/>
        <v>0.34615384615384615</v>
      </c>
      <c r="AK55" s="253"/>
      <c r="AL55" s="582"/>
      <c r="AM55" s="299"/>
      <c r="AN55" s="582"/>
      <c r="AO55" s="254"/>
    </row>
    <row r="56" spans="1:41" ht="20.100000000000001" customHeight="1">
      <c r="A56" s="529" t="s">
        <v>519</v>
      </c>
      <c r="B56" s="104" t="s">
        <v>491</v>
      </c>
      <c r="C56" s="255">
        <v>18</v>
      </c>
      <c r="D56" s="256">
        <v>14</v>
      </c>
      <c r="E56" s="257">
        <v>16</v>
      </c>
      <c r="F56" s="258">
        <v>13</v>
      </c>
      <c r="G56" s="258">
        <v>14</v>
      </c>
      <c r="H56" s="259">
        <v>10</v>
      </c>
      <c r="I56" s="258">
        <v>14</v>
      </c>
      <c r="J56" s="258">
        <v>15</v>
      </c>
      <c r="K56" s="258"/>
      <c r="L56" s="258">
        <v>18</v>
      </c>
      <c r="M56" s="258">
        <v>13</v>
      </c>
      <c r="N56" s="258">
        <v>15</v>
      </c>
      <c r="O56" s="259">
        <v>12</v>
      </c>
      <c r="P56" s="258">
        <v>14</v>
      </c>
      <c r="Q56" s="258">
        <v>15</v>
      </c>
      <c r="R56" s="258"/>
      <c r="S56" s="258">
        <v>16</v>
      </c>
      <c r="T56" s="258">
        <v>15</v>
      </c>
      <c r="U56" s="258">
        <v>15</v>
      </c>
      <c r="V56" s="258">
        <v>9</v>
      </c>
      <c r="W56" s="258">
        <v>13</v>
      </c>
      <c r="X56" s="259">
        <v>16</v>
      </c>
      <c r="Y56" s="258"/>
      <c r="Z56" s="258">
        <v>17</v>
      </c>
      <c r="AA56" s="258">
        <v>14</v>
      </c>
      <c r="AB56" s="258">
        <v>15</v>
      </c>
      <c r="AC56" s="258">
        <v>9</v>
      </c>
      <c r="AD56" s="258">
        <v>13</v>
      </c>
      <c r="AE56" s="258">
        <v>15</v>
      </c>
      <c r="AF56" s="258"/>
      <c r="AG56" s="258">
        <v>18</v>
      </c>
      <c r="AH56" s="258">
        <v>14</v>
      </c>
      <c r="AI56" s="260">
        <f t="shared" si="5"/>
        <v>368</v>
      </c>
      <c r="AJ56" s="110">
        <f t="shared" si="4"/>
        <v>14.153846153846153</v>
      </c>
      <c r="AK56" s="531">
        <f>SUM(AJ56:AJ57)</f>
        <v>14.615384615384615</v>
      </c>
      <c r="AL56" s="111">
        <f>AJ56/C56</f>
        <v>0.78632478632478631</v>
      </c>
      <c r="AM56" s="532">
        <f>AK56/(C56+C57)</f>
        <v>0.81196581196581197</v>
      </c>
      <c r="AN56" s="112">
        <f>AJ56/D56</f>
        <v>1.0109890109890109</v>
      </c>
      <c r="AO56" s="532">
        <f>AK56/SUM(D56:D57)</f>
        <v>0.97435897435897434</v>
      </c>
    </row>
    <row r="57" spans="1:41" ht="20.100000000000001" customHeight="1">
      <c r="A57" s="530"/>
      <c r="B57" s="115" t="s">
        <v>492</v>
      </c>
      <c r="C57" s="261"/>
      <c r="D57" s="262">
        <v>1</v>
      </c>
      <c r="E57" s="263">
        <v>0</v>
      </c>
      <c r="F57" s="264">
        <v>0</v>
      </c>
      <c r="G57" s="264">
        <v>1</v>
      </c>
      <c r="H57" s="265">
        <v>0</v>
      </c>
      <c r="I57" s="264">
        <v>1</v>
      </c>
      <c r="J57" s="266">
        <v>1</v>
      </c>
      <c r="K57" s="267"/>
      <c r="L57" s="264">
        <v>0</v>
      </c>
      <c r="M57" s="264">
        <v>0</v>
      </c>
      <c r="N57" s="264">
        <v>1</v>
      </c>
      <c r="O57" s="265">
        <v>0</v>
      </c>
      <c r="P57" s="264">
        <v>1</v>
      </c>
      <c r="Q57" s="264">
        <v>1</v>
      </c>
      <c r="R57" s="264"/>
      <c r="S57" s="264">
        <v>0</v>
      </c>
      <c r="T57" s="264">
        <v>0</v>
      </c>
      <c r="U57" s="264">
        <v>1</v>
      </c>
      <c r="V57" s="264">
        <v>0</v>
      </c>
      <c r="W57" s="264">
        <v>1</v>
      </c>
      <c r="X57" s="265">
        <v>1</v>
      </c>
      <c r="Y57" s="264"/>
      <c r="Z57" s="264">
        <v>0</v>
      </c>
      <c r="AA57" s="264">
        <v>0</v>
      </c>
      <c r="AB57" s="264">
        <v>1</v>
      </c>
      <c r="AC57" s="264">
        <v>0</v>
      </c>
      <c r="AD57" s="264">
        <v>1</v>
      </c>
      <c r="AE57" s="264">
        <v>1</v>
      </c>
      <c r="AF57" s="264"/>
      <c r="AG57" s="264">
        <v>0</v>
      </c>
      <c r="AH57" s="264">
        <v>0</v>
      </c>
      <c r="AI57" s="268">
        <f t="shared" si="5"/>
        <v>12</v>
      </c>
      <c r="AJ57" s="269">
        <f t="shared" si="4"/>
        <v>0.46153846153846156</v>
      </c>
      <c r="AK57" s="547"/>
      <c r="AL57" s="581"/>
      <c r="AM57" s="525"/>
      <c r="AN57" s="581"/>
      <c r="AO57" s="524"/>
    </row>
    <row r="58" spans="1:41" ht="20.100000000000001" customHeight="1">
      <c r="A58" s="536"/>
      <c r="B58" s="151" t="s">
        <v>493</v>
      </c>
      <c r="C58" s="270"/>
      <c r="D58" s="271"/>
      <c r="E58" s="272">
        <v>0</v>
      </c>
      <c r="F58" s="273">
        <v>0</v>
      </c>
      <c r="G58" s="273">
        <v>0</v>
      </c>
      <c r="H58" s="274">
        <v>0</v>
      </c>
      <c r="I58" s="273">
        <v>0</v>
      </c>
      <c r="J58" s="273">
        <v>0</v>
      </c>
      <c r="K58" s="273"/>
      <c r="L58" s="273">
        <v>0</v>
      </c>
      <c r="M58" s="273">
        <v>1</v>
      </c>
      <c r="N58" s="273">
        <v>0</v>
      </c>
      <c r="O58" s="274">
        <v>0</v>
      </c>
      <c r="P58" s="273">
        <v>0</v>
      </c>
      <c r="Q58" s="273">
        <v>0</v>
      </c>
      <c r="R58" s="273"/>
      <c r="S58" s="273">
        <v>2</v>
      </c>
      <c r="T58" s="273">
        <v>0</v>
      </c>
      <c r="U58" s="273">
        <v>0</v>
      </c>
      <c r="V58" s="273">
        <v>0</v>
      </c>
      <c r="W58" s="273">
        <v>0</v>
      </c>
      <c r="X58" s="274">
        <v>0</v>
      </c>
      <c r="Y58" s="273"/>
      <c r="Z58" s="273">
        <v>1</v>
      </c>
      <c r="AA58" s="273">
        <v>0</v>
      </c>
      <c r="AB58" s="273">
        <v>0</v>
      </c>
      <c r="AC58" s="273">
        <v>0</v>
      </c>
      <c r="AD58" s="273">
        <v>0</v>
      </c>
      <c r="AE58" s="273">
        <v>0</v>
      </c>
      <c r="AF58" s="273"/>
      <c r="AG58" s="273">
        <v>0</v>
      </c>
      <c r="AH58" s="273">
        <v>0</v>
      </c>
      <c r="AI58" s="166">
        <f t="shared" si="5"/>
        <v>4</v>
      </c>
      <c r="AJ58" s="167">
        <f t="shared" si="4"/>
        <v>0.15384615384615385</v>
      </c>
      <c r="AK58" s="526"/>
      <c r="AL58" s="582"/>
      <c r="AM58" s="526"/>
      <c r="AN58" s="582"/>
      <c r="AO58" s="526"/>
    </row>
    <row r="59" spans="1:41" ht="20.100000000000001" customHeight="1">
      <c r="A59" s="529" t="s">
        <v>520</v>
      </c>
      <c r="B59" s="104" t="s">
        <v>521</v>
      </c>
      <c r="C59" s="275">
        <v>46</v>
      </c>
      <c r="D59" s="275">
        <v>46</v>
      </c>
      <c r="E59" s="169">
        <v>44</v>
      </c>
      <c r="F59" s="240">
        <v>44</v>
      </c>
      <c r="G59" s="240">
        <v>44</v>
      </c>
      <c r="H59" s="240">
        <v>44</v>
      </c>
      <c r="I59" s="240">
        <v>44</v>
      </c>
      <c r="J59" s="240">
        <v>44</v>
      </c>
      <c r="K59" s="240">
        <v>44</v>
      </c>
      <c r="L59" s="240">
        <v>44</v>
      </c>
      <c r="M59" s="240">
        <v>44</v>
      </c>
      <c r="N59" s="240">
        <v>44</v>
      </c>
      <c r="O59" s="240">
        <v>44</v>
      </c>
      <c r="P59" s="240">
        <v>44</v>
      </c>
      <c r="Q59" s="240">
        <v>45</v>
      </c>
      <c r="R59" s="240">
        <v>45</v>
      </c>
      <c r="S59" s="240">
        <v>45</v>
      </c>
      <c r="T59" s="240">
        <v>45</v>
      </c>
      <c r="U59" s="240">
        <v>45</v>
      </c>
      <c r="V59" s="240">
        <v>45</v>
      </c>
      <c r="W59" s="240">
        <v>45</v>
      </c>
      <c r="X59" s="240">
        <v>45</v>
      </c>
      <c r="Y59" s="240">
        <v>45</v>
      </c>
      <c r="Z59" s="240">
        <v>45</v>
      </c>
      <c r="AA59" s="240">
        <v>45</v>
      </c>
      <c r="AB59" s="240">
        <v>45</v>
      </c>
      <c r="AC59" s="240">
        <v>45</v>
      </c>
      <c r="AD59" s="240">
        <v>45</v>
      </c>
      <c r="AE59" s="240">
        <v>45</v>
      </c>
      <c r="AF59" s="240">
        <v>45</v>
      </c>
      <c r="AG59" s="240">
        <v>45</v>
      </c>
      <c r="AH59" s="240">
        <v>46</v>
      </c>
      <c r="AI59" s="109">
        <f t="shared" si="5"/>
        <v>1339</v>
      </c>
      <c r="AJ59" s="110">
        <f t="shared" si="4"/>
        <v>44.633333333333333</v>
      </c>
      <c r="AK59" s="583"/>
      <c r="AL59" s="111">
        <f>AJ59/C59</f>
        <v>0.97028985507246379</v>
      </c>
      <c r="AM59" s="586"/>
      <c r="AN59" s="112">
        <f>AJ59/D59</f>
        <v>0.97028985507246379</v>
      </c>
      <c r="AO59" s="583"/>
    </row>
    <row r="60" spans="1:41" ht="20.100000000000001" customHeight="1">
      <c r="A60" s="530"/>
      <c r="B60" s="115" t="s">
        <v>490</v>
      </c>
      <c r="C60" s="276"/>
      <c r="D60" s="276"/>
      <c r="E60" s="277">
        <v>1</v>
      </c>
      <c r="F60" s="278">
        <v>1</v>
      </c>
      <c r="G60" s="278">
        <v>1</v>
      </c>
      <c r="H60" s="278">
        <v>1</v>
      </c>
      <c r="I60" s="278">
        <v>1</v>
      </c>
      <c r="J60" s="278">
        <v>2</v>
      </c>
      <c r="K60" s="278">
        <v>2</v>
      </c>
      <c r="L60" s="278">
        <v>2</v>
      </c>
      <c r="M60" s="278">
        <v>1</v>
      </c>
      <c r="N60" s="278">
        <v>1</v>
      </c>
      <c r="O60" s="278">
        <v>1</v>
      </c>
      <c r="P60" s="278">
        <v>1</v>
      </c>
      <c r="Q60" s="278">
        <v>1</v>
      </c>
      <c r="R60" s="278">
        <v>1</v>
      </c>
      <c r="S60" s="278">
        <v>1</v>
      </c>
      <c r="T60" s="278">
        <v>0</v>
      </c>
      <c r="U60" s="278">
        <v>0</v>
      </c>
      <c r="V60" s="278">
        <v>0</v>
      </c>
      <c r="W60" s="278">
        <v>0</v>
      </c>
      <c r="X60" s="278">
        <v>0</v>
      </c>
      <c r="Y60" s="278">
        <v>0</v>
      </c>
      <c r="Z60" s="278">
        <v>0</v>
      </c>
      <c r="AA60" s="278">
        <v>0</v>
      </c>
      <c r="AB60" s="278">
        <v>0</v>
      </c>
      <c r="AC60" s="278">
        <v>0</v>
      </c>
      <c r="AD60" s="278">
        <v>0</v>
      </c>
      <c r="AE60" s="278">
        <v>0</v>
      </c>
      <c r="AF60" s="278">
        <v>0</v>
      </c>
      <c r="AG60" s="278">
        <v>0</v>
      </c>
      <c r="AH60" s="278">
        <v>0</v>
      </c>
      <c r="AI60" s="279">
        <f t="shared" si="5"/>
        <v>18</v>
      </c>
      <c r="AJ60" s="280">
        <f t="shared" si="4"/>
        <v>0.6</v>
      </c>
      <c r="AK60" s="584"/>
      <c r="AL60" s="540"/>
      <c r="AM60" s="587"/>
      <c r="AN60" s="540"/>
      <c r="AO60" s="584"/>
    </row>
    <row r="61" spans="1:41" ht="20.100000000000001" customHeight="1">
      <c r="A61" s="536"/>
      <c r="B61" s="124" t="s">
        <v>522</v>
      </c>
      <c r="C61" s="281"/>
      <c r="D61" s="281"/>
      <c r="E61" s="282">
        <v>5</v>
      </c>
      <c r="F61" s="283">
        <v>0</v>
      </c>
      <c r="G61" s="246">
        <v>5</v>
      </c>
      <c r="H61" s="283">
        <v>0</v>
      </c>
      <c r="I61" s="283">
        <v>0</v>
      </c>
      <c r="J61" s="282">
        <v>4</v>
      </c>
      <c r="K61" s="283">
        <v>10</v>
      </c>
      <c r="L61" s="246">
        <v>4</v>
      </c>
      <c r="M61" s="283">
        <v>0</v>
      </c>
      <c r="N61" s="283">
        <v>4</v>
      </c>
      <c r="O61" s="283">
        <v>0</v>
      </c>
      <c r="P61" s="283">
        <v>0</v>
      </c>
      <c r="Q61" s="246">
        <v>0</v>
      </c>
      <c r="R61" s="246">
        <v>11</v>
      </c>
      <c r="S61" s="246">
        <v>0</v>
      </c>
      <c r="T61" s="246">
        <v>0</v>
      </c>
      <c r="U61" s="246">
        <v>9</v>
      </c>
      <c r="V61" s="246">
        <v>0</v>
      </c>
      <c r="W61" s="246">
        <v>0</v>
      </c>
      <c r="X61" s="284">
        <v>2</v>
      </c>
      <c r="Y61" s="283">
        <v>11</v>
      </c>
      <c r="Z61" s="283">
        <v>9</v>
      </c>
      <c r="AA61" s="283">
        <v>0</v>
      </c>
      <c r="AB61" s="283">
        <v>6</v>
      </c>
      <c r="AC61" s="283">
        <v>0</v>
      </c>
      <c r="AD61" s="283">
        <v>0</v>
      </c>
      <c r="AE61" s="283">
        <v>8</v>
      </c>
      <c r="AF61" s="283">
        <v>14</v>
      </c>
      <c r="AG61" s="283">
        <v>2</v>
      </c>
      <c r="AH61" s="283">
        <v>0</v>
      </c>
      <c r="AI61" s="153">
        <f t="shared" si="5"/>
        <v>104</v>
      </c>
      <c r="AJ61" s="140">
        <f t="shared" si="4"/>
        <v>3.4666666666666668</v>
      </c>
      <c r="AK61" s="585"/>
      <c r="AL61" s="528"/>
      <c r="AM61" s="588"/>
      <c r="AN61" s="528"/>
      <c r="AO61" s="585"/>
    </row>
    <row r="62" spans="1:41" ht="20.100000000000001" customHeight="1">
      <c r="A62" s="285" t="s">
        <v>860</v>
      </c>
      <c r="B62" s="286" t="s">
        <v>523</v>
      </c>
      <c r="C62" s="287">
        <f>SUM(C5:C61)-SUM(C15:C16,C26:C27,C49:C50)</f>
        <v>679</v>
      </c>
      <c r="D62" s="287">
        <f>SUM(D5:D61)-SUM(D15:D16,D26:D27,D49:D50)</f>
        <v>659.2</v>
      </c>
      <c r="E62" s="288">
        <f t="shared" ref="E62:AH62" si="7">SUM(E5:E9,E17:E21,E23:E24,E28:E33,E56:E57,E59:E59,E35:E47,E51:E53,E11:E13)</f>
        <v>672</v>
      </c>
      <c r="F62" s="288">
        <f t="shared" si="7"/>
        <v>657</v>
      </c>
      <c r="G62" s="288">
        <f t="shared" si="7"/>
        <v>659</v>
      </c>
      <c r="H62" s="288">
        <f t="shared" si="7"/>
        <v>659</v>
      </c>
      <c r="I62" s="288">
        <f t="shared" si="7"/>
        <v>676</v>
      </c>
      <c r="J62" s="288">
        <f t="shared" si="7"/>
        <v>651</v>
      </c>
      <c r="K62" s="288">
        <f t="shared" si="7"/>
        <v>443</v>
      </c>
      <c r="L62" s="288">
        <f t="shared" si="7"/>
        <v>686</v>
      </c>
      <c r="M62" s="288">
        <f t="shared" si="7"/>
        <v>660</v>
      </c>
      <c r="N62" s="288">
        <f t="shared" si="7"/>
        <v>666</v>
      </c>
      <c r="O62" s="288">
        <f t="shared" si="7"/>
        <v>660</v>
      </c>
      <c r="P62" s="288">
        <f t="shared" si="7"/>
        <v>685</v>
      </c>
      <c r="Q62" s="288">
        <f t="shared" si="7"/>
        <v>642</v>
      </c>
      <c r="R62" s="288">
        <f t="shared" si="7"/>
        <v>479</v>
      </c>
      <c r="S62" s="288">
        <f t="shared" si="7"/>
        <v>671</v>
      </c>
      <c r="T62" s="288">
        <f t="shared" si="7"/>
        <v>660</v>
      </c>
      <c r="U62" s="288">
        <f>SUM(U5:U9,U17:U21,U23:U24,U27:U33,U56:U57,U59:U59,U35:U47,U51:U53,U11:U13)</f>
        <v>792</v>
      </c>
      <c r="V62" s="288">
        <f t="shared" si="7"/>
        <v>649</v>
      </c>
      <c r="W62" s="288">
        <f t="shared" si="7"/>
        <v>673</v>
      </c>
      <c r="X62" s="288">
        <f t="shared" si="7"/>
        <v>647</v>
      </c>
      <c r="Y62" s="288">
        <f t="shared" si="7"/>
        <v>473</v>
      </c>
      <c r="Z62" s="288">
        <f t="shared" si="7"/>
        <v>677</v>
      </c>
      <c r="AA62" s="288">
        <f t="shared" si="7"/>
        <v>655</v>
      </c>
      <c r="AB62" s="288">
        <f t="shared" si="7"/>
        <v>664</v>
      </c>
      <c r="AC62" s="289">
        <f t="shared" si="7"/>
        <v>656</v>
      </c>
      <c r="AD62" s="289">
        <f t="shared" si="7"/>
        <v>681</v>
      </c>
      <c r="AE62" s="289">
        <f t="shared" si="7"/>
        <v>642</v>
      </c>
      <c r="AF62" s="289">
        <f t="shared" si="7"/>
        <v>472</v>
      </c>
      <c r="AG62" s="289">
        <f>SUM(AG5:AG9,AG17:AG21,AG23:AG24,AG28:AG33,AG56:AG57,AG59:AG59,AG35:AG47,AG51:AG53,AG11:AG13)</f>
        <v>677</v>
      </c>
      <c r="AH62" s="289">
        <f t="shared" si="7"/>
        <v>659</v>
      </c>
      <c r="AI62" s="290">
        <f>SUM(AI5:AI6,AI8:AI9,AI17:AI18,AI20:AI21,AI23:AI24,AI28:AI29,AI31:AI33,AI56:AI57,AI59:AI59,AI35:AI37,AI39:AI40,AI42:AI43,AI45:AI47,AI51:AI53,AI11:AI13)</f>
        <v>18589</v>
      </c>
      <c r="AJ62" s="291">
        <f>SUM(AJ5:AJ6,AJ8:AJ9,AJ11:AJ13,AJ17:AJ18,AJ20:AJ21,AJ23:AJ24,AJ28:AJ29,AJ31:AJ33,AJ35:AJ37,AJ39:AJ40,AJ42:AJ43,AJ45:AJ47,AJ51:AJ54,AJ56:AJ57,AJ59)</f>
        <v>641.97948717948725</v>
      </c>
      <c r="AK62" s="292"/>
      <c r="AL62" s="293">
        <f>(AJ62-SUM(AJ31:AJ33))/C62</f>
        <v>0.88268947547298071</v>
      </c>
      <c r="AM62" s="298"/>
      <c r="AN62" s="294">
        <f>AJ62/D62</f>
        <v>0.97387664924072692</v>
      </c>
      <c r="AO62" s="212"/>
    </row>
  </sheetData>
  <mergeCells count="104">
    <mergeCell ref="A59:A61"/>
    <mergeCell ref="AK59:AK61"/>
    <mergeCell ref="AM59:AM61"/>
    <mergeCell ref="AO59:AO61"/>
    <mergeCell ref="AL60:AL61"/>
    <mergeCell ref="AN60:AN61"/>
    <mergeCell ref="AN54:AN55"/>
    <mergeCell ref="A56:A58"/>
    <mergeCell ref="AK56:AK58"/>
    <mergeCell ref="AM56:AM58"/>
    <mergeCell ref="AO56:AO58"/>
    <mergeCell ref="AL57:AL58"/>
    <mergeCell ref="AN57:AN58"/>
    <mergeCell ref="A51:A52"/>
    <mergeCell ref="AK51:AK52"/>
    <mergeCell ref="AM51:AM52"/>
    <mergeCell ref="AO51:AO52"/>
    <mergeCell ref="A53:A55"/>
    <mergeCell ref="D53:D54"/>
    <mergeCell ref="AK53:AK54"/>
    <mergeCell ref="AM53:AM54"/>
    <mergeCell ref="AO53:AO54"/>
    <mergeCell ref="AL54:AL55"/>
    <mergeCell ref="A45:A47"/>
    <mergeCell ref="AK45:AK46"/>
    <mergeCell ref="AM45:AM46"/>
    <mergeCell ref="AO45:AO46"/>
    <mergeCell ref="A49:A50"/>
    <mergeCell ref="AK49:AK50"/>
    <mergeCell ref="AL49:AL50"/>
    <mergeCell ref="AM49:AM50"/>
    <mergeCell ref="AO49:AO50"/>
    <mergeCell ref="A39:A41"/>
    <mergeCell ref="AK39:AK41"/>
    <mergeCell ref="AM39:AM41"/>
    <mergeCell ref="AO39:AO41"/>
    <mergeCell ref="AL40:AL41"/>
    <mergeCell ref="A42:A44"/>
    <mergeCell ref="AK42:AK43"/>
    <mergeCell ref="AM42:AM43"/>
    <mergeCell ref="AO42:AO43"/>
    <mergeCell ref="A26:A27"/>
    <mergeCell ref="AK26:AK27"/>
    <mergeCell ref="AL26:AL27"/>
    <mergeCell ref="AM26:AM27"/>
    <mergeCell ref="AO26:AO27"/>
    <mergeCell ref="A34:B34"/>
    <mergeCell ref="A35:A38"/>
    <mergeCell ref="AK35:AK37"/>
    <mergeCell ref="AM35:AM37"/>
    <mergeCell ref="AO35:AO37"/>
    <mergeCell ref="AL36:AL37"/>
    <mergeCell ref="A28:A30"/>
    <mergeCell ref="AK28:AK29"/>
    <mergeCell ref="AM28:AM29"/>
    <mergeCell ref="AO28:AO29"/>
    <mergeCell ref="A31:A33"/>
    <mergeCell ref="AK31:AK33"/>
    <mergeCell ref="AL31:AL33"/>
    <mergeCell ref="AM31:AM33"/>
    <mergeCell ref="AO31:AO33"/>
    <mergeCell ref="A20:A22"/>
    <mergeCell ref="AK20:AK22"/>
    <mergeCell ref="AM20:AM22"/>
    <mergeCell ref="AO20:AO22"/>
    <mergeCell ref="AL21:AL22"/>
    <mergeCell ref="A23:A25"/>
    <mergeCell ref="AK23:AK25"/>
    <mergeCell ref="AM23:AM25"/>
    <mergeCell ref="AO23:AO25"/>
    <mergeCell ref="AL24:AL25"/>
    <mergeCell ref="A15:A16"/>
    <mergeCell ref="AK15:AK16"/>
    <mergeCell ref="AL15:AL16"/>
    <mergeCell ref="AM15:AM16"/>
    <mergeCell ref="A8:A10"/>
    <mergeCell ref="AK8:AK10"/>
    <mergeCell ref="AM8:AM10"/>
    <mergeCell ref="AO15:AO16"/>
    <mergeCell ref="A17:A19"/>
    <mergeCell ref="AK17:AK18"/>
    <mergeCell ref="AM17:AM18"/>
    <mergeCell ref="AO17:AO18"/>
    <mergeCell ref="A1:D1"/>
    <mergeCell ref="A3:A4"/>
    <mergeCell ref="C3:C4"/>
    <mergeCell ref="D3:D4"/>
    <mergeCell ref="AI3:AI4"/>
    <mergeCell ref="AJ3:AK4"/>
    <mergeCell ref="AO8:AO10"/>
    <mergeCell ref="AL9:AL10"/>
    <mergeCell ref="A11:A13"/>
    <mergeCell ref="AK11:AK14"/>
    <mergeCell ref="AM11:AM14"/>
    <mergeCell ref="AO11:AO14"/>
    <mergeCell ref="AL12:AL14"/>
    <mergeCell ref="AL3:AM4"/>
    <mergeCell ref="AN3:AO4"/>
    <mergeCell ref="A5:A7"/>
    <mergeCell ref="AK5:AK7"/>
    <mergeCell ref="AM5:AM6"/>
    <mergeCell ref="AO5:AO6"/>
    <mergeCell ref="AN13:AN14"/>
    <mergeCell ref="A14:B14"/>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FC017-F186-438E-95B3-A22C01EF428A}">
  <sheetPr codeName="Sheet21">
    <tabColor rgb="FFEE0000"/>
    <pageSetUpPr fitToPage="1"/>
  </sheetPr>
  <dimension ref="A1:Q31"/>
  <sheetViews>
    <sheetView workbookViewId="0">
      <selection sqref="A1:M1"/>
    </sheetView>
  </sheetViews>
  <sheetFormatPr defaultColWidth="9" defaultRowHeight="13.5"/>
  <cols>
    <col min="1" max="1" width="26.625" customWidth="1"/>
    <col min="2" max="2" width="5.75" customWidth="1"/>
    <col min="3" max="4" width="5.625" customWidth="1"/>
    <col min="5" max="5" width="6.375" customWidth="1"/>
    <col min="6" max="10" width="5.625" customWidth="1"/>
    <col min="11" max="11" width="5.125" customWidth="1"/>
    <col min="12" max="14" width="5.625" customWidth="1"/>
    <col min="15" max="15" width="11.75" bestFit="1" customWidth="1"/>
    <col min="16" max="16" width="20.125" customWidth="1"/>
  </cols>
  <sheetData>
    <row r="1" spans="1:17" ht="33" customHeight="1">
      <c r="A1" s="472" t="s">
        <v>4</v>
      </c>
      <c r="B1" s="473"/>
      <c r="C1" s="473"/>
      <c r="D1" s="473"/>
      <c r="E1" s="473"/>
      <c r="F1" s="473"/>
      <c r="G1" s="473"/>
      <c r="H1" s="473"/>
      <c r="I1" s="473"/>
      <c r="J1" s="473"/>
      <c r="K1" s="473"/>
      <c r="L1" s="473"/>
      <c r="M1" s="474"/>
      <c r="N1" s="23"/>
    </row>
    <row r="2" spans="1:17" ht="31.5" customHeight="1">
      <c r="A2" s="475" t="s">
        <v>747</v>
      </c>
      <c r="B2" s="476"/>
      <c r="C2" s="476"/>
      <c r="D2" s="476"/>
      <c r="E2" s="476"/>
      <c r="F2" s="476"/>
      <c r="G2" s="476"/>
      <c r="H2" s="476"/>
      <c r="I2" s="476"/>
      <c r="J2" s="476"/>
      <c r="K2" s="476"/>
      <c r="L2" s="476"/>
      <c r="M2" s="477"/>
      <c r="N2" s="23"/>
    </row>
    <row r="3" spans="1:17" ht="14.25" thickBot="1"/>
    <row r="4" spans="1:17" ht="15" customHeight="1" thickTop="1">
      <c r="A4" s="1" t="s">
        <v>14</v>
      </c>
      <c r="B4" s="478" t="s">
        <v>37</v>
      </c>
      <c r="C4" s="480" t="s">
        <v>26</v>
      </c>
      <c r="D4" s="480"/>
      <c r="E4" s="482" t="s">
        <v>477</v>
      </c>
      <c r="F4" s="480" t="s">
        <v>3</v>
      </c>
      <c r="G4" s="480"/>
      <c r="H4" s="484" t="s">
        <v>35</v>
      </c>
      <c r="I4" s="480" t="s">
        <v>21</v>
      </c>
      <c r="J4" s="486"/>
      <c r="K4" s="488" t="s">
        <v>64</v>
      </c>
      <c r="L4" s="480" t="s">
        <v>24</v>
      </c>
      <c r="M4" s="490"/>
    </row>
    <row r="5" spans="1:17" ht="15" customHeight="1" thickBot="1">
      <c r="A5" s="3" t="s">
        <v>20</v>
      </c>
      <c r="B5" s="479"/>
      <c r="C5" s="481"/>
      <c r="D5" s="481"/>
      <c r="E5" s="483"/>
      <c r="F5" s="481"/>
      <c r="G5" s="481"/>
      <c r="H5" s="485"/>
      <c r="I5" s="487"/>
      <c r="J5" s="487"/>
      <c r="K5" s="489"/>
      <c r="L5" s="481"/>
      <c r="M5" s="491"/>
    </row>
    <row r="6" spans="1:17" ht="15" customHeight="1" thickTop="1">
      <c r="A6" s="492" t="s">
        <v>15</v>
      </c>
      <c r="B6" s="478" t="s">
        <v>22</v>
      </c>
      <c r="C6" s="480" t="s">
        <v>17</v>
      </c>
      <c r="D6" s="480"/>
      <c r="E6" s="494"/>
      <c r="F6" s="480"/>
      <c r="G6" s="480"/>
      <c r="H6" s="484" t="s">
        <v>27</v>
      </c>
      <c r="I6" s="480" t="s">
        <v>25</v>
      </c>
      <c r="J6" s="486"/>
      <c r="K6" s="488" t="s">
        <v>23</v>
      </c>
      <c r="L6" s="480" t="s">
        <v>18</v>
      </c>
      <c r="M6" s="490"/>
    </row>
    <row r="7" spans="1:17" ht="15" customHeight="1" thickBot="1">
      <c r="A7" s="493"/>
      <c r="B7" s="479"/>
      <c r="C7" s="481"/>
      <c r="D7" s="481"/>
      <c r="E7" s="495"/>
      <c r="F7" s="481"/>
      <c r="G7" s="481"/>
      <c r="H7" s="485"/>
      <c r="I7" s="487"/>
      <c r="J7" s="487"/>
      <c r="K7" s="489"/>
      <c r="L7" s="481"/>
      <c r="M7" s="491"/>
    </row>
    <row r="8" spans="1:17" ht="15" thickTop="1" thickBot="1"/>
    <row r="9" spans="1:17" ht="30" customHeight="1">
      <c r="A9" s="4"/>
      <c r="B9" s="496" t="s">
        <v>10</v>
      </c>
      <c r="C9" s="497"/>
      <c r="D9" s="497"/>
      <c r="E9" s="498" t="s">
        <v>12</v>
      </c>
      <c r="F9" s="497"/>
      <c r="G9" s="497"/>
      <c r="H9" s="499" t="s">
        <v>19</v>
      </c>
      <c r="I9" s="500"/>
      <c r="J9" s="500"/>
      <c r="K9" s="500"/>
      <c r="L9" s="500"/>
      <c r="M9" s="501"/>
    </row>
    <row r="10" spans="1:17" ht="30" customHeight="1">
      <c r="A10" s="12"/>
      <c r="B10" s="303" t="s">
        <v>6</v>
      </c>
      <c r="C10" s="6" t="s">
        <v>7</v>
      </c>
      <c r="D10" s="33" t="s">
        <v>8</v>
      </c>
      <c r="E10" s="42" t="s">
        <v>6</v>
      </c>
      <c r="F10" s="6" t="s">
        <v>7</v>
      </c>
      <c r="G10" s="34" t="s">
        <v>8</v>
      </c>
      <c r="H10" s="502"/>
      <c r="I10" s="503"/>
      <c r="J10" s="503"/>
      <c r="K10" s="503"/>
      <c r="L10" s="503"/>
      <c r="M10" s="504"/>
    </row>
    <row r="11" spans="1:17" ht="30" customHeight="1">
      <c r="A11" s="304" t="s">
        <v>70</v>
      </c>
      <c r="B11" s="89" t="str" cm="1">
        <f t="array" ref="B11">IFERROR(_xlfn.LET(_xlpm.達成率,_xlfn.XLOOKUP(1,(集計!$A:$A=$A$2)*(集計!$B:$B=$A11),集計!D:D),_xlfn.IFS(_xlpm.達成率&gt;=100,$B$4,_xlpm.達成率&gt;=95,$E$4,_xlpm.達成率&gt;=90,$H$4,TRUE,$K$4)),"")</f>
        <v>☀</v>
      </c>
      <c r="C11" s="89" t="str" cm="1">
        <f t="array" ref="C11">IFERROR(_xlfn.LET(_xlpm.達成率,_xlfn.XLOOKUP(1,(集計!$A:$A=$A$2)*(集計!$B:$B=$A11),集計!E:E),_xlfn.IFS(_xlpm.達成率&gt;=110,$K$6,_xlpm.達成率&gt;=100,$H$4,TRUE,$B$6)),"")</f>
        <v>☁</v>
      </c>
      <c r="D11" s="385"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K$4,_xlpm.達成率&gt;=100,$B$4,_xlpm.達成率&gt;=95,$E$4,_xlpm.達成率&gt;=90,$H$4,TRUE,$K$4)),"")</f>
        <v>☀</v>
      </c>
      <c r="E11" s="89" t="str" cm="1">
        <f t="array" ref="E11">IFERROR(_xlfn.LET(_xlpm.達成率,_xlfn.XLOOKUP(1,(集計!$A:$A=$A$2)*(集計!$B:$B=$A11),集計!G:G),_xlfn.IFS(_xlpm.達成率&gt;=100,$B$4,_xlpm.達成率&gt;=95,$E$4,_xlpm.達成率&gt;=90,$H$4,TRUE,$K$4)),"")</f>
        <v>☀</v>
      </c>
      <c r="F11" s="89" t="str" cm="1">
        <f t="array" ref="F11">IFERROR(_xlfn.LET(_xlpm.達成率,_xlfn.XLOOKUP(1,(集計!$A:$A=$A$2)*(集計!$B:$B=$A11),集計!H:H),_xlfn.IFS(_xlpm.達成率&gt;=110,$K$6,_xlpm.達成率&gt;=100,$H$4,TRUE,$B$6)),"")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B$4,AND(_xlpm.実績&lt;0,_xlpm.達成率&gt;0),$K$4,_xlpm.達成率&gt;=100,$B$4,_xlpm.達成率&gt;=95,$E$4,_xlpm.達成率&gt;=90,$H$4,TRUE,$K$4)),"")</f>
        <v>☂</v>
      </c>
      <c r="H11" s="505" cm="1">
        <f t="array" ref="H11">IFERROR(_xlfn.XLOOKUP(1, (集計!$A:$A=$A$2) * (集計!$B:$B=$A11), 集計!C:C),"")</f>
        <v>4676213</v>
      </c>
      <c r="I11" s="506"/>
      <c r="J11" s="506"/>
      <c r="K11" s="506"/>
      <c r="L11" s="506"/>
      <c r="M11" s="507"/>
      <c r="N11" s="90"/>
    </row>
    <row r="12" spans="1:17" ht="30" customHeight="1">
      <c r="A12" s="304" t="s">
        <v>71</v>
      </c>
      <c r="B12" s="89" t="str" cm="1">
        <f t="array" ref="B12">IFERROR(_xlfn.LET(_xlpm.達成率,_xlfn.XLOOKUP(1,(集計!$A:$A=$A$2)*(集計!$B:$B=$A12),集計!D:D),_xlfn.IFS(_xlpm.達成率&gt;=100,$B$4,_xlpm.達成率&gt;=95,$E$4,_xlpm.達成率&gt;=90,$H$4,TRUE,$K$4)),"")</f>
        <v>☀</v>
      </c>
      <c r="C12" s="89" t="str" cm="1">
        <f t="array" ref="C12">IFERROR(_xlfn.LET(_xlpm.達成率,_xlfn.XLOOKUP(1,(集計!$A:$A=$A$2)*(集計!$B:$B=$A12),集計!E:E),_xlfn.IFS(_xlpm.達成率&gt;=110,$K$6,_xlpm.達成率&gt;=100,$H$4,TRUE,$B$6)),"")</f>
        <v>☁</v>
      </c>
      <c r="D12" s="385"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K$4,_xlpm.達成率&gt;=100,$B$4,_xlpm.達成率&gt;=95,$E$4,_xlpm.達成率&gt;=90,$H$4,TRUE,$K$4)),"")</f>
        <v>☀</v>
      </c>
      <c r="E12" s="89" t="str" cm="1">
        <f t="array" ref="E12">IFERROR(_xlfn.LET(_xlpm.達成率,_xlfn.XLOOKUP(1,(集計!$A:$A=$A$2)*(集計!$B:$B=$A12),集計!G:G),_xlfn.IFS(_xlpm.達成率&gt;=100,$B$4,_xlpm.達成率&gt;=95,$E$4,_xlpm.達成率&gt;=90,$H$4,TRUE,$K$4)),"")</f>
        <v>☀</v>
      </c>
      <c r="F12" s="89" t="str" cm="1">
        <f t="array" ref="F12">IFERROR(_xlfn.LET(_xlpm.達成率,_xlfn.XLOOKUP(1,(集計!$A:$A=$A$2)*(集計!$B:$B=$A12),集計!H:H),_xlfn.IFS(_xlpm.達成率&gt;=110,$K$6,_xlpm.達成率&gt;=100,$H$4,TRUE,$B$6)),"")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B$4,AND(_xlpm.実績&lt;0,_xlpm.達成率&gt;0),$K$4,_xlpm.達成率&gt;=100,$B$4,_xlpm.達成率&gt;=95,$E$4,_xlpm.達成率&gt;=90,$H$4,TRUE,$K$4)),"")</f>
        <v>☀</v>
      </c>
      <c r="H12" s="505">
        <f t="array" ref="H12">IFERROR(_xlfn.XLOOKUP(1, (集計!$A:$A=$A$2) * (集計!$B:$B=$A12), 集計!C:C),"")</f>
        <v>695659</v>
      </c>
      <c r="I12" s="506"/>
      <c r="J12" s="506"/>
      <c r="K12" s="506"/>
      <c r="L12" s="506"/>
      <c r="M12" s="507"/>
      <c r="N12" s="90"/>
    </row>
    <row r="13" spans="1:17" ht="32.25" customHeight="1">
      <c r="A13" s="17" t="s">
        <v>72</v>
      </c>
      <c r="B13" s="89" t="str" cm="1">
        <f t="array" ref="B13">IFERROR(_xlfn.LET(_xlpm.達成率,_xlfn.XLOOKUP(1,(集計!$A:$A=$A$2)*(集計!$B:$B=$A13),集計!D:D),_xlfn.IFS(_xlpm.達成率&gt;=100,$B$4,_xlpm.達成率&gt;=95,$E$4,_xlpm.達成率&gt;=90,$H$4,TRUE,$K$4)),"")</f>
        <v>🌤️</v>
      </c>
      <c r="C13" s="89" t="str" cm="1">
        <f t="array" ref="C13">IFERROR(_xlfn.LET(_xlpm.達成率,_xlfn.XLOOKUP(1,(集計!$A:$A=$A$2)*(集計!$B:$B=$A13),集計!E:E),_xlfn.IFS(_xlpm.達成率&gt;=110,$K$6,_xlpm.達成率&gt;=100,$H$4,TRUE,$B$6)),"")</f>
        <v>☀</v>
      </c>
      <c r="D13" s="385"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K$4,_xlpm.達成率&gt;=100,$B$4,_xlpm.達成率&gt;=95,$E$4,_xlpm.達成率&gt;=90,$H$4,TRUE,$K$4)),"")</f>
        <v>☂</v>
      </c>
      <c r="E13" s="89" t="str" cm="1">
        <f t="array" ref="E13">IFERROR(_xlfn.LET(_xlpm.達成率,_xlfn.XLOOKUP(1,(集計!$A:$A=$A$2)*(集計!$B:$B=$A13),集計!G:G),_xlfn.IFS(_xlpm.達成率&gt;=100,$B$4,_xlpm.達成率&gt;=95,$E$4,_xlpm.達成率&gt;=90,$H$4,TRUE,$K$4)),"")</f>
        <v>🌤️</v>
      </c>
      <c r="F13" s="89" t="str" cm="1">
        <f t="array" ref="F13">IFERROR(_xlfn.LET(_xlpm.達成率,_xlfn.XLOOKUP(1,(集計!$A:$A=$A$2)*(集計!$B:$B=$A13),集計!H:H),_xlfn.IFS(_xlpm.達成率&gt;=110,$K$6,_xlpm.達成率&gt;=100,$H$4,TRUE,$B$6)),"")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B$4,AND(_xlpm.実績&lt;0,_xlpm.達成率&gt;0),$K$4,_xlpm.達成率&gt;=100,$B$4,_xlpm.達成率&gt;=95,$E$4,_xlpm.達成率&gt;=90,$H$4,TRUE,$K$4)),"")</f>
        <v>☂</v>
      </c>
      <c r="H13" s="505" t="str">
        <f t="array" ref="H13">IFERROR(_xlfn.XLOOKUP(1, (集計!$A:$A=$A$2) * (集計!$B:$B=$A13), 集計!C:C),"")</f>
        <v>▲341,385</v>
      </c>
      <c r="I13" s="506"/>
      <c r="J13" s="506"/>
      <c r="K13" s="506"/>
      <c r="L13" s="506"/>
      <c r="M13" s="507"/>
      <c r="N13" s="90"/>
    </row>
    <row r="14" spans="1:17" ht="30" customHeight="1">
      <c r="A14" s="17" t="s">
        <v>73</v>
      </c>
      <c r="B14" s="89" t="str" cm="1">
        <f t="array" ref="B14">IFERROR(_xlfn.LET(_xlpm.達成率,_xlfn.XLOOKUP(1,(集計!$A:$A=$A$2)*(集計!$B:$B=$A14),集計!D:D),_xlfn.IFS(_xlpm.達成率&gt;=100,$B$4,_xlpm.達成率&gt;=95,$E$4,_xlpm.達成率&gt;=90,$H$4,TRUE,$K$4)),"")</f>
        <v>☀</v>
      </c>
      <c r="C14" s="89" t="str" cm="1">
        <f t="array" ref="C14">IFERROR(_xlfn.LET(_xlpm.達成率,_xlfn.XLOOKUP(1,(集計!$A:$A=$A$2)*(集計!$B:$B=$A14),集計!E:E),_xlfn.IFS(_xlpm.達成率&gt;=110,$K$6,_xlpm.達成率&gt;=100,$H$4,TRUE,$B$6)),"")</f>
        <v>☀</v>
      </c>
      <c r="D14" s="385"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K$4,_xlpm.達成率&gt;=100,$B$4,_xlpm.達成率&gt;=95,$E$4,_xlpm.達成率&gt;=90,$H$4,TRUE,$K$4)),"")</f>
        <v>☀</v>
      </c>
      <c r="E14" s="89" t="str" cm="1">
        <f t="array" ref="E14">IFERROR(_xlfn.LET(_xlpm.達成率,_xlfn.XLOOKUP(1,(集計!$A:$A=$A$2)*(集計!$B:$B=$A14),集計!G:G),_xlfn.IFS(_xlpm.達成率&gt;=100,$B$4,_xlpm.達成率&gt;=95,$E$4,_xlpm.達成率&gt;=90,$H$4,TRUE,$K$4)),"")</f>
        <v>☀</v>
      </c>
      <c r="F14" s="89" t="str" cm="1">
        <f t="array" ref="F14">IFERROR(_xlfn.LET(_xlpm.達成率,_xlfn.XLOOKUP(1,(集計!$A:$A=$A$2)*(集計!$B:$B=$A14),集計!H:H),_xlfn.IFS(_xlpm.達成率&gt;=110,$K$6,_xlpm.達成率&gt;=100,$H$4,TRUE,$B$6)),"")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B$4,AND(_xlpm.実績&lt;0,_xlpm.達成率&gt;0),$K$4,_xlpm.達成率&gt;=100,$B$4,_xlpm.達成率&gt;=95,$E$4,_xlpm.達成率&gt;=90,$H$4,TRUE,$K$4)),"")</f>
        <v>☀</v>
      </c>
      <c r="H14" s="505">
        <f t="array" ref="H14">IFERROR(_xlfn.XLOOKUP(1, (集計!$A:$A=$A$2) * (集計!$B:$B=$A14), 集計!C:C),"")</f>
        <v>2116040</v>
      </c>
      <c r="I14" s="506"/>
      <c r="J14" s="506"/>
      <c r="K14" s="506"/>
      <c r="L14" s="506"/>
      <c r="M14" s="507"/>
      <c r="N14" s="90"/>
    </row>
    <row r="15" spans="1:17" ht="31.5" customHeight="1">
      <c r="A15" s="17" t="s">
        <v>214</v>
      </c>
      <c r="B15" s="89" t="str" cm="1">
        <f t="array" ref="B15">IFERROR(_xlfn.LET(_xlpm.達成率,_xlfn.XLOOKUP(1,(集計!$A:$A=$A$2)*(集計!$B:$B=$A15),集計!D:D),_xlfn.IFS(_xlpm.達成率&gt;=100,$B$4,_xlpm.達成率&gt;=95,$E$4,_xlpm.達成率&gt;=90,$H$4,TRUE,$K$4)),"")</f>
        <v>☀</v>
      </c>
      <c r="C15" s="89" t="str" cm="1">
        <f t="array" ref="C15">IFERROR(_xlfn.LET(_xlpm.達成率,_xlfn.XLOOKUP(1,(集計!$A:$A=$A$2)*(集計!$B:$B=$A15),集計!E:E),_xlfn.IFS(_xlpm.達成率&gt;=110,$K$6,_xlpm.達成率&gt;=100,$H$4,TRUE,$B$6)),"")</f>
        <v>☀</v>
      </c>
      <c r="D15" s="385"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K$4,_xlpm.達成率&gt;=100,$B$4,_xlpm.達成率&gt;=95,$E$4,_xlpm.達成率&gt;=90,$H$4,TRUE,$K$4)),"")</f>
        <v>☀</v>
      </c>
      <c r="E15" s="89" t="str" cm="1">
        <f t="array" ref="E15">IFERROR(_xlfn.LET(_xlpm.達成率,_xlfn.XLOOKUP(1,(集計!$A:$A=$A$2)*(集計!$B:$B=$A15),集計!G:G),_xlfn.IFS(_xlpm.達成率&gt;=100,$B$4,_xlpm.達成率&gt;=95,$E$4,_xlpm.達成率&gt;=90,$H$4,TRUE,$K$4)),"")</f>
        <v>☀</v>
      </c>
      <c r="F15" s="89" t="str" cm="1">
        <f t="array" ref="F15">IFERROR(_xlfn.LET(_xlpm.達成率,_xlfn.XLOOKUP(1,(集計!$A:$A=$A$2)*(集計!$B:$B=$A15),集計!H:H),_xlfn.IFS(_xlpm.達成率&gt;=110,$K$6,_xlpm.達成率&gt;=100,$H$4,TRUE,$B$6)),"")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B$4,AND(_xlpm.実績&lt;0,_xlpm.達成率&gt;0),$K$4,_xlpm.達成率&gt;=100,$B$4,_xlpm.達成率&gt;=95,$E$4,_xlpm.達成率&gt;=90,$H$4,TRUE,$K$4)),"")</f>
        <v>☀</v>
      </c>
      <c r="H15" s="505">
        <f t="array" ref="H15">IFERROR(_xlfn.XLOOKUP(1, (集計!$A:$A=$A$2) * (集計!$B:$B=$A15), 集計!C:C),"")</f>
        <v>12983960</v>
      </c>
      <c r="I15" s="506"/>
      <c r="J15" s="506"/>
      <c r="K15" s="506"/>
      <c r="L15" s="506"/>
      <c r="M15" s="507"/>
      <c r="N15" s="90"/>
      <c r="Q15" s="44"/>
    </row>
    <row r="16" spans="1:17" ht="30" customHeight="1">
      <c r="A16" s="17" t="s">
        <v>215</v>
      </c>
      <c r="B16" s="89" t="str" cm="1">
        <f t="array" ref="B16">IFERROR(_xlfn.LET(_xlpm.達成率,_xlfn.XLOOKUP(1,(集計!$A:$A=$A$2)*(集計!$B:$B=$A16),集計!D:D),_xlfn.IFS(_xlpm.達成率&gt;=100,$B$4,_xlpm.達成率&gt;=95,$E$4,_xlpm.達成率&gt;=90,$H$4,TRUE,$K$4)),"")</f>
        <v>☀</v>
      </c>
      <c r="C16" s="89" t="str" cm="1">
        <f t="array" ref="C16">IFERROR(_xlfn.LET(_xlpm.達成率,_xlfn.XLOOKUP(1,(集計!$A:$A=$A$2)*(集計!$B:$B=$A16),集計!E:E),_xlfn.IFS(_xlpm.達成率&gt;=110,$K$6,_xlpm.達成率&gt;=100,$H$4,TRUE,$B$6)),"")</f>
        <v>☀</v>
      </c>
      <c r="D16" s="385"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K$4,_xlpm.達成率&gt;=100,$B$4,_xlpm.達成率&gt;=95,$E$4,_xlpm.達成率&gt;=90,$H$4,TRUE,$K$4)),"")</f>
        <v>☀</v>
      </c>
      <c r="E16" s="89" t="str" cm="1">
        <f t="array" ref="E16">IFERROR(_xlfn.LET(_xlpm.達成率,_xlfn.XLOOKUP(1,(集計!$A:$A=$A$2)*(集計!$B:$B=$A16),集計!G:G),_xlfn.IFS(_xlpm.達成率&gt;=100,$B$4,_xlpm.達成率&gt;=95,$E$4,_xlpm.達成率&gt;=90,$H$4,TRUE,$K$4)),"")</f>
        <v>🌤️</v>
      </c>
      <c r="F16" s="89" t="str" cm="1">
        <f t="array" ref="F16">IFERROR(_xlfn.LET(_xlpm.達成率,_xlfn.XLOOKUP(1,(集計!$A:$A=$A$2)*(集計!$B:$B=$A16),集計!H:H),_xlfn.IFS(_xlpm.達成率&gt;=110,$K$6,_xlpm.達成率&gt;=100,$H$4,TRUE,$B$6)),"")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B$4,AND(_xlpm.実績&lt;0,_xlpm.達成率&gt;0),$K$4,_xlpm.達成率&gt;=100,$B$4,_xlpm.達成率&gt;=95,$E$4,_xlpm.達成率&gt;=90,$H$4,TRUE,$K$4)),"")</f>
        <v>☀</v>
      </c>
      <c r="H16" s="505">
        <f t="array" ref="H16">IFERROR(_xlfn.XLOOKUP(1, (集計!$A:$A=$A$2) * (集計!$B:$B=$A16), 集計!C:C),"")</f>
        <v>10003518</v>
      </c>
      <c r="I16" s="506"/>
      <c r="J16" s="506"/>
      <c r="K16" s="506"/>
      <c r="L16" s="506"/>
      <c r="M16" s="507"/>
      <c r="N16" s="90"/>
    </row>
    <row r="17" spans="1:17" ht="30" customHeight="1">
      <c r="A17" s="304" t="s">
        <v>216</v>
      </c>
      <c r="B17" s="89" t="str" cm="1">
        <f t="array" ref="B17">IFERROR(_xlfn.LET(_xlpm.達成率,_xlfn.XLOOKUP(1,(集計!$A:$A=$A$2)*(集計!$B:$B=$A17),集計!D:D),_xlfn.IFS(_xlpm.達成率&gt;=100,$B$4,_xlpm.達成率&gt;=95,$E$4,_xlpm.達成率&gt;=90,$H$4,TRUE,$K$4)),"")</f>
        <v>🌤️</v>
      </c>
      <c r="C17" s="89" t="str" cm="1">
        <f t="array" ref="C17">IFERROR(_xlfn.LET(_xlpm.達成率,_xlfn.XLOOKUP(1,(集計!$A:$A=$A$2)*(集計!$B:$B=$A17),集計!E:E),_xlfn.IFS(_xlpm.達成率&gt;=110,$K$6,_xlpm.達成率&gt;=100,$H$4,TRUE,$B$6)),"")</f>
        <v>☁</v>
      </c>
      <c r="D17" s="385"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K$4,_xlpm.達成率&gt;=100,$B$4,_xlpm.達成率&gt;=95,$E$4,_xlpm.達成率&gt;=90,$H$4,TRUE,$K$4)),"")</f>
        <v>☂</v>
      </c>
      <c r="E17" s="89" t="str" cm="1">
        <f t="array" ref="E17">IFERROR(_xlfn.LET(_xlpm.達成率,_xlfn.XLOOKUP(1,(集計!$A:$A=$A$2)*(集計!$B:$B=$A17),集計!G:G),_xlfn.IFS(_xlpm.達成率&gt;=100,$B$4,_xlpm.達成率&gt;=95,$E$4,_xlpm.達成率&gt;=90,$H$4,TRUE,$K$4)),"")</f>
        <v>☀</v>
      </c>
      <c r="F17" s="89" t="str" cm="1">
        <f t="array" ref="F17">IFERROR(_xlfn.LET(_xlpm.達成率,_xlfn.XLOOKUP(1,(集計!$A:$A=$A$2)*(集計!$B:$B=$A17),集計!H:H),_xlfn.IFS(_xlpm.達成率&gt;=110,$K$6,_xlpm.達成率&gt;=100,$H$4,TRUE,$B$6)),"")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B$4,AND(_xlpm.実績&lt;0,_xlpm.達成率&gt;0),$K$4,_xlpm.達成率&gt;=100,$B$4,_xlpm.達成率&gt;=95,$E$4,_xlpm.達成率&gt;=90,$H$4,TRUE,$K$4)),"")</f>
        <v>☀</v>
      </c>
      <c r="H17" s="505">
        <f t="array" ref="H17">IFERROR(_xlfn.XLOOKUP(1, (集計!$A:$A=$A$2) * (集計!$B:$B=$A17), 集計!C:C),"")</f>
        <v>741653</v>
      </c>
      <c r="I17" s="506"/>
      <c r="J17" s="506"/>
      <c r="K17" s="506"/>
      <c r="L17" s="506"/>
      <c r="M17" s="507"/>
      <c r="N17" s="90"/>
      <c r="Q17" s="58"/>
    </row>
    <row r="18" spans="1:17" ht="30" customHeight="1">
      <c r="A18" s="17" t="s">
        <v>217</v>
      </c>
      <c r="B18" s="89" t="str" cm="1">
        <f t="array" ref="B18">IFERROR(_xlfn.LET(_xlpm.達成率,_xlfn.XLOOKUP(1,(集計!$A:$A=$A$2)*(集計!$B:$B=$A18),集計!D:D),_xlfn.IFS(_xlpm.達成率&gt;=100,$B$4,_xlpm.達成率&gt;=95,$E$4,_xlpm.達成率&gt;=90,$H$4,TRUE,$K$4)),"")</f>
        <v>🌤️</v>
      </c>
      <c r="C18" s="89" t="str" cm="1">
        <f t="array" ref="C18">IFERROR(_xlfn.LET(_xlpm.達成率,_xlfn.XLOOKUP(1,(集計!$A:$A=$A$2)*(集計!$B:$B=$A18),集計!E:E),_xlfn.IFS(_xlpm.達成率&gt;=110,$K$6,_xlpm.達成率&gt;=100,$H$4,TRUE,$B$6)),"")</f>
        <v>☁</v>
      </c>
      <c r="D18" s="385"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K$4,_xlpm.達成率&gt;=100,$B$4,_xlpm.達成率&gt;=95,$E$4,_xlpm.達成率&gt;=90,$H$4,TRUE,$K$4)),"")</f>
        <v>☂</v>
      </c>
      <c r="E18" s="89" t="str" cm="1">
        <f t="array" ref="E18">IFERROR(_xlfn.LET(_xlpm.達成率,_xlfn.XLOOKUP(1,(集計!$A:$A=$A$2)*(集計!$B:$B=$A18),集計!G:G),_xlfn.IFS(_xlpm.達成率&gt;=100,$B$4,_xlpm.達成率&gt;=95,$E$4,_xlpm.達成率&gt;=90,$H$4,TRUE,$K$4)),"")</f>
        <v>☀</v>
      </c>
      <c r="F18" s="89" t="str" cm="1">
        <f t="array" ref="F18">IFERROR(_xlfn.LET(_xlpm.達成率,_xlfn.XLOOKUP(1,(集計!$A:$A=$A$2)*(集計!$B:$B=$A18),集計!H:H),_xlfn.IFS(_xlpm.達成率&gt;=110,$K$6,_xlpm.達成率&gt;=100,$H$4,TRUE,$B$6)),"")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B$4,AND(_xlpm.実績&lt;0,_xlpm.達成率&gt;0),$K$4,_xlpm.達成率&gt;=100,$B$4,_xlpm.達成率&gt;=95,$E$4,_xlpm.達成率&gt;=90,$H$4,TRUE,$K$4)),"")</f>
        <v>☂</v>
      </c>
      <c r="H18" s="505" t="str">
        <f t="array" ref="H18">IFERROR(_xlfn.XLOOKUP(1, (集計!$A:$A=$A$2) * (集計!$B:$B=$A18), 集計!C:C),"")</f>
        <v>▲8,985</v>
      </c>
      <c r="I18" s="506"/>
      <c r="J18" s="506"/>
      <c r="K18" s="506"/>
      <c r="L18" s="506"/>
      <c r="M18" s="507"/>
      <c r="N18" s="90"/>
      <c r="O18" s="31"/>
    </row>
    <row r="19" spans="1:17" ht="30" customHeight="1">
      <c r="A19" s="13" t="s">
        <v>0</v>
      </c>
      <c r="B19" s="89" t="str" cm="1">
        <f t="array" ref="B19">IFERROR(_xlfn.LET(_xlpm.達成率,_xlfn.XLOOKUP(1,(集計!$A:$A=$A$2)*(集計!$B:$B=$A19),集計!D:D),_xlfn.IFS(_xlpm.達成率&gt;=100,$B$4,_xlpm.達成率&gt;=95,$E$4,_xlpm.達成率&gt;=90,$H$4,TRUE,$K$4)),"")</f>
        <v>🌤️</v>
      </c>
      <c r="C19" s="89" t="str" cm="1">
        <f t="array" ref="C19">IFERROR(_xlfn.LET(_xlpm.達成率,_xlfn.XLOOKUP(1,(集計!$A:$A=$A$2)*(集計!$B:$B=$A19),集計!E:E),_xlfn.IFS(_xlpm.達成率&gt;=110,$K$6,_xlpm.達成率&gt;=100,$H$4,TRUE,$B$6)),"")</f>
        <v>☀</v>
      </c>
      <c r="D19" s="385"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K$4,_xlpm.達成率&gt;=100,$B$4,_xlpm.達成率&gt;=95,$E$4,_xlpm.達成率&gt;=90,$H$4,TRUE,$K$4)),"")</f>
        <v>☀</v>
      </c>
      <c r="E19" s="89" t="str" cm="1">
        <f t="array" ref="E19">IFERROR(_xlfn.LET(_xlpm.達成率,_xlfn.XLOOKUP(1,(集計!$A:$A=$A$2)*(集計!$B:$B=$A19),集計!G:G),_xlfn.IFS(_xlpm.達成率&gt;=100,$B$4,_xlpm.達成率&gt;=95,$E$4,_xlpm.達成率&gt;=90,$H$4,TRUE,$K$4)),"")</f>
        <v>☀</v>
      </c>
      <c r="F19" s="89" t="str" cm="1">
        <f t="array" ref="F19">IFERROR(_xlfn.LET(_xlpm.達成率,_xlfn.XLOOKUP(1,(集計!$A:$A=$A$2)*(集計!$B:$B=$A19),集計!H:H),_xlfn.IFS(_xlpm.達成率&gt;=110,$K$6,_xlpm.達成率&gt;=100,$H$4,TRUE,$B$6)),"")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B$4,AND(_xlpm.実績&lt;0,_xlpm.達成率&gt;0),$K$4,_xlpm.達成率&gt;=100,$B$4,_xlpm.達成率&gt;=95,$E$4,_xlpm.達成率&gt;=90,$H$4,TRUE,$K$4)),"")</f>
        <v>☀</v>
      </c>
      <c r="H19" s="505">
        <f t="array" ref="H19">IFERROR(_xlfn.XLOOKUP(1, (集計!$A:$A=$A$2) * (集計!$B:$B=$A19), 集計!C:C),"")</f>
        <v>5205777</v>
      </c>
      <c r="I19" s="506"/>
      <c r="J19" s="506"/>
      <c r="K19" s="506"/>
      <c r="L19" s="506"/>
      <c r="M19" s="507"/>
      <c r="N19" s="90"/>
    </row>
    <row r="20" spans="1:17" ht="30" customHeight="1">
      <c r="A20" s="17" t="s">
        <v>278</v>
      </c>
      <c r="B20" s="89" t="str" cm="1">
        <f t="array" ref="B20">IFERROR(_xlfn.LET(_xlpm.達成率,_xlfn.XLOOKUP(1,(集計!$A:$A=$A$2)*(集計!$B:$B=$A20),集計!D:D),_xlfn.IFS(_xlpm.達成率&gt;=100,$B$4,_xlpm.達成率&gt;=95,$E$4,_xlpm.達成率&gt;=90,$H$4,TRUE,$K$4)),"")</f>
        <v>🌤️</v>
      </c>
      <c r="C20" s="89" t="str" cm="1">
        <f t="array" ref="C20">IFERROR(_xlfn.LET(_xlpm.達成率,_xlfn.XLOOKUP(1,(集計!$A:$A=$A$2)*(集計!$B:$B=$A20),集計!E:E),_xlfn.IFS(_xlpm.達成率&gt;=110,$K$6,_xlpm.達成率&gt;=100,$H$4,TRUE,$B$6)),"")</f>
        <v>☀</v>
      </c>
      <c r="D20" s="385"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K$4,_xlpm.達成率&gt;=100,$B$4,_xlpm.達成率&gt;=95,$E$4,_xlpm.達成率&gt;=90,$H$4,TRUE,$K$4)),"")</f>
        <v>☂</v>
      </c>
      <c r="E20" s="89" t="str" cm="1">
        <f t="array" ref="E20">IFERROR(_xlfn.LET(_xlpm.達成率,_xlfn.XLOOKUP(1,(集計!$A:$A=$A$2)*(集計!$B:$B=$A20),集計!G:G),_xlfn.IFS(_xlpm.達成率&gt;=100,$B$4,_xlpm.達成率&gt;=95,$E$4,_xlpm.達成率&gt;=90,$H$4,TRUE,$K$4)),"")</f>
        <v>🌤️</v>
      </c>
      <c r="F20" s="89" t="str" cm="1">
        <f t="array" ref="F20">IFERROR(_xlfn.LET(_xlpm.達成率,_xlfn.XLOOKUP(1,(集計!$A:$A=$A$2)*(集計!$B:$B=$A20),集計!H:H),_xlfn.IFS(_xlpm.達成率&gt;=110,$K$6,_xlpm.達成率&gt;=100,$H$4,TRUE,$B$6)),"")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B$4,AND(_xlpm.実績&lt;0,_xlpm.達成率&gt;0),$K$4,_xlpm.達成率&gt;=100,$B$4,_xlpm.達成率&gt;=95,$E$4,_xlpm.達成率&gt;=90,$H$4,TRUE,$K$4)),"")</f>
        <v>☂</v>
      </c>
      <c r="H20" s="505" t="str">
        <f t="array" ref="H20">IFERROR(_xlfn.XLOOKUP(1, (集計!$A:$A=$A$2) * (集計!$B:$B=$A20), 集計!C:C),"")</f>
        <v>▲3,971,154</v>
      </c>
      <c r="I20" s="506"/>
      <c r="J20" s="506"/>
      <c r="K20" s="506"/>
      <c r="L20" s="506"/>
      <c r="M20" s="507"/>
      <c r="N20" s="90"/>
      <c r="P20" s="60"/>
    </row>
    <row r="21" spans="1:17" ht="30" customHeight="1">
      <c r="A21" s="13" t="s">
        <v>280</v>
      </c>
      <c r="B21" s="89" t="str" cm="1">
        <f t="array" ref="B21">IFERROR(_xlfn.LET(_xlpm.達成率,_xlfn.XLOOKUP(1,(集計!$A:$A=$A$2)*(集計!$B:$B=$A21),集計!D:D),_xlfn.IFS(_xlpm.達成率&gt;=100,$B$4,_xlpm.達成率&gt;=95,$E$4,_xlpm.達成率&gt;=90,$H$4,TRUE,$K$4)),"")</f>
        <v>☀</v>
      </c>
      <c r="C21" s="89" t="str" cm="1">
        <f t="array" ref="C21">IFERROR(_xlfn.LET(_xlpm.達成率,_xlfn.XLOOKUP(1,(集計!$A:$A=$A$2)*(集計!$B:$B=$A21),集計!E:E),_xlfn.IFS(_xlpm.達成率&gt;=110,$K$6,_xlpm.達成率&gt;=100,$H$4,TRUE,$B$6)),"")</f>
        <v>☁</v>
      </c>
      <c r="D21" s="385"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K$4,_xlpm.達成率&gt;=100,$B$4,_xlpm.達成率&gt;=95,$E$4,_xlpm.達成率&gt;=90,$H$4,TRUE,$K$4)),"")</f>
        <v>☂</v>
      </c>
      <c r="E21" s="89" t="str" cm="1">
        <f t="array" ref="E21">IFERROR(_xlfn.LET(_xlpm.達成率,_xlfn.XLOOKUP(1,(集計!$A:$A=$A$2)*(集計!$B:$B=$A21),集計!G:G),_xlfn.IFS(_xlpm.達成率&gt;=100,$B$4,_xlpm.達成率&gt;=95,$E$4,_xlpm.達成率&gt;=90,$H$4,TRUE,$K$4)),"")</f>
        <v>🌤️</v>
      </c>
      <c r="F21" s="89" t="str" cm="1">
        <f t="array" ref="F21">IFERROR(_xlfn.LET(_xlpm.達成率,_xlfn.XLOOKUP(1,(集計!$A:$A=$A$2)*(集計!$B:$B=$A21),集計!H:H),_xlfn.IFS(_xlpm.達成率&gt;=110,$K$6,_xlpm.達成率&gt;=100,$H$4,TRUE,$B$6)),"")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B$4,AND(_xlpm.実績&lt;0,_xlpm.達成率&gt;0),$K$4,_xlpm.達成率&gt;=100,$B$4,_xlpm.達成率&gt;=95,$E$4,_xlpm.達成率&gt;=90,$H$4,TRUE,$K$4)),"")</f>
        <v>☂</v>
      </c>
      <c r="H21" s="505" t="str">
        <f t="array" ref="H21">IFERROR(_xlfn.XLOOKUP(1, (集計!$A:$A=$A$2) * (集計!$B:$B=$A21), 集計!C:C),"")</f>
        <v>▲3,474,592</v>
      </c>
      <c r="I21" s="506"/>
      <c r="J21" s="506"/>
      <c r="K21" s="506"/>
      <c r="L21" s="506"/>
      <c r="M21" s="507"/>
      <c r="N21" s="90"/>
      <c r="O21" ph="1"/>
    </row>
    <row r="22" spans="1:17" ht="30" customHeight="1">
      <c r="A22" s="13" t="s">
        <v>281</v>
      </c>
      <c r="B22" s="89" t="str" cm="1">
        <f t="array" ref="B22">IFERROR(_xlfn.LET(_xlpm.達成率,_xlfn.XLOOKUP(1,(集計!$A:$A=$A$2)*(集計!$B:$B=$A22),集計!D:D),_xlfn.IFS(_xlpm.達成率&gt;=100,$B$4,_xlpm.達成率&gt;=95,$E$4,_xlpm.達成率&gt;=90,$H$4,TRUE,$K$4)),"")</f>
        <v>☂</v>
      </c>
      <c r="C22" s="89" t="str" cm="1">
        <f t="array" ref="C22">IFERROR(_xlfn.LET(_xlpm.達成率,_xlfn.XLOOKUP(1,(集計!$A:$A=$A$2)*(集計!$B:$B=$A22),集計!E:E),_xlfn.IFS(_xlpm.達成率&gt;=110,$K$6,_xlpm.達成率&gt;=100,$H$4,TRUE,$B$6)),"")</f>
        <v>☁</v>
      </c>
      <c r="D22" s="385"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K$4,_xlpm.達成率&gt;=100,$B$4,_xlpm.達成率&gt;=95,$E$4,_xlpm.達成率&gt;=90,$H$4,TRUE,$K$4)),"")</f>
        <v>☂</v>
      </c>
      <c r="E22" s="89" t="str" cm="1">
        <f t="array" ref="E22">IFERROR(_xlfn.LET(_xlpm.達成率,_xlfn.XLOOKUP(1,(集計!$A:$A=$A$2)*(集計!$B:$B=$A22),集計!G:G),_xlfn.IFS(_xlpm.達成率&gt;=100,$B$4,_xlpm.達成率&gt;=95,$E$4,_xlpm.達成率&gt;=90,$H$4,TRUE,$K$4)),"")</f>
        <v>🌤️</v>
      </c>
      <c r="F22" s="89" t="str" cm="1">
        <f t="array" ref="F22">IFERROR(_xlfn.LET(_xlpm.達成率,_xlfn.XLOOKUP(1,(集計!$A:$A=$A$2)*(集計!$B:$B=$A22),集計!H:H),_xlfn.IFS(_xlpm.達成率&gt;=110,$K$6,_xlpm.達成率&gt;=100,$H$4,TRUE,$B$6)),"")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B$4,AND(_xlpm.実績&lt;0,_xlpm.達成率&gt;0),$K$4,_xlpm.達成率&gt;=100,$B$4,_xlpm.達成率&gt;=95,$E$4,_xlpm.達成率&gt;=90,$H$4,TRUE,$K$4)),"")</f>
        <v>☂</v>
      </c>
      <c r="H22" s="505" t="str">
        <f t="array" ref="H22">IFERROR(_xlfn.XLOOKUP(1, (集計!$A:$A=$A$2) * (集計!$B:$B=$A22), 集計!C:C),"")</f>
        <v>▲2,592,662</v>
      </c>
      <c r="I22" s="506"/>
      <c r="J22" s="506"/>
      <c r="K22" s="506"/>
      <c r="L22" s="506"/>
      <c r="M22" s="507"/>
      <c r="N22" s="90"/>
      <c r="O22" ph="1"/>
    </row>
    <row r="23" spans="1:17" ht="30" customHeight="1">
      <c r="A23" s="17" t="s">
        <v>282</v>
      </c>
      <c r="B23" s="89" t="str" cm="1">
        <f t="array" ref="B23">IFERROR(_xlfn.LET(_xlpm.達成率,_xlfn.XLOOKUP(1,(集計!$A:$A=$A$2)*(集計!$B:$B=$A23),集計!D:D),_xlfn.IFS(_xlpm.達成率&gt;=100,$B$4,_xlpm.達成率&gt;=95,$E$4,_xlpm.達成率&gt;=90,$H$4,TRUE,$K$4)),"")</f>
        <v>🌤️</v>
      </c>
      <c r="C23" s="89" t="str" cm="1">
        <f t="array" ref="C23">IFERROR(_xlfn.LET(_xlpm.達成率,_xlfn.XLOOKUP(1,(集計!$A:$A=$A$2)*(集計!$B:$B=$A23),集計!E:E),_xlfn.IFS(_xlpm.達成率&gt;=110,$K$6,_xlpm.達成率&gt;=100,$H$4,TRUE,$B$6)),"")</f>
        <v>☁</v>
      </c>
      <c r="D23" s="385"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K$4,_xlpm.達成率&gt;=100,$B$4,_xlpm.達成率&gt;=95,$E$4,_xlpm.達成率&gt;=90,$H$4,TRUE,$K$4)),"")</f>
        <v>☂</v>
      </c>
      <c r="E23" s="89" t="str" cm="1">
        <f t="array" ref="E23">IFERROR(_xlfn.LET(_xlpm.達成率,_xlfn.XLOOKUP(1,(集計!$A:$A=$A$2)*(集計!$B:$B=$A23),集計!G:G),_xlfn.IFS(_xlpm.達成率&gt;=100,$B$4,_xlpm.達成率&gt;=95,$E$4,_xlpm.達成率&gt;=90,$H$4,TRUE,$K$4)),"")</f>
        <v>☀</v>
      </c>
      <c r="F23" s="89" t="str" cm="1">
        <f t="array" ref="F23">IFERROR(_xlfn.LET(_xlpm.達成率,_xlfn.XLOOKUP(1,(集計!$A:$A=$A$2)*(集計!$B:$B=$A23),集計!H:H),_xlfn.IFS(_xlpm.達成率&gt;=110,$K$6,_xlpm.達成率&gt;=100,$H$4,TRUE,$B$6)),"")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B$4,AND(_xlpm.実績&lt;0,_xlpm.達成率&gt;0),$K$4,_xlpm.達成率&gt;=100,$B$4,_xlpm.達成率&gt;=95,$E$4,_xlpm.達成率&gt;=90,$H$4,TRUE,$K$4)),"")</f>
        <v>🌤️</v>
      </c>
      <c r="H23" s="505">
        <f t="array" ref="H23">IFERROR(_xlfn.XLOOKUP(1, (集計!$A:$A=$A$2) * (集計!$B:$B=$A23), 集計!C:C),"")</f>
        <v>2487986</v>
      </c>
      <c r="I23" s="506"/>
      <c r="J23" s="506"/>
      <c r="K23" s="506"/>
      <c r="L23" s="506"/>
      <c r="M23" s="507"/>
      <c r="N23" s="90"/>
    </row>
    <row r="24" spans="1:17" ht="30" customHeight="1">
      <c r="A24" s="17" t="s">
        <v>321</v>
      </c>
      <c r="B24" s="89" t="str" cm="1">
        <f t="array" ref="B24">IFERROR(_xlfn.LET(_xlpm.達成率,_xlfn.XLOOKUP(1,(集計!$A:$A=$A$2)*(集計!$B:$B=$A24),集計!D:D),_xlfn.IFS(_xlpm.達成率&gt;=100,$B$4,_xlpm.達成率&gt;=95,$E$4,_xlpm.達成率&gt;=90,$H$4,TRUE,$K$4)),"")</f>
        <v>☂</v>
      </c>
      <c r="C24" s="89" t="str" cm="1">
        <f t="array" ref="C24">IFERROR(_xlfn.LET(_xlpm.達成率,_xlfn.XLOOKUP(1,(集計!$A:$A=$A$2)*(集計!$B:$B=$A24),集計!E:E),_xlfn.IFS(_xlpm.達成率&gt;=110,$K$6,_xlpm.達成率&gt;=100,$H$4,TRUE,$B$6)),"")</f>
        <v>☁</v>
      </c>
      <c r="D24" s="385"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K$4,_xlpm.達成率&gt;=100,$B$4,_xlpm.達成率&gt;=95,$E$4,_xlpm.達成率&gt;=90,$H$4,TRUE,$K$4)),"")</f>
        <v>☂</v>
      </c>
      <c r="E24" s="89" t="str" cm="1">
        <f t="array" ref="E24">IFERROR(_xlfn.LET(_xlpm.達成率,_xlfn.XLOOKUP(1,(集計!$A:$A=$A$2)*(集計!$B:$B=$A24),集計!G:G),_xlfn.IFS(_xlpm.達成率&gt;=100,$B$4,_xlpm.達成率&gt;=95,$E$4,_xlpm.達成率&gt;=90,$H$4,TRUE,$K$4)),"")</f>
        <v>☂</v>
      </c>
      <c r="F24" s="89" t="str" cm="1">
        <f t="array" ref="F24">IFERROR(_xlfn.LET(_xlpm.達成率,_xlfn.XLOOKUP(1,(集計!$A:$A=$A$2)*(集計!$B:$B=$A24),集計!H:H),_xlfn.IFS(_xlpm.達成率&gt;=110,$K$6,_xlpm.達成率&gt;=100,$H$4,TRUE,$B$6)),"")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B$4,AND(_xlpm.実績&lt;0,_xlpm.達成率&gt;0),$K$4,_xlpm.達成率&gt;=100,$B$4,_xlpm.達成率&gt;=95,$E$4,_xlpm.達成率&gt;=90,$H$4,TRUE,$K$4)),"")</f>
        <v>☂</v>
      </c>
      <c r="H24" s="505" t="str">
        <f t="array" ref="H24">IFERROR(_xlfn.XLOOKUP(1, (集計!$A:$A=$A$2) * (集計!$B:$B=$A24), 集計!C:C),"")</f>
        <v>▲2,805,305</v>
      </c>
      <c r="I24" s="506"/>
      <c r="J24" s="506"/>
      <c r="K24" s="506"/>
      <c r="L24" s="506"/>
      <c r="M24" s="507"/>
      <c r="N24" s="90"/>
    </row>
    <row r="25" spans="1:17" ht="30" customHeight="1">
      <c r="A25" s="17" t="s">
        <v>322</v>
      </c>
      <c r="B25" s="89" t="str" cm="1">
        <f t="array" ref="B25">IFERROR(_xlfn.LET(_xlpm.達成率,_xlfn.XLOOKUP(1,(集計!$A:$A=$A$2)*(集計!$B:$B=$A25),集計!D:D),_xlfn.IFS(_xlpm.達成率&gt;=100,$B$4,_xlpm.達成率&gt;=95,$E$4,_xlpm.達成率&gt;=90,$H$4,TRUE,$K$4)),"")</f>
        <v>☀</v>
      </c>
      <c r="C25" s="89" t="str" cm="1">
        <f t="array" ref="C25">IFERROR(_xlfn.LET(_xlpm.達成率,_xlfn.XLOOKUP(1,(集計!$A:$A=$A$2)*(集計!$B:$B=$A25),集計!E:E),_xlfn.IFS(_xlpm.達成率&gt;=110,$K$6,_xlpm.達成率&gt;=100,$H$4,TRUE,$B$6)),"")</f>
        <v>☁</v>
      </c>
      <c r="D25" s="385"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K$4,_xlpm.達成率&gt;=100,$B$4,_xlpm.達成率&gt;=95,$E$4,_xlpm.達成率&gt;=90,$H$4,TRUE,$K$4)),"")</f>
        <v>☀</v>
      </c>
      <c r="E25" s="89" t="str" cm="1">
        <f t="array" ref="E25">IFERROR(_xlfn.LET(_xlpm.達成率,_xlfn.XLOOKUP(1,(集計!$A:$A=$A$2)*(集計!$B:$B=$A25),集計!G:G),_xlfn.IFS(_xlpm.達成率&gt;=100,$B$4,_xlpm.達成率&gt;=95,$E$4,_xlpm.達成率&gt;=90,$H$4,TRUE,$K$4)),"")</f>
        <v>☀</v>
      </c>
      <c r="F25" s="89" t="str" cm="1">
        <f t="array" ref="F25">IFERROR(_xlfn.LET(_xlpm.達成率,_xlfn.XLOOKUP(1,(集計!$A:$A=$A$2)*(集計!$B:$B=$A25),集計!H:H),_xlfn.IFS(_xlpm.達成率&gt;=110,$K$6,_xlpm.達成率&gt;=100,$H$4,TRUE,$B$6)),"")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B$4,AND(_xlpm.実績&lt;0,_xlpm.達成率&gt;0),$K$4,_xlpm.達成率&gt;=100,$B$4,_xlpm.達成率&gt;=95,$E$4,_xlpm.達成率&gt;=90,$H$4,TRUE,$K$4)),"")</f>
        <v>☀</v>
      </c>
      <c r="H25" s="505">
        <f t="array" ref="H25">IFERROR(_xlfn.XLOOKUP(1, (集計!$A:$A=$A$2) * (集計!$B:$B=$A25), 集計!C:C),"")</f>
        <v>5184</v>
      </c>
      <c r="I25" s="506"/>
      <c r="J25" s="506"/>
      <c r="K25" s="506"/>
      <c r="L25" s="506"/>
      <c r="M25" s="507"/>
      <c r="N25" s="90"/>
    </row>
    <row r="26" spans="1:17" ht="30" customHeight="1">
      <c r="A26" s="17" t="s">
        <v>323</v>
      </c>
      <c r="B26" s="89" t="str" cm="1">
        <f t="array" ref="B26">IFERROR(_xlfn.LET(_xlpm.達成率,_xlfn.XLOOKUP(1,(集計!$A:$A=$A$2)*(集計!$B:$B=$A26),集計!D:D),_xlfn.IFS(_xlpm.達成率&gt;=100,$B$4,_xlpm.達成率&gt;=95,$E$4,_xlpm.達成率&gt;=90,$H$4,TRUE,$K$4)),"")</f>
        <v>☀</v>
      </c>
      <c r="C26" s="89" t="str" cm="1">
        <f t="array" ref="C26">IFERROR(_xlfn.LET(_xlpm.達成率,_xlfn.XLOOKUP(1,(集計!$A:$A=$A$2)*(集計!$B:$B=$A26),集計!E:E),_xlfn.IFS(_xlpm.達成率&gt;=110,$K$6,_xlpm.達成率&gt;=100,$H$4,TRUE,$B$6)),"")</f>
        <v>☁</v>
      </c>
      <c r="D26" s="385"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K$4,_xlpm.達成率&gt;=100,$B$4,_xlpm.達成率&gt;=95,$E$4,_xlpm.達成率&gt;=90,$H$4,TRUE,$K$4)),"")</f>
        <v>☀</v>
      </c>
      <c r="E26" s="89" t="str" cm="1">
        <f t="array" ref="E26">IFERROR(_xlfn.LET(_xlpm.達成率,_xlfn.XLOOKUP(1,(集計!$A:$A=$A$2)*(集計!$B:$B=$A26),集計!G:G),_xlfn.IFS(_xlpm.達成率&gt;=100,$B$4,_xlpm.達成率&gt;=95,$E$4,_xlpm.達成率&gt;=90,$H$4,TRUE,$K$4)),"")</f>
        <v>☀</v>
      </c>
      <c r="F26" s="89" t="str" cm="1">
        <f t="array" ref="F26">IFERROR(_xlfn.LET(_xlpm.達成率,_xlfn.XLOOKUP(1,(集計!$A:$A=$A$2)*(集計!$B:$B=$A26),集計!H:H),_xlfn.IFS(_xlpm.達成率&gt;=110,$K$6,_xlpm.達成率&gt;=100,$H$4,TRUE,$B$6)),"")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B$4,AND(_xlpm.実績&lt;0,_xlpm.達成率&gt;0),$K$4,_xlpm.達成率&gt;=100,$B$4,_xlpm.達成率&gt;=95,$E$4,_xlpm.達成率&gt;=90,$H$4,TRUE,$K$4)),"")</f>
        <v>☂</v>
      </c>
      <c r="H26" s="505">
        <f t="array" ref="H26">IFERROR(_xlfn.XLOOKUP(1, (集計!$A:$A=$A$2) * (集計!$B:$B=$A26), 集計!C:C),"")</f>
        <v>1022783</v>
      </c>
      <c r="I26" s="506"/>
      <c r="J26" s="506"/>
      <c r="K26" s="506"/>
      <c r="L26" s="506"/>
      <c r="M26" s="507"/>
      <c r="N26" s="90"/>
    </row>
    <row r="27" spans="1:17" ht="30" customHeight="1">
      <c r="A27" s="17" t="s">
        <v>324</v>
      </c>
      <c r="B27" s="89" t="str" cm="1">
        <f t="array" ref="B27">IFERROR(_xlfn.LET(_xlpm.達成率,_xlfn.XLOOKUP(1,(集計!$A:$A=$A$2)*(集計!$B:$B=$A27),集計!D:D),_xlfn.IFS(_xlpm.達成率&gt;=100,$B$4,_xlpm.達成率&gt;=95,$E$4,_xlpm.達成率&gt;=90,$H$4,TRUE,$K$4)),"")</f>
        <v>☂</v>
      </c>
      <c r="C27" s="89" t="str" cm="1">
        <f t="array" ref="C27">IFERROR(_xlfn.LET(_xlpm.達成率,_xlfn.XLOOKUP(1,(集計!$A:$A=$A$2)*(集計!$B:$B=$A27),集計!E:E),_xlfn.IFS(_xlpm.達成率&gt;=110,$K$6,_xlpm.達成率&gt;=100,$H$4,TRUE,$B$6)),"")</f>
        <v>☀</v>
      </c>
      <c r="D27" s="385"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K$4,_xlpm.達成率&gt;=100,$B$4,_xlpm.達成率&gt;=95,$E$4,_xlpm.達成率&gt;=90,$H$4,TRUE,$K$4)),"")</f>
        <v>☂</v>
      </c>
      <c r="E27" s="89" t="str" cm="1">
        <f t="array" ref="E27">IFERROR(_xlfn.LET(_xlpm.達成率,_xlfn.XLOOKUP(1,(集計!$A:$A=$A$2)*(集計!$B:$B=$A27),集計!G:G),_xlfn.IFS(_xlpm.達成率&gt;=100,$B$4,_xlpm.達成率&gt;=95,$E$4,_xlpm.達成率&gt;=90,$H$4,TRUE,$K$4)),"")</f>
        <v>☂</v>
      </c>
      <c r="F27" s="89" t="str" cm="1">
        <f t="array" ref="F27">IFERROR(_xlfn.LET(_xlpm.達成率,_xlfn.XLOOKUP(1,(集計!$A:$A=$A$2)*(集計!$B:$B=$A27),集計!H:H),_xlfn.IFS(_xlpm.達成率&gt;=110,$K$6,_xlpm.達成率&gt;=100,$H$4,TRUE,$B$6)),"")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B$4,AND(_xlpm.実績&lt;0,_xlpm.達成率&gt;0),$K$4,_xlpm.達成率&gt;=100,$B$4,_xlpm.達成率&gt;=95,$E$4,_xlpm.達成率&gt;=90,$H$4,TRUE,$K$4)),"")</f>
        <v>☂</v>
      </c>
      <c r="H27" s="505">
        <f t="array" ref="H27">IFERROR(_xlfn.XLOOKUP(1, (集計!$A:$A=$A$2) * (集計!$B:$B=$A27), 集計!C:C),"")</f>
        <v>939756</v>
      </c>
      <c r="I27" s="506"/>
      <c r="J27" s="506"/>
      <c r="K27" s="506"/>
      <c r="L27" s="506"/>
      <c r="M27" s="507"/>
      <c r="N27" s="90"/>
    </row>
    <row r="28" spans="1:17" ht="30" customHeight="1">
      <c r="A28" s="17" t="s">
        <v>325</v>
      </c>
      <c r="B28" s="89" t="str" cm="1">
        <f t="array" ref="B28">IFERROR(_xlfn.LET(_xlpm.達成率,_xlfn.XLOOKUP(1,(集計!$A:$A=$A$2)*(集計!$B:$B=$A28),集計!D:D),_xlfn.IFS(_xlpm.達成率&gt;=100,$B$4,_xlpm.達成率&gt;=95,$E$4,_xlpm.達成率&gt;=90,$H$4,TRUE,$K$4)),"")</f>
        <v>☁</v>
      </c>
      <c r="C28" s="89" t="str" cm="1">
        <f t="array" ref="C28">IFERROR(_xlfn.LET(_xlpm.達成率,_xlfn.XLOOKUP(1,(集計!$A:$A=$A$2)*(集計!$B:$B=$A28),集計!E:E),_xlfn.IFS(_xlpm.達成率&gt;=110,$K$6,_xlpm.達成率&gt;=100,$H$4,TRUE,$B$6)),"")</f>
        <v>☀</v>
      </c>
      <c r="D28" s="385"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K$4,_xlpm.達成率&gt;=100,$B$4,_xlpm.達成率&gt;=95,$E$4,_xlpm.達成率&gt;=90,$H$4,TRUE,$K$4)),"")</f>
        <v>☂</v>
      </c>
      <c r="E28" s="89" t="str" cm="1">
        <f t="array" ref="E28">IFERROR(_xlfn.LET(_xlpm.達成率,_xlfn.XLOOKUP(1,(集計!$A:$A=$A$2)*(集計!$B:$B=$A28),集計!G:G),_xlfn.IFS(_xlpm.達成率&gt;=100,$B$4,_xlpm.達成率&gt;=95,$E$4,_xlpm.達成率&gt;=90,$H$4,TRUE,$K$4)),"")</f>
        <v>☂</v>
      </c>
      <c r="F28" s="89" t="str" cm="1">
        <f t="array" ref="F28">IFERROR(_xlfn.LET(_xlpm.達成率,_xlfn.XLOOKUP(1,(集計!$A:$A=$A$2)*(集計!$B:$B=$A28),集計!H:H),_xlfn.IFS(_xlpm.達成率&gt;=110,$K$6,_xlpm.達成率&gt;=100,$H$4,TRUE,$B$6)),"")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B$4,AND(_xlpm.実績&lt;0,_xlpm.達成率&gt;0),$K$4,_xlpm.達成率&gt;=100,$B$4,_xlpm.達成率&gt;=95,$E$4,_xlpm.達成率&gt;=90,$H$4,TRUE,$K$4)),"")</f>
        <v>☂</v>
      </c>
      <c r="H28" s="505" t="str">
        <f t="array" ref="H28">IFERROR(_xlfn.XLOOKUP(1, (集計!$A:$A=$A$2) * (集計!$B:$B=$A28), 集計!C:C),"")</f>
        <v>▲1,299,345</v>
      </c>
      <c r="I28" s="506"/>
      <c r="J28" s="506"/>
      <c r="K28" s="506"/>
      <c r="L28" s="506"/>
      <c r="M28" s="507"/>
      <c r="N28" s="90"/>
    </row>
    <row r="29" spans="1:17" ht="33.75" customHeight="1" thickBot="1">
      <c r="A29" s="306" t="s">
        <v>368</v>
      </c>
      <c r="B29" s="359" t="str" cm="1">
        <f t="array" ref="B29">IFERROR(_xlfn.LET(_xlpm.達成率,_xlfn.XLOOKUP(1,(集計!$A:$A=$A$2)*(集計!$B:$B=$A29),集計!D:D),_xlfn.IFS(_xlpm.達成率&gt;=100,$B$4,_xlpm.達成率&gt;=95,$E$4,_xlpm.達成率&gt;=90,$H$4,TRUE,$K$4)),"")</f>
        <v>🌤️</v>
      </c>
      <c r="C29" s="301" t="str" cm="1">
        <f t="array" ref="C29">IFERROR(_xlfn.LET(_xlpm.達成率,_xlfn.XLOOKUP(1,(集計!$A:$A=$A$2)*(集計!$B:$B=$A29),集計!E:E),_xlfn.IFS(_xlpm.達成率&gt;=110,$K$6,_xlpm.達成率&gt;=100,$H$4,TRUE,$B$6)),"")</f>
        <v>☀</v>
      </c>
      <c r="D29" s="430"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K$4,_xlpm.達成率&gt;=100,$B$4,_xlpm.達成率&gt;=95,$E$4,_xlpm.達成率&gt;=90,$H$4,TRUE,$K$4)),"")</f>
        <v>☂</v>
      </c>
      <c r="E29" s="359" t="str" cm="1">
        <f t="array" ref="E29">IFERROR(_xlfn.LET(_xlpm.達成率,_xlfn.XLOOKUP(1,(集計!$A:$A=$A$2)*(集計!$B:$B=$A29),集計!G:G),_xlfn.IFS(_xlpm.達成率&gt;=100,$B$4,_xlpm.達成率&gt;=95,$E$4,_xlpm.達成率&gt;=90,$H$4,TRUE,$K$4)),"")</f>
        <v>🌤️</v>
      </c>
      <c r="F29" s="359" t="str" cm="1">
        <f t="array" ref="F29">IFERROR(_xlfn.LET(_xlpm.達成率,_xlfn.XLOOKUP(1,(集計!$A:$A=$A$2)*(集計!$B:$B=$A29),集計!H:H),_xlfn.IFS(_xlpm.達成率&gt;=110,$K$6,_xlpm.達成率&gt;=100,$H$4,TRUE,$B$6)),"")</f>
        <v>☁</v>
      </c>
      <c r="G29" s="431" t="str" cm="1">
        <f t="array" ref="G29">IFERROR(_xlfn.LET(_xlpm.実績,_xlfn.NUMBERVALUE(SUBSTITUTE(SUBSTITUTE(_xlfn.XLOOKUP(1,(集計!$A:$A=$A$2)*(集計!$B:$B=$A29),集計!C:C),"▲","-"),"*",""),".",","),_xlpm.達成率,_xlfn.NUMBERVALUE(SUBSTITUTE(SUBSTITUTE(_xlfn.XLOOKUP(1,(集計!$A:$A=$A$2)*(集計!$B:$B=$A29),集計!I:I),"▲","-"),"*",""),".",","),_xlfn.IFS(AND(_xlpm.実績&gt;0,_xlpm.達成率&lt;0),$B$4,AND(_xlpm.実績&lt;0,_xlpm.達成率&gt;0),$K$4,_xlpm.達成率&gt;=100,$B$4,_xlpm.達成率&gt;=95,$E$4,_xlpm.達成率&gt;=90,$H$4,TRUE,$K$4)),"")</f>
        <v>☂</v>
      </c>
      <c r="H29" s="508" t="str">
        <f t="array" ref="H29">IFERROR(_xlfn.XLOOKUP(1, (集計!$A:$A=$A$2) * (集計!$B:$B=$A29), 集計!C:C),"")</f>
        <v>▲1,204,269</v>
      </c>
      <c r="I29" s="509"/>
      <c r="J29" s="509"/>
      <c r="K29" s="509"/>
      <c r="L29" s="509"/>
      <c r="M29" s="510"/>
      <c r="N29" s="90"/>
    </row>
    <row r="30" spans="1:17" ht="30" customHeight="1" thickTop="1" thickBot="1">
      <c r="A30" s="20" t="s">
        <v>69</v>
      </c>
      <c r="B30" s="302" t="str" cm="1">
        <f t="array" ref="B30">IFERROR(_xlfn.LET(_xlpm.達成率,_xlfn.XLOOKUP(1,(集計!$A:$A=$A$2)*(集計!$B:$B=$A30),集計!D:D),_xlfn.IFS(_xlpm.達成率&gt;=100,$B$4,_xlpm.達成率&gt;=95,$E$4,_xlpm.達成率&gt;=90,$H$4,TRUE,$K$4)),"")</f>
        <v>🌤️</v>
      </c>
      <c r="C30" s="383" t="str" cm="1">
        <f t="array" ref="C30">IFERROR(_xlfn.LET(_xlpm.達成率,_xlfn.XLOOKUP(1,(集計!$A:$A=$A$2)*(集計!$B:$B=$A30),集計!E:E),_xlfn.IFS(_xlpm.達成率&gt;=110,$K$6,_xlpm.達成率&gt;=100,$H$4,TRUE,$B$6)),"")</f>
        <v>☀</v>
      </c>
      <c r="D30" s="444"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K$4,_xlpm.達成率&gt;=100,$B$4,_xlpm.達成率&gt;=95,$E$4,_xlpm.達成率&gt;=90,$H$4,TRUE,$K$4)),"")</f>
        <v>☀</v>
      </c>
      <c r="E30" s="429" t="str" cm="1">
        <f t="array" ref="E30">IFERROR(_xlfn.LET(_xlpm.達成率,_xlfn.XLOOKUP(1,(集計!$A:$A=$A$2)*(集計!$B:$B=$A30),集計!G:G),_xlfn.IFS(_xlpm.達成率&gt;=100,$B$4,_xlpm.達成率&gt;=95,$E$4,_xlpm.達成率&gt;=90,$H$4,TRUE,$K$4)),"")</f>
        <v>☀</v>
      </c>
      <c r="F30" s="429" t="str" cm="1">
        <f t="array" ref="F30">IFERROR(_xlfn.LET(_xlpm.達成率,_xlfn.XLOOKUP(1,(集計!$A:$A=$A$2)*(集計!$B:$B=$A30),集計!H:H),_xlfn.IFS(_xlpm.達成率&gt;=110,$K$6,_xlpm.達成率&gt;=100,$H$4,TRUE,$B$6)),"")</f>
        <v>☁</v>
      </c>
      <c r="G30" s="429" t="str" cm="1">
        <f t="array" ref="G30">IFERROR(_xlfn.LET(_xlpm.実績,_xlfn.NUMBERVALUE(SUBSTITUTE(SUBSTITUTE(_xlfn.XLOOKUP(1,(集計!$A:$A=$A$2)*(集計!$B:$B=$A30),集計!C:C),"▲","-"),"*",""),".",","),_xlpm.達成率,_xlfn.NUMBERVALUE(SUBSTITUTE(SUBSTITUTE(_xlfn.XLOOKUP(1,(集計!$A:$A=$A$2)*(集計!$B:$B=$A30),集計!I:I),"▲","-"),"*",""),".",","),_xlfn.IFS(AND(_xlpm.実績&gt;0,_xlpm.達成率&lt;0),$B$4,AND(_xlpm.実績&lt;0,_xlpm.達成率&gt;0),$K$4,_xlpm.達成率&gt;=100,$B$4,_xlpm.達成率&gt;=95,$E$4,_xlpm.達成率&gt;=90,$H$4,TRUE,$K$4)),"")</f>
        <v>☀</v>
      </c>
      <c r="H30" s="511">
        <f t="array" ref="H30">IFERROR(_xlfn.XLOOKUP(1, (集計!$A:$A=$A$2) * (集計!$B:$B=$A30), 集計!C:C),"")</f>
        <v>23091271</v>
      </c>
      <c r="I30" s="512"/>
      <c r="J30" s="512"/>
      <c r="K30" s="512"/>
      <c r="L30" s="512"/>
      <c r="M30" s="513"/>
      <c r="N30" s="90"/>
    </row>
    <row r="31" spans="1:17" ht="20.100000000000001" customHeight="1">
      <c r="D31" s="10"/>
    </row>
  </sheetData>
  <dataConsolidate/>
  <mergeCells count="42">
    <mergeCell ref="H27:M27"/>
    <mergeCell ref="H28:M28"/>
    <mergeCell ref="H29:M29"/>
    <mergeCell ref="H30:M30"/>
    <mergeCell ref="A1:M1"/>
    <mergeCell ref="A2:M2"/>
    <mergeCell ref="I4:J5"/>
    <mergeCell ref="I6:J7"/>
    <mergeCell ref="H9:M10"/>
    <mergeCell ref="H11:M11"/>
    <mergeCell ref="H12:M12"/>
    <mergeCell ref="B9:D9"/>
    <mergeCell ref="E9:G9"/>
    <mergeCell ref="B4:B5"/>
    <mergeCell ref="C4:D5"/>
    <mergeCell ref="E4:E5"/>
    <mergeCell ref="F4:G5"/>
    <mergeCell ref="H4:H5"/>
    <mergeCell ref="K4:K5"/>
    <mergeCell ref="L4:M5"/>
    <mergeCell ref="A6:A7"/>
    <mergeCell ref="B6:B7"/>
    <mergeCell ref="C6:D7"/>
    <mergeCell ref="E6:E7"/>
    <mergeCell ref="F6:G7"/>
    <mergeCell ref="H6:H7"/>
    <mergeCell ref="K6:K7"/>
    <mergeCell ref="L6:M7"/>
    <mergeCell ref="H13:M13"/>
    <mergeCell ref="H14:M14"/>
    <mergeCell ref="H15:M15"/>
    <mergeCell ref="H16:M16"/>
    <mergeCell ref="H17:M17"/>
    <mergeCell ref="H23:M23"/>
    <mergeCell ref="H24:M24"/>
    <mergeCell ref="H25:M25"/>
    <mergeCell ref="H26:M26"/>
    <mergeCell ref="H18:M18"/>
    <mergeCell ref="H19:M19"/>
    <mergeCell ref="H20:M20"/>
    <mergeCell ref="H21:M21"/>
    <mergeCell ref="H22:M22"/>
  </mergeCells>
  <phoneticPr fontId="46"/>
  <conditionalFormatting sqref="B11:G30">
    <cfRule type="expression" dxfId="43" priority="5" stopIfTrue="1">
      <formula>B11=$K$4</formula>
    </cfRule>
    <cfRule type="expression" dxfId="42" priority="6" stopIfTrue="1">
      <formula>B11=$B$4</formula>
    </cfRule>
    <cfRule type="expression" dxfId="41" priority="7" stopIfTrue="1">
      <formula>B11=$E$4</formula>
    </cfRule>
    <cfRule type="expression" dxfId="40" priority="8" stopIfTrue="1">
      <formula>B11=$H$4</formula>
    </cfRule>
  </conditionalFormatting>
  <pageMargins left="0.7" right="0.7" top="0.75" bottom="0.75" header="0.3" footer="0.3"/>
  <pageSetup paperSize="9" scale="94" orientation="portrait" r:id="rId1"/>
  <headerFooter>
    <oddHeader xml:space="preserve">&amp;L&amp;28
</oddHead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B5D1C-ADAD-46C3-A275-D4CFEB677915}">
  <sheetPr codeName="Sheet20">
    <tabColor rgb="FFEE0000"/>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6.125" customWidth="1"/>
    <col min="6" max="8" width="5.625" customWidth="1"/>
    <col min="9" max="9" width="6.375" customWidth="1"/>
    <col min="10" max="10" width="2.625" customWidth="1"/>
    <col min="11" max="12" width="5.125" customWidth="1"/>
    <col min="13" max="14" width="5.625" customWidth="1"/>
    <col min="15" max="15" width="9.875" customWidth="1"/>
    <col min="16" max="16" width="33.25" style="433" customWidth="1"/>
    <col min="17" max="18" width="13.875" bestFit="1" customWidth="1"/>
  </cols>
  <sheetData>
    <row r="1" spans="1:19" ht="33" customHeight="1">
      <c r="A1" s="592" t="s">
        <v>4</v>
      </c>
      <c r="B1" s="592"/>
      <c r="C1" s="592"/>
      <c r="D1" s="592"/>
      <c r="E1" s="592"/>
      <c r="F1" s="592"/>
      <c r="G1" s="592"/>
      <c r="H1" s="592"/>
      <c r="I1" s="592"/>
      <c r="J1" s="592"/>
      <c r="K1" s="592"/>
      <c r="L1" s="593" t="s">
        <v>820</v>
      </c>
      <c r="M1" s="593"/>
      <c r="N1" s="593"/>
      <c r="O1" s="593"/>
      <c r="P1" s="432"/>
    </row>
    <row r="2" spans="1:19" ht="31.5" customHeight="1">
      <c r="A2" s="475" t="s">
        <v>849</v>
      </c>
      <c r="B2" s="476"/>
      <c r="C2" s="476"/>
      <c r="D2" s="476"/>
      <c r="E2" s="476"/>
      <c r="F2" s="476"/>
      <c r="G2" s="476"/>
      <c r="H2" s="476"/>
      <c r="I2" s="476"/>
      <c r="J2" s="476"/>
      <c r="K2" s="477"/>
      <c r="L2" s="593" t="s">
        <v>1</v>
      </c>
      <c r="M2" s="593"/>
      <c r="N2" s="593"/>
      <c r="O2" s="593"/>
      <c r="P2" s="432"/>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436"/>
    </row>
    <row r="10" spans="1:19" ht="30" customHeight="1">
      <c r="A10" s="12"/>
      <c r="B10" s="303" t="s">
        <v>6</v>
      </c>
      <c r="C10" s="6" t="s">
        <v>7</v>
      </c>
      <c r="D10" s="33" t="s">
        <v>8</v>
      </c>
      <c r="E10" s="26" t="s">
        <v>9</v>
      </c>
      <c r="F10" s="42" t="s">
        <v>6</v>
      </c>
      <c r="G10" s="6" t="s">
        <v>7</v>
      </c>
      <c r="H10" s="34" t="s">
        <v>8</v>
      </c>
      <c r="I10" s="26" t="s">
        <v>13</v>
      </c>
      <c r="J10" s="502"/>
      <c r="K10" s="503"/>
      <c r="L10" s="591"/>
      <c r="M10" s="597"/>
      <c r="N10" s="598"/>
      <c r="O10" s="599"/>
      <c r="P10" s="436"/>
      <c r="Q10" t="s">
        <v>850</v>
      </c>
      <c r="R10" t="s">
        <v>851</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_xlfn.NUMBERVALUE(SUBSTITUTE(SUBSTITUTE(_xlfn.XLOOKUP(1,(集計!$A:$A=$A$2)*(集計!$B:$B=$A11),集計!C:C),"▲","-"),"*",""),".",","),_xlpm.達成率,_xlfn.NUMBERVALUE(SUBSTITUTE(SUBSTITUTE(_xlfn.XLOOKUP(1,(集計!$A:$A=$A$2)*(集計!$B:$B=$A11),集計!F:F),"▲","-"),"*",""),".",","),_xlfn.IFS(AND(_xlpm.実績&gt;0,_xlpm.達成率&lt;0),$B$4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v>
      </c>
      <c r="J11" s="505" cm="1">
        <f t="array" ref="J11">IFERROR(_xlfn.XLOOKUP(1, (集計!$A:$A=$A$2) * (集計!$B:$B=$A11), 集計!C:C),"")</f>
        <v>349633</v>
      </c>
      <c r="K11" s="506"/>
      <c r="L11" s="506"/>
      <c r="M11" s="600"/>
      <c r="N11" s="601"/>
      <c r="O11" s="602"/>
      <c r="P11" s="437" t="s">
        <v>852</v>
      </c>
      <c r="Q11" s="90">
        <f>IFERROR(VLOOKUP($P11,'利用者数実績（2025.8）'!A:AP,42,FALSE)*100,"")</f>
        <v>100.61179087875416</v>
      </c>
      <c r="R11" s="90">
        <f>IFERROR((VLOOKUP($P11,'利用者数実績（2025.8）'!A:AP,38,FALSE)/VLOOKUP($P11,'利用者数実績（2024.8）'!A:AP,38,FALSE))*100,"")</f>
        <v>98.556251702533359</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_xlfn.NUMBERVALUE(SUBSTITUTE(SUBSTITUTE(_xlfn.XLOOKUP(1,(集計!$A:$A=$A$2)*(集計!$B:$B=$A12),集計!C:C),"▲","-"),"*",""),".",","),_xlpm.達成率,_xlfn.NUMBERVALUE(SUBSTITUTE(SUBSTITUTE(_xlfn.XLOOKUP(1,(集計!$A:$A=$A$2)*(集計!$B:$B=$A12),集計!F:F),"▲","-"),"*",""),".",","),_xlfn.IFS(AND(_xlpm.実績&gt;0,_xlpm.達成率&lt;0),$B$4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v>
      </c>
      <c r="J12" s="505" t="str">
        <f t="array" ref="J12">IFERROR(_xlfn.XLOOKUP(1, (集計!$A:$A=$A$2) * (集計!$B:$B=$A12), 集計!C:C),"")</f>
        <v>▲6,585</v>
      </c>
      <c r="K12" s="506"/>
      <c r="L12" s="506"/>
      <c r="M12" s="600"/>
      <c r="N12" s="601"/>
      <c r="O12" s="602"/>
      <c r="P12" s="438" t="s">
        <v>558</v>
      </c>
      <c r="Q12" s="90">
        <f>IFERROR(VLOOKUP($P12,'利用者数実績（2025.8）'!A:AP,42,FALSE)*100,"")</f>
        <v>96.615384615384613</v>
      </c>
      <c r="R12" s="90">
        <f>IFERROR((VLOOKUP($P12,'利用者数実績（2025.8）'!A:AP,38,FALSE)/VLOOKUP($P12,'利用者数実績（2024.8）'!A:AP,38,FALSE))*100,"")</f>
        <v>97.627821280515889</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_xlfn.NUMBERVALUE(SUBSTITUTE(SUBSTITUTE(_xlfn.XLOOKUP(1,(集計!$A:$A=$A$2)*(集計!$B:$B=$A13),集計!C:C),"▲","-"),"*",""),".",","),_xlpm.達成率,_xlfn.NUMBERVALUE(SUBSTITUTE(SUBSTITUTE(_xlfn.XLOOKUP(1,(集計!$A:$A=$A$2)*(集計!$B:$B=$A13),集計!F:F),"▲","-"),"*",""),".",","),_xlfn.IFS(AND(_xlpm.実績&gt;0,_xlpm.達成率&lt;0),$B$4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v>
      </c>
      <c r="J13" s="505" t="str">
        <f t="array" ref="J13">IFERROR(_xlfn.XLOOKUP(1, (集計!$A:$A=$A$2) * (集計!$B:$B=$A13), 集計!C:C),"")</f>
        <v>▲848,068</v>
      </c>
      <c r="K13" s="506"/>
      <c r="L13" s="506"/>
      <c r="M13" s="600"/>
      <c r="N13" s="601"/>
      <c r="O13" s="602"/>
      <c r="P13" s="438" t="s">
        <v>494</v>
      </c>
      <c r="Q13" s="90">
        <f>IFERROR(VLOOKUP($P13,'利用者数実績（2025.8）'!A:AP,42,FALSE)*100,"")</f>
        <v>88.235294117647058</v>
      </c>
      <c r="R13" s="90">
        <f>IFERROR((VLOOKUP($P13,'利用者数実績（2025.8）'!A:AP,38,FALSE)/VLOOKUP($P13,'利用者数実績（2024.8）'!A:AP,38,FALSE))*100,"")</f>
        <v>92.150170648464155</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_xlfn.NUMBERVALUE(SUBSTITUTE(SUBSTITUTE(_xlfn.XLOOKUP(1,(集計!$A:$A=$A$2)*(集計!$B:$B=$A14),集計!C:C),"▲","-"),"*",""),".",","),_xlpm.達成率,_xlfn.NUMBERVALUE(SUBSTITUTE(SUBSTITUTE(_xlfn.XLOOKUP(1,(集計!$A:$A=$A$2)*(集計!$B:$B=$A14),集計!F:F),"▲","-"),"*",""),".",","),_xlfn.IFS(AND(_xlpm.実績&gt;0,_xlpm.達成率&lt;0),$B$4,AND(_xlpm.実績&lt;0,_xlpm.達成率&gt;0),$L$4,_xlpm.達成率&gt;=100,$B$4,_xlpm.達成率&gt;=95,$E$4,_xlpm.達成率&gt;=90,$H$4,TRUE,$L$4)),"")</f>
        <v>☂</v>
      </c>
      <c r="E14" s="15"/>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15"/>
      <c r="J14" s="505" t="str">
        <f t="array" ref="J14">IFERROR(_xlfn.XLOOKUP(1, (集計!$A:$A=$A$2) * (集計!$B:$B=$A14), 集計!C:C),"")</f>
        <v>▲157,695</v>
      </c>
      <c r="K14" s="506"/>
      <c r="L14" s="506"/>
      <c r="M14" s="600"/>
      <c r="N14" s="601"/>
      <c r="O14" s="602"/>
      <c r="P14" s="438"/>
      <c r="Q14" s="90" t="str">
        <f>IFERROR(VLOOKUP($P14,'利用者数実績（2025.8）'!A:AP,42,FALSE)*100,"")</f>
        <v/>
      </c>
      <c r="R14" s="90" t="str">
        <f>IFERROR((VLOOKUP($P14,'利用者数実績（2025.8）'!A:AP,38,FALSE)/VLOOKUP($P14,'利用者数実績（2024.8）'!A:AP,38,FALSE))*100,"")</f>
        <v/>
      </c>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_xlfn.NUMBERVALUE(SUBSTITUTE(SUBSTITUTE(_xlfn.XLOOKUP(1,(集計!$A:$A=$A$2)*(集計!$B:$B=$A15),集計!C:C),"▲","-"),"*",""),".",","),_xlpm.達成率,_xlfn.NUMBERVALUE(SUBSTITUTE(SUBSTITUTE(_xlfn.XLOOKUP(1,(集計!$A:$A=$A$2)*(集計!$B:$B=$A15),集計!F:F),"▲","-"),"*",""),".",","),_xlfn.IFS(AND(_xlpm.実績&gt;0,_xlpm.達成率&lt;0),$B$4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2335999</v>
      </c>
      <c r="K15" s="506"/>
      <c r="L15" s="506"/>
      <c r="M15" s="600"/>
      <c r="N15" s="601"/>
      <c r="O15" s="602"/>
      <c r="P15" s="438" t="s">
        <v>499</v>
      </c>
      <c r="Q15" s="90">
        <f>IFERROR(VLOOKUP($P15,'利用者数実績（2025.8）'!A:AP,42,FALSE)*100,"")</f>
        <v>100.65359477124183</v>
      </c>
      <c r="R15" s="90">
        <f>IFERROR((VLOOKUP($P15,'利用者数実績（2025.8）'!A:AP,38,FALSE)/VLOOKUP($P15,'利用者数実績（2024.8）'!A:AP,38,FALSE))*100,"")</f>
        <v>101.70430336599917</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_xlfn.NUMBERVALUE(SUBSTITUTE(SUBSTITUTE(_xlfn.XLOOKUP(1,(集計!$A:$A=$A$2)*(集計!$B:$B=$A16),集計!C:C),"▲","-"),"*",""),".",","),_xlpm.達成率,_xlfn.NUMBERVALUE(SUBSTITUTE(SUBSTITUTE(_xlfn.XLOOKUP(1,(集計!$A:$A=$A$2)*(集計!$B:$B=$A16),集計!F:F),"▲","-"),"*",""),".",","),_xlfn.IFS(AND(_xlpm.実績&gt;0,_xlpm.達成率&lt;0),$B$4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1536551</v>
      </c>
      <c r="K16" s="506"/>
      <c r="L16" s="506"/>
      <c r="M16" s="600"/>
      <c r="N16" s="601"/>
      <c r="O16" s="602"/>
      <c r="P16" s="438" t="s">
        <v>500</v>
      </c>
      <c r="Q16" s="90">
        <f>IFERROR(VLOOKUP($P16,'利用者数実績（2025.8）'!A:AP,42,FALSE)*100,"")</f>
        <v>96.376350921805468</v>
      </c>
      <c r="R16" s="90">
        <f>IFERROR((VLOOKUP($P16,'利用者数実績（2025.8）'!A:AP,38,FALSE)/VLOOKUP($P16,'利用者数実績（2024.8）'!A:AP,38,FALSE))*100,"")</f>
        <v>100.91715976331361</v>
      </c>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_xlfn.NUMBERVALUE(SUBSTITUTE(SUBSTITUTE(_xlfn.XLOOKUP(1,(集計!$A:$A=$A$2)*(集計!$B:$B=$A17),集計!C:C),"▲","-"),"*",""),".",","),_xlpm.達成率,_xlfn.NUMBERVALUE(SUBSTITUTE(SUBSTITUTE(_xlfn.XLOOKUP(1,(集計!$A:$A=$A$2)*(集計!$B:$B=$A17),集計!F:F),"▲","-"),"*",""),".",","),_xlfn.IFS(AND(_xlpm.実績&gt;0,_xlpm.達成率&lt;0),$B$4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v>
      </c>
      <c r="J17" s="505" t="str">
        <f t="array" ref="J17">IFERROR(_xlfn.XLOOKUP(1, (集計!$A:$A=$A$2) * (集計!$B:$B=$A17), 集計!C:C),"")</f>
        <v>▲74,203</v>
      </c>
      <c r="K17" s="506"/>
      <c r="L17" s="506"/>
      <c r="M17" s="600"/>
      <c r="N17" s="601"/>
      <c r="O17" s="602"/>
      <c r="P17" s="438" t="s">
        <v>501</v>
      </c>
      <c r="Q17" s="90">
        <f>IFERROR(VLOOKUP($P17,'利用者数実績（2025.8）'!A:AP,42,FALSE)*100,"")</f>
        <v>95.225464190981441</v>
      </c>
      <c r="R17" s="90">
        <f>IFERROR((VLOOKUP($P17,'利用者数実績（2025.8）'!A:AP,38,FALSE)/VLOOKUP($P17,'利用者数実績（2024.8）'!A:AP,38,FALSE))*100,"")</f>
        <v>109.32776900518837</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_xlfn.NUMBERVALUE(SUBSTITUTE(SUBSTITUTE(_xlfn.XLOOKUP(1,(集計!$A:$A=$A$2)*(集計!$B:$B=$A18),集計!C:C),"▲","-"),"*",""),".",","),_xlpm.達成率,_xlfn.NUMBERVALUE(SUBSTITUTE(SUBSTITUTE(_xlfn.XLOOKUP(1,(集計!$A:$A=$A$2)*(集計!$B:$B=$A18),集計!F:F),"▲","-"),"*",""),".",","),_xlfn.IFS(AND(_xlpm.実績&gt;0,_xlpm.達成率&lt;0),$B$4,AND(_xlpm.実績&lt;0,_xlpm.達成率&gt;0),$L$4,_xlpm.達成率&gt;=100,$B$4,_xlpm.達成率&gt;=95,$E$4,_xlpm.達成率&gt;=90,$H$4,TRUE,$L$4)),"")</f>
        <v>☂</v>
      </c>
      <c r="E18" s="15"/>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15"/>
      <c r="J18" s="505" t="str">
        <f t="array" ref="J18">IFERROR(_xlfn.XLOOKUP(1, (集計!$A:$A=$A$2) * (集計!$B:$B=$A18), 集計!C:C),"")</f>
        <v>▲147,158</v>
      </c>
      <c r="K18" s="506"/>
      <c r="L18" s="506"/>
      <c r="M18" s="600"/>
      <c r="N18" s="601"/>
      <c r="O18" s="602"/>
      <c r="P18" s="438"/>
      <c r="Q18" s="90" t="str">
        <f>IFERROR(VLOOKUP($P18,'利用者数実績（2025.8）'!A:AP,42,FALSE)*100,"")</f>
        <v/>
      </c>
      <c r="R18" s="90" t="str">
        <f>IFERROR((VLOOKUP($P18,'利用者数実績（2025.8）'!A:AP,38,FALSE)/VLOOKUP($P18,'利用者数実績（2024.8）'!A:AP,38,FALSE))*100,"")</f>
        <v/>
      </c>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_xlfn.NUMBERVALUE(SUBSTITUTE(SUBSTITUTE(_xlfn.XLOOKUP(1,(集計!$A:$A=$A$2)*(集計!$B:$B=$A19),集計!C:C),"▲","-"),"*",""),".",","),_xlpm.達成率,_xlfn.NUMBERVALUE(SUBSTITUTE(SUBSTITUTE(_xlfn.XLOOKUP(1,(集計!$A:$A=$A$2)*(集計!$B:$B=$A19),集計!F:F),"▲","-"),"*",""),".",","),_xlfn.IFS(AND(_xlpm.実績&gt;0,_xlpm.達成率&lt;0),$B$4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883791</v>
      </c>
      <c r="K19" s="506"/>
      <c r="L19" s="506"/>
      <c r="M19" s="600"/>
      <c r="N19" s="601"/>
      <c r="O19" s="602"/>
      <c r="P19" s="438" t="s">
        <v>853</v>
      </c>
      <c r="Q19" s="90">
        <f>IFERROR(VLOOKUP($P19,'利用者数実績（2025.8）'!A:AP,42,FALSE)*100,"")</f>
        <v>98.132427843803043</v>
      </c>
      <c r="R19" s="90">
        <f>IFERROR((VLOOKUP($P19,'利用者数実績（2025.8）'!A:AP,38,FALSE)/VLOOKUP($P19,'利用者数実績（2024.8）'!A:AP,38,FALSE))*100,"")</f>
        <v>97.966101694915253</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_xlfn.NUMBERVALUE(SUBSTITUTE(SUBSTITUTE(_xlfn.XLOOKUP(1,(集計!$A:$A=$A$2)*(集計!$B:$B=$A20),集計!C:C),"▲","-"),"*",""),".",","),_xlpm.達成率,_xlfn.NUMBERVALUE(SUBSTITUTE(SUBSTITUTE(_xlfn.XLOOKUP(1,(集計!$A:$A=$A$2)*(集計!$B:$B=$A20),集計!F:F),"▲","-"),"*",""),".",","),_xlfn.IFS(AND(_xlpm.実績&gt;0,_xlpm.達成率&lt;0),$B$4,AND(_xlpm.実績&lt;0,_xlpm.達成率&gt;0),$L$4,_xlpm.達成率&gt;=100,$B$4,_xlpm.達成率&gt;=95,$E$4,_xlpm.達成率&gt;=90,$H$4,TRUE,$L$4)),"")</f>
        <v>☂</v>
      </c>
      <c r="E20" s="15"/>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15"/>
      <c r="J20" s="505" t="str">
        <f t="array" ref="J20">IFERROR(_xlfn.XLOOKUP(1, (集計!$A:$A=$A$2) * (集計!$B:$B=$A20), 集計!C:C),"")</f>
        <v>▲1,132,190</v>
      </c>
      <c r="K20" s="506"/>
      <c r="L20" s="506"/>
      <c r="M20" s="600"/>
      <c r="N20" s="601"/>
      <c r="O20" s="602"/>
      <c r="P20" s="438"/>
      <c r="Q20" s="90" t="str">
        <f>IFERROR(VLOOKUP($P20,'利用者数実績（2025.8）'!A:AP,42,FALSE)*100,"")</f>
        <v/>
      </c>
      <c r="R20" s="90" t="str">
        <f>IFERROR((VLOOKUP($P20,'利用者数実績（2025.8）'!A:AP,38,FALSE)/VLOOKUP($P20,'利用者数実績（2024.8）'!A:AP,38,FALSE))*100,"")</f>
        <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_xlfn.NUMBERVALUE(SUBSTITUTE(SUBSTITUTE(_xlfn.XLOOKUP(1,(集計!$A:$A=$A$2)*(集計!$B:$B=$A21),集計!C:C),"▲","-"),"*",""),".",","),_xlpm.達成率,_xlfn.NUMBERVALUE(SUBSTITUTE(SUBSTITUTE(_xlfn.XLOOKUP(1,(集計!$A:$A=$A$2)*(集計!$B:$B=$A21),集計!F:F),"▲","-"),"*",""),".",","),_xlfn.IFS(AND(_xlpm.実績&gt;0,_xlpm.達成率&lt;0),$B$4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▲877,266</v>
      </c>
      <c r="K21" s="506"/>
      <c r="L21" s="506"/>
      <c r="M21" s="600"/>
      <c r="N21" s="601"/>
      <c r="O21" s="602"/>
      <c r="P21" s="438" t="s">
        <v>508</v>
      </c>
      <c r="Q21" s="90">
        <f>IFERROR(VLOOKUP($P21,'利用者数実績（2025.8）'!A:AP,42,FALSE)*100,"")</f>
        <v>98.240469208211138</v>
      </c>
      <c r="R21" s="90">
        <f>IFERROR((VLOOKUP($P21,'利用者数実績（2025.8）'!A:AP,38,FALSE)/VLOOKUP($P21,'利用者数実績（2024.8）'!A:AP,38,FALSE))*100,"")</f>
        <v>95.5972278842234</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_xlfn.NUMBERVALUE(SUBSTITUTE(SUBSTITUTE(_xlfn.XLOOKUP(1,(集計!$A:$A=$A$2)*(集計!$B:$B=$A22),集計!C:C),"▲","-"),"*",""),".",","),_xlpm.達成率,_xlfn.NUMBERVALUE(SUBSTITUTE(SUBSTITUTE(_xlfn.XLOOKUP(1,(集計!$A:$A=$A$2)*(集計!$B:$B=$A22),集計!F:F),"▲","-"),"*",""),".",","),_xlfn.IFS(AND(_xlpm.実績&gt;0,_xlpm.達成率&lt;0),$B$4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▲705,922</v>
      </c>
      <c r="K22" s="506"/>
      <c r="L22" s="506"/>
      <c r="M22" s="600"/>
      <c r="N22" s="601"/>
      <c r="O22" s="602"/>
      <c r="P22" s="438" t="s" ph="1">
        <v>510</v>
      </c>
      <c r="Q22" s="90">
        <f>IFERROR(VLOOKUP($P22,'利用者数実績（2025.8）'!A:AP,42,FALSE)*100,"")</f>
        <v>82.692307692307693</v>
      </c>
      <c r="R22" s="90">
        <f>IFERROR((VLOOKUP($P22,'利用者数実績（2025.8）'!A:AP,38,FALSE)/VLOOKUP($P22,'利用者数実績（2024.8）'!A:AP,38,FALSE))*100,"")</f>
        <v>92.387267904509287</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_xlfn.NUMBERVALUE(SUBSTITUTE(SUBSTITUTE(_xlfn.XLOOKUP(1,(集計!$A:$A=$A$2)*(集計!$B:$B=$A23),集計!C:C),"▲","-"),"*",""),".",","),_xlpm.達成率,_xlfn.NUMBERVALUE(SUBSTITUTE(SUBSTITUTE(_xlfn.XLOOKUP(1,(集計!$A:$A=$A$2)*(集計!$B:$B=$A23),集計!F:F),"▲","-"),"*",""),".",","),_xlfn.IFS(AND(_xlpm.実績&gt;0,_xlpm.達成率&lt;0),$B$4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v>
      </c>
      <c r="J23" s="505" t="str">
        <f t="array" ref="J23">IFERROR(_xlfn.XLOOKUP(1, (集計!$A:$A=$A$2) * (集計!$B:$B=$A23), 集計!C:C),"")</f>
        <v>▲741,692</v>
      </c>
      <c r="K23" s="506"/>
      <c r="L23" s="506"/>
      <c r="M23" s="600"/>
      <c r="N23" s="601"/>
      <c r="O23" s="602"/>
      <c r="P23" s="438" t="s">
        <v>511</v>
      </c>
      <c r="Q23" s="90">
        <f>IFERROR(VLOOKUP($P23,'利用者数実績（2025.8）'!A:AP,42,FALSE)*100,"")</f>
        <v>88.449531737773157</v>
      </c>
      <c r="R23" s="90">
        <f>IFERROR((VLOOKUP($P23,'利用者数実績（2025.8）'!A:AP,38,FALSE)/VLOOKUP($P23,'利用者数実績（2024.8）'!A:AP,38,FALSE))*100,"")</f>
        <v>88.464874241110152</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_xlfn.NUMBERVALUE(SUBSTITUTE(SUBSTITUTE(_xlfn.XLOOKUP(1,(集計!$A:$A=$A$2)*(集計!$B:$B=$A24),集計!C:C),"▲","-"),"*",""),".",","),_xlpm.達成率,_xlfn.NUMBERVALUE(SUBSTITUTE(SUBSTITUTE(_xlfn.XLOOKUP(1,(集計!$A:$A=$A$2)*(集計!$B:$B=$A24),集計!F:F),"▲","-"),"*",""),".",","),_xlfn.IFS(AND(_xlpm.実績&gt;0,_xlpm.達成率&lt;0),$B$4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v>
      </c>
      <c r="J24" s="505">
        <f t="array" ref="J24">IFERROR(_xlfn.XLOOKUP(1, (集計!$A:$A=$A$2) * (集計!$B:$B=$A24), 集計!C:C),"")</f>
        <v>563466</v>
      </c>
      <c r="K24" s="506"/>
      <c r="L24" s="506"/>
      <c r="M24" s="600"/>
      <c r="N24" s="601"/>
      <c r="O24" s="602"/>
      <c r="P24" s="438" t="s">
        <v>512</v>
      </c>
      <c r="Q24" s="90">
        <f>IFERROR(VLOOKUP($P24,'利用者数実績（2025.8）'!A:AP,42,FALSE)*100,"")</f>
        <v>96.8982630272953</v>
      </c>
      <c r="R24" s="90">
        <f>IFERROR((VLOOKUP($P24,'利用者数実績（2025.8）'!A:AP,38,FALSE)/VLOOKUP($P24,'利用者数実績（2024.8）'!A:AP,38,FALSE))*100,"")</f>
        <v>105.25606469002697</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_xlfn.NUMBERVALUE(SUBSTITUTE(SUBSTITUTE(_xlfn.XLOOKUP(1,(集計!$A:$A=$A$2)*(集計!$B:$B=$A25),集計!C:C),"▲","-"),"*",""),".",","),_xlpm.達成率,_xlfn.NUMBERVALUE(SUBSTITUTE(SUBSTITUTE(_xlfn.XLOOKUP(1,(集計!$A:$A=$A$2)*(集計!$B:$B=$A25),集計!F:F),"▲","-"),"*",""),".",","),_xlfn.IFS(AND(_xlpm.実績&gt;0,_xlpm.達成率&lt;0),$B$4,AND(_xlpm.実績&lt;0,_xlpm.達成率&gt;0),$L$4,_xlpm.達成率&gt;=100,$B$4,_xlpm.達成率&gt;=95,$E$4,_xlpm.達成率&gt;=90,$H$4,TRUE,$L$4)),"")</f>
        <v>☀</v>
      </c>
      <c r="E25" s="15"/>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15"/>
      <c r="J25" s="505">
        <f t="array" ref="J25">IFERROR(_xlfn.XLOOKUP(1, (集計!$A:$A=$A$2) * (集計!$B:$B=$A25), 集計!C:C),"")</f>
        <v>64057</v>
      </c>
      <c r="K25" s="506"/>
      <c r="L25" s="506"/>
      <c r="M25" s="600"/>
      <c r="N25" s="601"/>
      <c r="O25" s="602"/>
      <c r="P25" s="438"/>
      <c r="Q25" s="90" t="str">
        <f>IFERROR(VLOOKUP($P25,'利用者数実績（2025.8）'!A:AP,42,FALSE)*100,"")</f>
        <v/>
      </c>
      <c r="R25" s="90" t="str">
        <f>IFERROR((VLOOKUP($P25,'利用者数実績（2025.8）'!A:AP,38,FALSE)/VLOOKUP($P25,'利用者数実績（2024.8）'!A:AP,38,FALSE))*100,"")</f>
        <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_xlfn.NUMBERVALUE(SUBSTITUTE(SUBSTITUTE(_xlfn.XLOOKUP(1,(集計!$A:$A=$A$2)*(集計!$B:$B=$A26),集計!C:C),"▲","-"),"*",""),".",","),_xlpm.達成率,_xlfn.NUMBERVALUE(SUBSTITUTE(SUBSTITUTE(_xlfn.XLOOKUP(1,(集計!$A:$A=$A$2)*(集計!$B:$B=$A26),集計!F:F),"▲","-"),"*",""),".",","),_xlfn.IFS(AND(_xlpm.実績&gt;0,_xlpm.達成率&lt;0),$B$4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v>
      </c>
      <c r="J26" s="505" t="str">
        <f t="array" ref="J26">IFERROR(_xlfn.XLOOKUP(1, (集計!$A:$A=$A$2) * (集計!$B:$B=$A26), 集計!C:C),"")</f>
        <v>▲474,065</v>
      </c>
      <c r="K26" s="506"/>
      <c r="L26" s="506"/>
      <c r="M26" s="603"/>
      <c r="N26" s="604"/>
      <c r="O26" s="605"/>
      <c r="P26" s="438" t="s">
        <v>516</v>
      </c>
      <c r="Q26" s="90">
        <f>IFERROR(VLOOKUP($P26,'利用者数実績（2025.8）'!A:AP,42,FALSE)*100,"")</f>
        <v>93.189964157706086</v>
      </c>
      <c r="R26" s="90">
        <f>IFERROR((VLOOKUP($P26,'利用者数実績（2025.8）'!A:AP,38,FALSE)/VLOOKUP($P26,'利用者数実績（2024.8）'!A:AP,38,FALSE))*100,"")</f>
        <v>92.198581560283699</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_xlfn.NUMBERVALUE(SUBSTITUTE(SUBSTITUTE(_xlfn.XLOOKUP(1,(集計!$A:$A=$A$2)*(集計!$B:$B=$A27),集計!C:C),"▲","-"),"*",""),".",","),_xlpm.達成率,_xlfn.NUMBERVALUE(SUBSTITUTE(SUBSTITUTE(_xlfn.XLOOKUP(1,(集計!$A:$A=$A$2)*(集計!$B:$B=$A27),集計!F:F),"▲","-"),"*",""),".",","),_xlfn.IFS(AND(_xlpm.実績&gt;0,_xlpm.達成率&lt;0),$B$4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v>
      </c>
      <c r="J27" s="505" t="str">
        <f t="array" ref="J27">IFERROR(_xlfn.XLOOKUP(1, (集計!$A:$A=$A$2) * (集計!$B:$B=$A27), 集計!C:C),"")</f>
        <v>▲397,360</v>
      </c>
      <c r="K27" s="506"/>
      <c r="L27" s="506"/>
      <c r="M27" s="603"/>
      <c r="N27" s="604"/>
      <c r="O27" s="605"/>
      <c r="P27" s="438" t="s">
        <v>518</v>
      </c>
      <c r="Q27" s="90">
        <f>IFERROR(VLOOKUP($P27,'利用者数実績（2025.8）'!A:AP,42,FALSE)*100,"")</f>
        <v>93.461538461538453</v>
      </c>
      <c r="R27" s="90">
        <f>IFERROR((VLOOKUP($P27,'利用者数実績（2025.8）'!A:AP,38,FALSE)/VLOOKUP($P27,'利用者数実績（2024.8）'!A:AP,38,FALSE))*100,"")</f>
        <v>96.576923076923066</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_xlfn.NUMBERVALUE(SUBSTITUTE(SUBSTITUTE(_xlfn.XLOOKUP(1,(集計!$A:$A=$A$2)*(集計!$B:$B=$A28),集計!C:C),"▲","-"),"*",""),".",","),_xlpm.達成率,_xlfn.NUMBERVALUE(SUBSTITUTE(SUBSTITUTE(_xlfn.XLOOKUP(1,(集計!$A:$A=$A$2)*(集計!$B:$B=$A28),集計!F:F),"▲","-"),"*",""),".",","),_xlfn.IFS(AND(_xlpm.実績&gt;0,_xlpm.達成率&lt;0),$B$4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v>
      </c>
      <c r="J28" s="505" t="str">
        <f t="array" ref="J28">IFERROR(_xlfn.XLOOKUP(1, (集計!$A:$A=$A$2) * (集計!$B:$B=$A28), 集計!C:C),"")</f>
        <v>▲119,505</v>
      </c>
      <c r="K28" s="506"/>
      <c r="L28" s="506"/>
      <c r="M28" s="600"/>
      <c r="N28" s="601"/>
      <c r="O28" s="602"/>
      <c r="P28" s="438" t="s">
        <v>854</v>
      </c>
      <c r="Q28" s="90">
        <f>IFERROR(VLOOKUP($P28,'利用者数実績（2025.8）'!A:AP,42,FALSE)*100,"")</f>
        <v>96.666666666666671</v>
      </c>
      <c r="R28" s="90">
        <f>IFERROR((VLOOKUP($P28,'利用者数実績（2025.8）'!A:AP,38,FALSE)/VLOOKUP($P28,'利用者数実績（2024.8）'!A:AP,38,FALSE))*100,"")</f>
        <v>102.48691099476441</v>
      </c>
    </row>
    <row r="29" spans="1:19" ht="33.75" customHeight="1" thickBot="1">
      <c r="A29" s="19"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445" t="str" cm="1">
        <f t="array" ref="D29">IFERROR(_xlfn.LET(_xlpm.実績,_xlfn.NUMBERVALUE(SUBSTITUTE(SUBSTITUTE(_xlfn.XLOOKUP(1,(集計!$A:$A=$A$2)*(集計!$B:$B=$A29),集計!C:C),"▲","-"),"*",""),".",","),_xlpm.達成率,_xlfn.NUMBERVALUE(SUBSTITUTE(SUBSTITUTE(_xlfn.XLOOKUP(1,(集計!$A:$A=$A$2)*(集計!$B:$B=$A29),集計!F:F),"▲","-"),"*",""),".",","),_xlfn.IFS(AND(_xlpm.実績&gt;0,_xlpm.達成率&lt;0),$B$4,AND(_xlpm.実績&lt;0,_xlpm.達成率&gt;0),$L$4,_xlpm.達成率&gt;=100,$B$4,_xlpm.達成率&gt;=95,$E$4,_xlpm.達成率&gt;=90,$H$4,TRUE,$L$4)),"")</f>
        <v>☂</v>
      </c>
      <c r="E29" s="309" t="str" cm="1">
        <f t="array" ref="E29">IFERROR(_xlfn.IFS($Q29 &gt;= 100, $B$4,
            $Q29 &gt;= 95, $E$4,
            $Q29 &gt;= 90,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100, $B$4,
            $R29 &gt;= 95, $E$4,
            $R29 &gt;= 90, $H$4,
            TRUE, $L$4
),"")</f>
        <v>🌤️</v>
      </c>
      <c r="J29" s="614" t="str">
        <f t="array" ref="J29">IFERROR(_xlfn.XLOOKUP(1, (集計!$A:$A=$A$2) * (集計!$B:$B=$A29), 集計!C:C),"")</f>
        <v>▲60,821</v>
      </c>
      <c r="K29" s="615"/>
      <c r="L29" s="616"/>
      <c r="M29" s="617"/>
      <c r="N29" s="618"/>
      <c r="O29" s="619"/>
      <c r="P29" s="438" t="s">
        <v>520</v>
      </c>
      <c r="Q29" s="90">
        <f>IFERROR(VLOOKUP($P29,'利用者数実績（2025.8）'!A:AP,42,FALSE)*100,"")</f>
        <v>94.600280504908838</v>
      </c>
      <c r="R29" s="90">
        <f>IFERROR((VLOOKUP($P29,'利用者数実績（2025.8）'!A:AP,37,FALSE)/VLOOKUP($P29,'利用者数実績（2024.8）'!A:AP,37,FALSE))*100,"")</f>
        <v>98.252002913328482</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実績,_xlfn.NUMBERVALUE(SUBSTITUTE(SUBSTITUTE(_xlfn.XLOOKUP(1,(集計!$A:$A=$A$2)*(集計!$B:$B=$A30),集計!C:C),"▲","-"),"*",""),".",","),_xlpm.達成率,_xlfn.NUMBERVALUE(SUBSTITUTE(SUBSTITUTE(_xlfn.XLOOKUP(1,(集計!$A:$A=$A$2)*(集計!$B:$B=$A30),集計!F:F),"▲","-"),"*",""),".",","),_xlfn.IFS(AND(_xlpm.実績&gt;0,_xlpm.達成率&lt;0),$B$4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100, $B$4,
            $R30 &gt;= 95, $E$4,
            $R30 &gt;= 90, $H$4,
            TRUE, $L$4
),"")</f>
        <v>🌤️</v>
      </c>
      <c r="J30" s="511" t="str">
        <f t="array" ref="J30">IFERROR(_xlfn.XLOOKUP(1, (集計!$A:$A=$A$2) * (集計!$B:$B=$A30), 集計!C:C),"")</f>
        <v>▲422,029</v>
      </c>
      <c r="K30" s="512"/>
      <c r="L30" s="512"/>
      <c r="M30" s="606"/>
      <c r="N30" s="607"/>
      <c r="O30" s="608"/>
      <c r="P30" s="438" t="s">
        <v>855</v>
      </c>
      <c r="Q30" s="90">
        <f>IFERROR(VLOOKUP($P30,'利用者数実績（2025.8）'!A:AP,42,FALSE)*100,"")</f>
        <v>96.435273884034444</v>
      </c>
      <c r="R30" s="90">
        <f>IFERROR((VLOOKUP($P30,'利用者数実績（2025.8）'!A:AP,37,FALSE)/VLOOKUP($P30,'利用者数実績（2024.8）'!A:AP,37,FALSE))*100,"")</f>
        <v>98.722813455377761</v>
      </c>
    </row>
    <row r="31" spans="1:19" ht="17.25" customHeight="1" thickBot="1"/>
    <row r="32" spans="1:19" ht="21" customHeight="1" thickTop="1">
      <c r="A32" s="609" t="s">
        <v>5</v>
      </c>
      <c r="B32" s="610"/>
      <c r="C32" s="7"/>
      <c r="D32" s="7"/>
      <c r="E32" s="7"/>
      <c r="F32" s="7"/>
      <c r="G32" s="7"/>
      <c r="H32" s="7"/>
      <c r="I32" s="7"/>
      <c r="J32" s="7"/>
      <c r="K32" s="7"/>
      <c r="L32" s="7"/>
      <c r="M32" s="7"/>
      <c r="N32" s="7"/>
      <c r="O32" s="8"/>
      <c r="P32" s="434"/>
    </row>
    <row r="33" spans="1:16" ht="57" customHeight="1" thickBot="1">
      <c r="A33" s="611"/>
      <c r="B33" s="612"/>
      <c r="C33" s="612"/>
      <c r="D33" s="612"/>
      <c r="E33" s="612"/>
      <c r="F33" s="612"/>
      <c r="G33" s="612"/>
      <c r="H33" s="612"/>
      <c r="I33" s="612"/>
      <c r="J33" s="612"/>
      <c r="K33" s="612"/>
      <c r="L33" s="612"/>
      <c r="M33" s="612"/>
      <c r="N33" s="612"/>
      <c r="O33" s="613"/>
      <c r="P33" s="435"/>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8:L18"/>
    <mergeCell ref="M18:O18"/>
    <mergeCell ref="J12:L12"/>
    <mergeCell ref="M12:O12"/>
    <mergeCell ref="J13:L13"/>
    <mergeCell ref="M13:O13"/>
    <mergeCell ref="J14:L14"/>
    <mergeCell ref="M14:O14"/>
    <mergeCell ref="J15:L15"/>
    <mergeCell ref="J16:L16"/>
    <mergeCell ref="M16:O16"/>
    <mergeCell ref="J17:L17"/>
    <mergeCell ref="M17:O17"/>
    <mergeCell ref="J11:L11"/>
    <mergeCell ref="M11:O11"/>
    <mergeCell ref="J24:L24"/>
    <mergeCell ref="J25:L25"/>
    <mergeCell ref="J26:L26"/>
    <mergeCell ref="M26:O26"/>
    <mergeCell ref="J19:L19"/>
    <mergeCell ref="J20:L20"/>
    <mergeCell ref="M20:O20"/>
    <mergeCell ref="J21:L21"/>
    <mergeCell ref="M21:O21"/>
    <mergeCell ref="J22:L22"/>
    <mergeCell ref="M22:O22"/>
    <mergeCell ref="J30:L30"/>
    <mergeCell ref="M30:O30"/>
    <mergeCell ref="A32:B32"/>
    <mergeCell ref="A33:O33"/>
    <mergeCell ref="M15:O15"/>
    <mergeCell ref="M19:O19"/>
    <mergeCell ref="M24:O24"/>
    <mergeCell ref="M25:O25"/>
    <mergeCell ref="J27:L27"/>
    <mergeCell ref="M27:O27"/>
    <mergeCell ref="J28:L28"/>
    <mergeCell ref="M28:O28"/>
    <mergeCell ref="J29:L29"/>
    <mergeCell ref="M29:O29"/>
    <mergeCell ref="J23:L23"/>
    <mergeCell ref="M23:O23"/>
  </mergeCells>
  <phoneticPr fontId="46"/>
  <conditionalFormatting sqref="B11:I30">
    <cfRule type="expression" dxfId="39" priority="1" stopIfTrue="1">
      <formula>B11=$L$4</formula>
    </cfRule>
    <cfRule type="expression" dxfId="38" priority="2" stopIfTrue="1">
      <formula>B11=$B$4</formula>
    </cfRule>
    <cfRule type="expression" dxfId="37" priority="3" stopIfTrue="1">
      <formula>B11=$E$4</formula>
    </cfRule>
    <cfRule type="expression" dxfId="36"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3A149-B5F1-4828-89F7-6F007F3B0B42}">
  <sheetPr codeName="Sheet19">
    <tabColor rgb="FFEE0000"/>
    <pageSetUpPr fitToPage="1"/>
  </sheetPr>
  <dimension ref="A1:S34"/>
  <sheetViews>
    <sheetView workbookViewId="0">
      <selection sqref="A1:K1"/>
    </sheetView>
  </sheetViews>
  <sheetFormatPr defaultColWidth="9" defaultRowHeight="13.5"/>
  <cols>
    <col min="1" max="1" width="19.75" customWidth="1"/>
    <col min="2" max="2" width="5.75" customWidth="1"/>
    <col min="3" max="9" width="5.625" customWidth="1"/>
    <col min="10" max="10" width="2.625" customWidth="1"/>
    <col min="11" max="12" width="5.125" customWidth="1"/>
    <col min="13" max="14" width="5.625" customWidth="1"/>
    <col min="15" max="15" width="9.875" customWidth="1"/>
    <col min="16" max="16" width="5.625" customWidth="1"/>
  </cols>
  <sheetData>
    <row r="1" spans="1:19" ht="33" customHeight="1">
      <c r="A1" s="592" t="s">
        <v>4</v>
      </c>
      <c r="B1" s="592"/>
      <c r="C1" s="592"/>
      <c r="D1" s="592"/>
      <c r="E1" s="592"/>
      <c r="F1" s="592"/>
      <c r="G1" s="592"/>
      <c r="H1" s="592"/>
      <c r="I1" s="592"/>
      <c r="J1" s="592"/>
      <c r="K1" s="592"/>
      <c r="L1" s="593" t="s">
        <v>820</v>
      </c>
      <c r="M1" s="593"/>
      <c r="N1" s="593"/>
      <c r="O1" s="593"/>
      <c r="P1" s="23"/>
    </row>
    <row r="2" spans="1:19" ht="31.5" customHeight="1">
      <c r="A2" s="475" t="s">
        <v>849</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8" t="s">
        <v>12</v>
      </c>
      <c r="G9" s="497"/>
      <c r="H9" s="497"/>
      <c r="I9" s="589"/>
      <c r="J9" s="499" t="s">
        <v>19</v>
      </c>
      <c r="K9" s="500"/>
      <c r="L9" s="590"/>
      <c r="M9" s="594" t="s">
        <v>42</v>
      </c>
      <c r="N9" s="595"/>
      <c r="O9" s="596"/>
      <c r="P9" s="21"/>
    </row>
    <row r="10" spans="1:19" ht="30" customHeight="1">
      <c r="A10" s="12"/>
      <c r="B10" s="303" t="s">
        <v>6</v>
      </c>
      <c r="C10" s="6" t="s">
        <v>7</v>
      </c>
      <c r="D10" s="33" t="s">
        <v>8</v>
      </c>
      <c r="E10" s="420" t="s">
        <v>9</v>
      </c>
      <c r="F10" s="42" t="s">
        <v>6</v>
      </c>
      <c r="G10" s="6" t="s">
        <v>7</v>
      </c>
      <c r="H10" s="34" t="s">
        <v>8</v>
      </c>
      <c r="I10" s="420" t="s">
        <v>13</v>
      </c>
      <c r="J10" s="502"/>
      <c r="K10" s="503"/>
      <c r="L10" s="591"/>
      <c r="M10" s="597"/>
      <c r="N10" s="598"/>
      <c r="O10" s="599"/>
      <c r="P10" s="21"/>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VALUE(SUBSTITUTE(SUBSTITUTE(SUBSTITUTE(_xlfn.XLOOKUP(1,(集計!$A:$A=$A$2)*(集計!$B:$B=$A11),集計!C:C),"▲","-"),",",""),"*","")),_xlpm.達成率,VALUE(SUBSTITUTE(SUBSTITUTE(SUBSTITUTE(_xlfn.XLOOKUP(1,(集計!$A:$A=$A$2)*(集計!$B:$B=$A11),集計!F:F),"▲","-"),",",""),"*","")),_xlfn.IFS(AND(_xlpm.実績&gt;0,_xlpm.達成率&lt;0),$L$4,AND(_xlpm.実績&lt;0,_xlpm.達成率&gt;0),$L$4,_xlpm.達成率&gt;=100,$B$4,_xlpm.達成率&gt;=95,$E$4,_xlpm.達成率&gt;=90,$H$4,TRUE,$L$4)),"")</f>
        <v>☂</v>
      </c>
      <c r="E11" s="421" t="str" cm="1">
        <f t="array" ref="E11">IFERROR(_xlfn.IFS(#REF! &gt;= 100, $B$4,#REF! &gt;=
 95, $E$4,#REF! &gt;=
 90, $H$4,
            TRUE, $L$4
),"")</f>
        <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L$4,AND(_xlpm.実績&lt;0,_xlpm.達成率&gt;0),$L$4,_xlpm.達成率&gt;=100,$B$4,_xlpm.達成率&gt;=95,$E$4,_xlpm.達成率&gt;=90,$H$4,TRUE,$L$4)),"")</f>
        <v>☂</v>
      </c>
      <c r="I11" s="333" t="str" cm="1">
        <f t="array" ref="I11">IFERROR(_xlfn.IFS(#REF! &gt;= 100, $B$4,#REF! &gt;=
 95, $E$4,#REF! &gt;=
 90, $H$4,
            TRUE, $L$4
),"")</f>
        <v/>
      </c>
      <c r="J11" s="505" cm="1">
        <f t="array" ref="J11">IFERROR(_xlfn.XLOOKUP(1, (集計!$A:$A=$A$2) * (集計!$B:$B=$A11), 集計!C:C),"")</f>
        <v>349633</v>
      </c>
      <c r="K11" s="506"/>
      <c r="L11" s="506"/>
      <c r="M11" s="600"/>
      <c r="N11" s="601"/>
      <c r="O11" s="602"/>
      <c r="P11" s="24"/>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VALUE(SUBSTITUTE(SUBSTITUTE(SUBSTITUTE(_xlfn.XLOOKUP(1,(集計!$A:$A=$A$2)*(集計!$B:$B=$A12),集計!C:C),"▲","-"),",",""),"*","")),_xlpm.達成率,VALUE(SUBSTITUTE(SUBSTITUTE(SUBSTITUTE(_xlfn.XLOOKUP(1,(集計!$A:$A=$A$2)*(集計!$B:$B=$A12),集計!F:F),"▲","-"),",",""),"*","")),_xlfn.IFS(AND(_xlpm.実績&gt;0,_xlpm.達成率&lt;0),$L$4,AND(_xlpm.実績&lt;0,_xlpm.達成率&gt;0),$L$4,_xlpm.達成率&gt;=100,$B$4,_xlpm.達成率&gt;=95,$E$4,_xlpm.達成率&gt;=90,$H$4,TRUE,$L$4)),"")</f>
        <v>☂</v>
      </c>
      <c r="E12" s="421" t="str" cm="1">
        <f t="array" ref="E12">IFERROR(_xlfn.IFS(#REF! &gt;= 100, $B$4,#REF! &gt;=
 95, $E$4,#REF! &gt;=
 90, $H$4,
            TRUE, $L$4
),"")</f>
        <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L$4,AND(_xlpm.実績&lt;0,_xlpm.達成率&gt;0),$L$4,_xlpm.達成率&gt;=100,$B$4,_xlpm.達成率&gt;=95,$E$4,_xlpm.達成率&gt;=90,$H$4,TRUE,$L$4)),"")</f>
        <v>☂</v>
      </c>
      <c r="I12" s="333" t="str" cm="1">
        <f t="array" ref="I12">IFERROR(_xlfn.IFS(#REF! &gt;= 100, $B$4,#REF! &gt;=
 95, $E$4,#REF! &gt;=
 90, $H$4,
            TRUE, $L$4
),"")</f>
        <v/>
      </c>
      <c r="J12" s="505" t="str">
        <f t="array" ref="J12">IFERROR(_xlfn.XLOOKUP(1, (集計!$A:$A=$A$2) * (集計!$B:$B=$A12), 集計!C:C),"")</f>
        <v>▲6,585</v>
      </c>
      <c r="K12" s="506"/>
      <c r="L12" s="506"/>
      <c r="M12" s="620"/>
      <c r="N12" s="621"/>
      <c r="O12" s="622"/>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VALUE(SUBSTITUTE(SUBSTITUTE(SUBSTITUTE(_xlfn.XLOOKUP(1,(集計!$A:$A=$A$2)*(集計!$B:$B=$A13),集計!C:C),"▲","-"),",",""),"*","")),_xlpm.達成率,VALUE(SUBSTITUTE(SUBSTITUTE(SUBSTITUTE(_xlfn.XLOOKUP(1,(集計!$A:$A=$A$2)*(集計!$B:$B=$A13),集計!F:F),"▲","-"),",",""),"*","")),_xlfn.IFS(AND(_xlpm.実績&gt;0,_xlpm.達成率&lt;0),$L$4,AND(_xlpm.実績&lt;0,_xlpm.達成率&gt;0),$L$4,_xlpm.達成率&gt;=100,$B$4,_xlpm.達成率&gt;=95,$E$4,_xlpm.達成率&gt;=90,$H$4,TRUE,$L$4)),"")</f>
        <v>☂</v>
      </c>
      <c r="E13" s="421" t="str" cm="1">
        <f t="array" ref="E13">IFERROR(_xlfn.IFS(#REF! &gt;= 100, $B$4,#REF! &gt;=
 95, $E$4,#REF! &gt;=
 90, $H$4,
            TRUE, $L$4
),"")</f>
        <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L$4,AND(_xlpm.実績&lt;0,_xlpm.達成率&gt;0),$L$4,_xlpm.達成率&gt;=100,$B$4,_xlpm.達成率&gt;=95,$E$4,_xlpm.達成率&gt;=90,$H$4,TRUE,$L$4)),"")</f>
        <v>☂</v>
      </c>
      <c r="I13" s="333" t="str" cm="1">
        <f t="array" ref="I13">IFERROR(_xlfn.IFS(#REF! &gt;= 100, $B$4,#REF! &gt;=
 95, $E$4,#REF! &gt;=
 90, $H$4,
            TRUE, $L$4
),"")</f>
        <v/>
      </c>
      <c r="J13" s="505" t="str">
        <f t="array" ref="J13">IFERROR(_xlfn.XLOOKUP(1, (集計!$A:$A=$A$2) * (集計!$B:$B=$A13), 集計!C:C),"")</f>
        <v>▲848,068</v>
      </c>
      <c r="K13" s="506"/>
      <c r="L13" s="506"/>
      <c r="M13" s="623"/>
      <c r="N13" s="621"/>
      <c r="O13" s="622"/>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VALUE(SUBSTITUTE(SUBSTITUTE(SUBSTITUTE(_xlfn.XLOOKUP(1,(集計!$A:$A=$A$2)*(集計!$B:$B=$A14),集計!C:C),"▲","-"),",",""),"*","")),_xlpm.達成率,VALUE(SUBSTITUTE(SUBSTITUTE(SUBSTITUTE(_xlfn.XLOOKUP(1,(集計!$A:$A=$A$2)*(集計!$B:$B=$A14),集計!F:F),"▲","-"),",",""),"*","")),_xlfn.IFS(AND(_xlpm.実績&gt;0,_xlpm.達成率&lt;0),$L$4,AND(_xlpm.実績&lt;0,_xlpm.達成率&gt;0),$L$4,_xlpm.達成率&gt;=100,$B$4,_xlpm.達成率&gt;=95,$E$4,_xlpm.達成率&gt;=90,$H$4,TRUE,$L$4)),"")</f>
        <v>☂</v>
      </c>
      <c r="E14" s="422" t="str" cm="1">
        <f t="array" ref="E14">IFERROR(_xlfn.IFS(#REF! &gt;= 100, $B$4,#REF! &gt;=
 95, $E$4,#REF! &gt;=
 90,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L$4,AND(_xlpm.実績&lt;0,_xlpm.達成率&gt;0),$L$4,_xlpm.達成率&gt;=100,$B$4,_xlpm.達成率&gt;=95,$E$4,_xlpm.達成率&gt;=90,$H$4,TRUE,$L$4)),"")</f>
        <v>☂</v>
      </c>
      <c r="I14" s="425" t="str" cm="1">
        <f t="array" ref="I14">IFERROR(_xlfn.IFS(#REF! &gt;= 100, $B$4,#REF! &gt;=
 95, $E$4,#REF! &gt;=
 90, $H$4,
            TRUE, $L$4
),"")</f>
        <v/>
      </c>
      <c r="J14" s="505" t="str">
        <f t="array" ref="J14">IFERROR(_xlfn.XLOOKUP(1, (集計!$A:$A=$A$2) * (集計!$B:$B=$A14), 集計!C:C),"")</f>
        <v>▲157,695</v>
      </c>
      <c r="K14" s="506"/>
      <c r="L14" s="506"/>
      <c r="M14" s="624"/>
      <c r="N14" s="625"/>
      <c r="O14" s="626"/>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VALUE(SUBSTITUTE(SUBSTITUTE(SUBSTITUTE(_xlfn.XLOOKUP(1,(集計!$A:$A=$A$2)*(集計!$B:$B=$A15),集計!C:C),"▲","-"),",",""),"*","")),_xlpm.達成率,VALUE(SUBSTITUTE(SUBSTITUTE(SUBSTITUTE(_xlfn.XLOOKUP(1,(集計!$A:$A=$A$2)*(集計!$B:$B=$A15),集計!F:F),"▲","-"),",",""),"*","")),_xlfn.IFS(AND(_xlpm.実績&gt;0,_xlpm.達成率&lt;0),$L$4,AND(_xlpm.実績&lt;0,_xlpm.達成率&gt;0),$L$4,_xlpm.達成率&gt;=100,$B$4,_xlpm.達成率&gt;=95,$E$4,_xlpm.達成率&gt;=90,$H$4,TRUE,$L$4)),"")</f>
        <v>☀</v>
      </c>
      <c r="E15" s="421" t="str" cm="1">
        <f t="array" ref="E15">IFERROR(_xlfn.IFS(#REF! &gt;= 100, $B$4,#REF! &gt;=
 95, $E$4,#REF! &gt;=
 90, $H$4,
            TRUE, $L$4
),"")</f>
        <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333" t="str" cm="1">
        <f t="array" ref="H15">IFERROR(_xlfn.LET(_xlpm.実績,_xlfn.NUMBERVALUE(SUBSTITUTE(SUBSTITUTE(_xlfn.XLOOKUP(1,(集計!$A:$A=$A$2)*(集計!$B:$B=$A15),集計!C:C),"▲","-"),"*",""),".",","),_xlpm.達成率,_xlfn.NUMBERVALUE(SUBSTITUTE(SUBSTITUTE(_xlfn.XLOOKUP(1,(集計!$A:$A=$A$2)*(集計!$B:$B=$A15),集計!I:I),"▲","-"),"*",""),".",","),_xlfn.IFS(AND(_xlpm.実績&gt;0,_xlpm.達成率&lt;0),$L$4,AND(_xlpm.実績&lt;0,_xlpm.達成率&gt;0),$L$4,_xlpm.達成率&gt;=100,$B$4,_xlpm.達成率&gt;=95,$E$4,_xlpm.達成率&gt;=90,$H$4,TRUE,$L$4)),"")</f>
        <v>☂</v>
      </c>
      <c r="I15" s="333" t="str" cm="1">
        <f t="array" ref="I15">IFERROR(_xlfn.IFS(#REF! &gt;= 100, $B$4,#REF! &gt;=
 95, $E$4,#REF! &gt;=
 90, $H$4,
            TRUE, $L$4
),"")</f>
        <v/>
      </c>
      <c r="J15" s="505">
        <f t="array" ref="J15">IFERROR(_xlfn.XLOOKUP(1, (集計!$A:$A=$A$2) * (集計!$B:$B=$A15), 集計!C:C),"")</f>
        <v>2335999</v>
      </c>
      <c r="K15" s="506"/>
      <c r="L15" s="506"/>
      <c r="M15" s="408"/>
      <c r="N15" s="416" t="s">
        <v>16</v>
      </c>
      <c r="O15" s="410"/>
      <c r="Q15" s="90" t="s">
        <v>847</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VALUE(SUBSTITUTE(SUBSTITUTE(SUBSTITUTE(_xlfn.XLOOKUP(1,(集計!$A:$A=$A$2)*(集計!$B:$B=$A16),集計!C:C),"▲","-"),",",""),"*","")),_xlpm.達成率,VALUE(SUBSTITUTE(SUBSTITUTE(SUBSTITUTE(_xlfn.XLOOKUP(1,(集計!$A:$A=$A$2)*(集計!$B:$B=$A16),集計!F:F),"▲","-"),",",""),"*","")),_xlfn.IFS(AND(_xlpm.実績&gt;0,_xlpm.達成率&lt;0),$L$4,AND(_xlpm.実績&lt;0,_xlpm.達成率&gt;0),$L$4,_xlpm.達成率&gt;=100,$B$4,_xlpm.達成率&gt;=95,$E$4,_xlpm.達成率&gt;=90,$H$4,TRUE,$L$4)),"")</f>
        <v>☀</v>
      </c>
      <c r="E16" s="421" t="str" cm="1">
        <f t="array" ref="E16">IFERROR(_xlfn.IFS(#REF! &gt;= 100, $B$4,#REF! &gt;=
 95, $E$4,#REF! &gt;=
 90, $H$4,
            TRUE, $L$4
),"")</f>
        <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L$4,AND(_xlpm.実績&lt;0,_xlpm.達成率&gt;0),$L$4,_xlpm.達成率&gt;=100,$B$4,_xlpm.達成率&gt;=95,$E$4,_xlpm.達成率&gt;=90,$H$4,TRUE,$L$4)),"")</f>
        <v>☀</v>
      </c>
      <c r="I16" s="333" t="str" cm="1">
        <f t="array" ref="I16">IFERROR(_xlfn.IFS(#REF! &gt;= 100, $B$4,#REF! &gt;=
 95, $E$4,#REF! &gt;=
 90, $H$4,
            TRUE, $L$4
),"")</f>
        <v/>
      </c>
      <c r="J16" s="505">
        <f t="array" ref="J16">IFERROR(_xlfn.XLOOKUP(1, (集計!$A:$A=$A$2) * (集計!$B:$B=$A16), 集計!C:C),"")</f>
        <v>1536551</v>
      </c>
      <c r="K16" s="506"/>
      <c r="L16" s="506"/>
      <c r="M16" s="623"/>
      <c r="N16" s="621"/>
      <c r="O16" s="622"/>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VALUE(SUBSTITUTE(SUBSTITUTE(SUBSTITUTE(_xlfn.XLOOKUP(1,(集計!$A:$A=$A$2)*(集計!$B:$B=$A17),集計!C:C),"▲","-"),",",""),"*","")),_xlpm.達成率,VALUE(SUBSTITUTE(SUBSTITUTE(SUBSTITUTE(_xlfn.XLOOKUP(1,(集計!$A:$A=$A$2)*(集計!$B:$B=$A17),集計!F:F),"▲","-"),",",""),"*","")),_xlfn.IFS(AND(_xlpm.実績&gt;0,_xlpm.達成率&lt;0),$L$4,AND(_xlpm.実績&lt;0,_xlpm.達成率&gt;0),$L$4,_xlpm.達成率&gt;=100,$B$4,_xlpm.達成率&gt;=95,$E$4,_xlpm.達成率&gt;=90,$H$4,TRUE,$L$4)),"")</f>
        <v>☂</v>
      </c>
      <c r="E17" s="421" t="str" cm="1">
        <f t="array" ref="E17">IFERROR(_xlfn.IFS(#REF! &gt;= 100, $B$4,#REF! &gt;=
 95, $E$4,#REF! &gt;=
 90, $H$4,
            TRUE, $L$4
),"")</f>
        <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L$4,AND(_xlpm.実績&lt;0,_xlpm.達成率&gt;0),$L$4,_xlpm.達成率&gt;=100,$B$4,_xlpm.達成率&gt;=95,$E$4,_xlpm.達成率&gt;=90,$H$4,TRUE,$L$4)),"")</f>
        <v>☂</v>
      </c>
      <c r="I17" s="333" t="str" cm="1">
        <f t="array" ref="I17">IFERROR(_xlfn.IFS(#REF! &gt;= 100, $B$4,#REF! &gt;=
 95, $E$4,#REF! &gt;=
 90, $H$4,
            TRUE, $L$4
),"")</f>
        <v/>
      </c>
      <c r="J17" s="505" t="str">
        <f t="array" ref="J17">IFERROR(_xlfn.XLOOKUP(1, (集計!$A:$A=$A$2) * (集計!$B:$B=$A17), 集計!C:C),"")</f>
        <v>▲74,203</v>
      </c>
      <c r="K17" s="506"/>
      <c r="L17" s="506"/>
      <c r="M17" s="623"/>
      <c r="N17" s="621"/>
      <c r="O17" s="622"/>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VALUE(SUBSTITUTE(SUBSTITUTE(SUBSTITUTE(_xlfn.XLOOKUP(1,(集計!$A:$A=$A$2)*(集計!$B:$B=$A18),集計!C:C),"▲","-"),",",""),"*","")),_xlpm.達成率,VALUE(SUBSTITUTE(SUBSTITUTE(SUBSTITUTE(_xlfn.XLOOKUP(1,(集計!$A:$A=$A$2)*(集計!$B:$B=$A18),集計!F:F),"▲","-"),",",""),"*","")),_xlfn.IFS(AND(_xlpm.実績&gt;0,_xlpm.達成率&lt;0),$L$4,AND(_xlpm.実績&lt;0,_xlpm.達成率&gt;0),$L$4,_xlpm.達成率&gt;=100,$B$4,_xlpm.達成率&gt;=95,$E$4,_xlpm.達成率&gt;=90,$H$4,TRUE,$L$4)),"")</f>
        <v>☂</v>
      </c>
      <c r="E18" s="422" t="str" cm="1">
        <f t="array" ref="E18">IFERROR(_xlfn.IFS(#REF! &gt;= 100, $B$4,#REF! &gt;=
 95, $E$4,#REF! &gt;=
 90,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L$4,AND(_xlpm.実績&lt;0,_xlpm.達成率&gt;0),$L$4,_xlpm.達成率&gt;=100,$B$4,_xlpm.達成率&gt;=95,$E$4,_xlpm.達成率&gt;=90,$H$4,TRUE,$L$4)),"")</f>
        <v>☂</v>
      </c>
      <c r="I18" s="425" t="str" cm="1">
        <f t="array" ref="I18">IFERROR(_xlfn.IFS(#REF! &gt;= 100, $B$4,#REF! &gt;=
 95, $E$4,#REF! &gt;=
 90, $H$4,
            TRUE, $L$4
),"")</f>
        <v/>
      </c>
      <c r="J18" s="505" t="str">
        <f t="array" ref="J18">IFERROR(_xlfn.XLOOKUP(1, (集計!$A:$A=$A$2) * (集計!$B:$B=$A18), 集計!C:C),"")</f>
        <v>▲147,158</v>
      </c>
      <c r="K18" s="506"/>
      <c r="L18" s="506"/>
      <c r="M18" s="623"/>
      <c r="N18" s="621"/>
      <c r="O18" s="622"/>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VALUE(SUBSTITUTE(SUBSTITUTE(SUBSTITUTE(_xlfn.XLOOKUP(1,(集計!$A:$A=$A$2)*(集計!$B:$B=$A19),集計!C:C),"▲","-"),",",""),"*","")),_xlpm.達成率,VALUE(SUBSTITUTE(SUBSTITUTE(SUBSTITUTE(_xlfn.XLOOKUP(1,(集計!$A:$A=$A$2)*(集計!$B:$B=$A19),集計!F:F),"▲","-"),",",""),"*","")),_xlfn.IFS(AND(_xlpm.実績&gt;0,_xlpm.達成率&lt;0),$L$4,AND(_xlpm.実績&lt;0,_xlpm.達成率&gt;0),$L$4,_xlpm.達成率&gt;=100,$B$4,_xlpm.達成率&gt;=95,$E$4,_xlpm.達成率&gt;=90,$H$4,TRUE,$L$4)),"")</f>
        <v>☀</v>
      </c>
      <c r="E19" s="421" t="str" cm="1">
        <f t="array" ref="E19">IFERROR(_xlfn.IFS(#REF! &gt;= 100, $B$4,#REF! &gt;=
 95, $E$4,#REF! &gt;=
 90, $H$4,
            TRUE, $L$4
),"")</f>
        <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333" t="str" cm="1">
        <f t="array" ref="H19">IFERROR(_xlfn.LET(_xlpm.実績,_xlfn.NUMBERVALUE(SUBSTITUTE(SUBSTITUTE(_xlfn.XLOOKUP(1,(集計!$A:$A=$A$2)*(集計!$B:$B=$A19),集計!C:C),"▲","-"),"*",""),".",","),_xlpm.達成率,_xlfn.NUMBERVALUE(SUBSTITUTE(SUBSTITUTE(_xlfn.XLOOKUP(1,(集計!$A:$A=$A$2)*(集計!$B:$B=$A19),集計!I:I),"▲","-"),"*",""),".",","),_xlfn.IFS(AND(_xlpm.実績&gt;0,_xlpm.達成率&lt;0),$L$4,AND(_xlpm.実績&lt;0,_xlpm.達成率&gt;0),$L$4,_xlpm.達成率&gt;=100,$B$4,_xlpm.達成率&gt;=95,$E$4,_xlpm.達成率&gt;=90,$H$4,TRUE,$L$4)),"")</f>
        <v>☂</v>
      </c>
      <c r="I19" s="333" t="str" cm="1">
        <f t="array" ref="I19">IFERROR(_xlfn.IFS(#REF! &gt;= 100, $B$4,#REF! &gt;=
 95, $E$4,#REF! &gt;=
 90, $H$4,
            TRUE, $L$4
),"")</f>
        <v/>
      </c>
      <c r="J19" s="505">
        <f t="array" ref="J19">IFERROR(_xlfn.XLOOKUP(1, (集計!$A:$A=$A$2) * (集計!$B:$B=$A19), 集計!C:C),"")</f>
        <v>883791</v>
      </c>
      <c r="K19" s="506"/>
      <c r="L19" s="506"/>
      <c r="M19" s="408"/>
      <c r="N19" s="416" t="s">
        <v>16</v>
      </c>
      <c r="O19" s="410"/>
      <c r="Q19" s="90" t="s">
        <v>847</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VALUE(SUBSTITUTE(SUBSTITUTE(SUBSTITUTE(_xlfn.XLOOKUP(1,(集計!$A:$A=$A$2)*(集計!$B:$B=$A20),集計!C:C),"▲","-"),",",""),"*","")),_xlpm.達成率,VALUE(SUBSTITUTE(SUBSTITUTE(SUBSTITUTE(_xlfn.XLOOKUP(1,(集計!$A:$A=$A$2)*(集計!$B:$B=$A20),集計!F:F),"▲","-"),",",""),"*","")),_xlfn.IFS(AND(_xlpm.実績&gt;0,_xlpm.達成率&lt;0),$L$4,AND(_xlpm.実績&lt;0,_xlpm.達成率&gt;0),$L$4,_xlpm.達成率&gt;=100,$B$4,_xlpm.達成率&gt;=95,$E$4,_xlpm.達成率&gt;=90,$H$4,TRUE,$L$4)),"")</f>
        <v>☂</v>
      </c>
      <c r="E20" s="422"/>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L$4,AND(_xlpm.実績&lt;0,_xlpm.達成率&gt;0),$L$4,_xlpm.達成率&gt;=100,$B$4,_xlpm.達成率&gt;=95,$E$4,_xlpm.達成率&gt;=90,$H$4,TRUE,$L$4)),"")</f>
        <v>☂</v>
      </c>
      <c r="I20" s="426"/>
      <c r="J20" s="505" t="str">
        <f t="array" ref="J20">IFERROR(_xlfn.XLOOKUP(1, (集計!$A:$A=$A$2) * (集計!$B:$B=$A20), 集計!C:C),"")</f>
        <v>▲1,132,190</v>
      </c>
      <c r="K20" s="506"/>
      <c r="L20" s="506"/>
      <c r="M20" s="623"/>
      <c r="N20" s="621"/>
      <c r="O20" s="622"/>
      <c r="R20" s="60"/>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VALUE(SUBSTITUTE(SUBSTITUTE(SUBSTITUTE(_xlfn.XLOOKUP(1,(集計!$A:$A=$A$2)*(集計!$B:$B=$A21),集計!C:C),"▲","-"),",",""),"*","")),_xlpm.達成率,VALUE(SUBSTITUTE(SUBSTITUTE(SUBSTITUTE(_xlfn.XLOOKUP(1,(集計!$A:$A=$A$2)*(集計!$B:$B=$A21),集計!F:F),"▲","-"),",",""),"*","")),_xlfn.IFS(AND(_xlpm.実績&gt;0,_xlpm.達成率&lt;0),$L$4,AND(_xlpm.実績&lt;0,_xlpm.達成率&gt;0),$L$4,_xlpm.達成率&gt;=100,$B$4,_xlpm.達成率&gt;=95,$E$4,_xlpm.達成率&gt;=90,$H$4,TRUE,$L$4)),"")</f>
        <v>☂</v>
      </c>
      <c r="E21" s="421" t="str" cm="1">
        <f t="array" ref="E21">IFERROR(_xlfn.IFS(#REF! &gt;= 100, $B$4,#REF! &gt;=
 95, $E$4,#REF! &gt;=
 90, $H$4,
            TRUE, $L$4
),"")</f>
        <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L$4,AND(_xlpm.実績&lt;0,_xlpm.達成率&gt;0),$L$4,_xlpm.達成率&gt;=100,$B$4,_xlpm.達成率&gt;=95,$E$4,_xlpm.達成率&gt;=90,$H$4,TRUE,$L$4)),"")</f>
        <v>☂</v>
      </c>
      <c r="I21" s="333" t="str" cm="1">
        <f t="array" ref="I21">IFERROR(_xlfn.IFS(#REF! &gt;= 100, $B$4,#REF! &gt;=
 95, $E$4,#REF! &gt;=
 90, $H$4,
            TRUE, $L$4
),"")</f>
        <v/>
      </c>
      <c r="J21" s="505" t="str">
        <f t="array" ref="J21">IFERROR(_xlfn.XLOOKUP(1, (集計!$A:$A=$A$2) * (集計!$B:$B=$A21), 集計!C:C),"")</f>
        <v>▲877,266</v>
      </c>
      <c r="K21" s="506"/>
      <c r="L21" s="506"/>
      <c r="M21" s="623"/>
      <c r="N21" s="621"/>
      <c r="O21" s="622"/>
      <c r="P21" s="76"/>
      <c r="Q21" ph="1"/>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VALUE(SUBSTITUTE(SUBSTITUTE(SUBSTITUTE(_xlfn.XLOOKUP(1,(集計!$A:$A=$A$2)*(集計!$B:$B=$A22),集計!C:C),"▲","-"),",",""),"*","")),_xlpm.達成率,VALUE(SUBSTITUTE(SUBSTITUTE(SUBSTITUTE(_xlfn.XLOOKUP(1,(集計!$A:$A=$A$2)*(集計!$B:$B=$A22),集計!F:F),"▲","-"),",",""),"*","")),_xlfn.IFS(AND(_xlpm.実績&gt;0,_xlpm.達成率&lt;0),$L$4,AND(_xlpm.実績&lt;0,_xlpm.達成率&gt;0),$L$4,_xlpm.達成率&gt;=100,$B$4,_xlpm.達成率&gt;=95,$E$4,_xlpm.達成率&gt;=90,$H$4,TRUE,$L$4)),"")</f>
        <v>☂</v>
      </c>
      <c r="E22" s="421" t="str" cm="1">
        <f t="array" ref="E22">IFERROR(_xlfn.IFS(#REF! &gt;= 100, $B$4,#REF! &gt;=
 95, $E$4,#REF! &gt;=
 90, $H$4,
            TRUE, $L$4
),"")</f>
        <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L$4,AND(_xlpm.実績&lt;0,_xlpm.達成率&gt;0),$L$4,_xlpm.達成率&gt;=100,$B$4,_xlpm.達成率&gt;=95,$E$4,_xlpm.達成率&gt;=90,$H$4,TRUE,$L$4)),"")</f>
        <v>☂</v>
      </c>
      <c r="I22" s="333" t="str" cm="1">
        <f t="array" ref="I22">IFERROR(_xlfn.IFS(#REF! &gt;= 100, $B$4,#REF! &gt;=
 95, $E$4,#REF! &gt;=
 90, $H$4,
            TRUE, $L$4
),"")</f>
        <v/>
      </c>
      <c r="J22" s="505" t="str">
        <f t="array" ref="J22">IFERROR(_xlfn.XLOOKUP(1, (集計!$A:$A=$A$2) * (集計!$B:$B=$A22), 集計!C:C),"")</f>
        <v>▲705,922</v>
      </c>
      <c r="K22" s="506"/>
      <c r="L22" s="506"/>
      <c r="M22" s="627"/>
      <c r="N22" s="625"/>
      <c r="O22" s="626"/>
      <c r="P22" ph="1"/>
      <c r="Q22" ph="1"/>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VALUE(SUBSTITUTE(SUBSTITUTE(SUBSTITUTE(_xlfn.XLOOKUP(1,(集計!$A:$A=$A$2)*(集計!$B:$B=$A23),集計!C:C),"▲","-"),",",""),"*","")),_xlpm.達成率,VALUE(SUBSTITUTE(SUBSTITUTE(SUBSTITUTE(_xlfn.XLOOKUP(1,(集計!$A:$A=$A$2)*(集計!$B:$B=$A23),集計!F:F),"▲","-"),",",""),"*","")),_xlfn.IFS(AND(_xlpm.実績&gt;0,_xlpm.達成率&lt;0),$L$4,AND(_xlpm.実績&lt;0,_xlpm.達成率&gt;0),$L$4,_xlpm.達成率&gt;=100,$B$4,_xlpm.達成率&gt;=95,$E$4,_xlpm.達成率&gt;=90,$H$4,TRUE,$L$4)),"")</f>
        <v>☂</v>
      </c>
      <c r="E23" s="421" t="str" cm="1">
        <f t="array" ref="E23">IFERROR(_xlfn.IFS(#REF! &gt;= 100, $B$4,#REF! &gt;=
 95, $E$4,#REF! &gt;=
 90, $H$4,
            TRUE, $L$4
),"")</f>
        <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L$4,AND(_xlpm.実績&lt;0,_xlpm.達成率&gt;0),$L$4,_xlpm.達成率&gt;=100,$B$4,_xlpm.達成率&gt;=95,$E$4,_xlpm.達成率&gt;=90,$H$4,TRUE,$L$4)),"")</f>
        <v>☂</v>
      </c>
      <c r="I23" s="333" t="str" cm="1">
        <f t="array" ref="I23">IFERROR(_xlfn.IFS(#REF! &gt;= 100, $B$4,#REF! &gt;=
 95, $E$4,#REF! &gt;=
 90, $H$4,
            TRUE, $L$4
),"")</f>
        <v/>
      </c>
      <c r="J23" s="505" t="str">
        <f t="array" ref="J23">IFERROR(_xlfn.XLOOKUP(1, (集計!$A:$A=$A$2) * (集計!$B:$B=$A23), 集計!C:C),"")</f>
        <v>▲741,692</v>
      </c>
      <c r="K23" s="506"/>
      <c r="L23" s="506"/>
      <c r="M23" s="628"/>
      <c r="N23" s="629"/>
      <c r="O23" s="630"/>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VALUE(SUBSTITUTE(SUBSTITUTE(SUBSTITUTE(_xlfn.XLOOKUP(1,(集計!$A:$A=$A$2)*(集計!$B:$B=$A24),集計!C:C),"▲","-"),",",""),"*","")),_xlpm.達成率,VALUE(SUBSTITUTE(SUBSTITUTE(SUBSTITUTE(_xlfn.XLOOKUP(1,(集計!$A:$A=$A$2)*(集計!$B:$B=$A24),集計!F:F),"▲","-"),",",""),"*","")),_xlfn.IFS(AND(_xlpm.実績&gt;0,_xlpm.達成率&lt;0),$L$4,AND(_xlpm.実績&lt;0,_xlpm.達成率&gt;0),$L$4,_xlpm.達成率&gt;=100,$B$4,_xlpm.達成率&gt;=95,$E$4,_xlpm.達成率&gt;=90,$H$4,TRUE,$L$4)),"")</f>
        <v>☂</v>
      </c>
      <c r="E24" s="421" t="str" cm="1">
        <f t="array" ref="E24">IFERROR(_xlfn.IFS(#REF! &gt;= 100, $B$4,#REF! &gt;=
 95, $E$4,#REF! &gt;=
 90, $H$4,
            TRUE, $L$4
),"")</f>
        <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333" t="str" cm="1">
        <f t="array" ref="H24">IFERROR(_xlfn.LET(_xlpm.実績,_xlfn.NUMBERVALUE(SUBSTITUTE(SUBSTITUTE(_xlfn.XLOOKUP(1,(集計!$A:$A=$A$2)*(集計!$B:$B=$A24),集計!C:C),"▲","-"),"*",""),".",","),_xlpm.達成率,_xlfn.NUMBERVALUE(SUBSTITUTE(SUBSTITUTE(_xlfn.XLOOKUP(1,(集計!$A:$A=$A$2)*(集計!$B:$B=$A24),集計!I:I),"▲","-"),"*",""),".",","),_xlfn.IFS(AND(_xlpm.実績&gt;0,_xlpm.達成率&lt;0),$L$4,AND(_xlpm.実績&lt;0,_xlpm.達成率&gt;0),$L$4,_xlpm.達成率&gt;=100,$B$4,_xlpm.達成率&gt;=95,$E$4,_xlpm.達成率&gt;=90,$H$4,TRUE,$L$4)),"")</f>
        <v>☂</v>
      </c>
      <c r="I24" s="333" t="str" cm="1">
        <f t="array" ref="I24">IFERROR(_xlfn.IFS(#REF! &gt;= 100, $B$4,#REF! &gt;=
 95, $E$4,#REF! &gt;=
 90, $H$4,
            TRUE, $L$4
),"")</f>
        <v/>
      </c>
      <c r="J24" s="505">
        <f t="array" ref="J24">IFERROR(_xlfn.XLOOKUP(1, (集計!$A:$A=$A$2) * (集計!$B:$B=$A24), 集計!C:C),"")</f>
        <v>563466</v>
      </c>
      <c r="K24" s="506"/>
      <c r="L24" s="506"/>
      <c r="M24" s="418"/>
      <c r="N24" s="416" t="s">
        <v>615</v>
      </c>
      <c r="O24" s="419"/>
      <c r="Q24" s="90" t="s">
        <v>847</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333" t="str" cm="1">
        <f t="array" ref="D25">IFERROR(_xlfn.LET(_xlpm.実績,VALUE(SUBSTITUTE(SUBSTITUTE(SUBSTITUTE(_xlfn.XLOOKUP(1,(集計!$A:$A=$A$2)*(集計!$B:$B=$A25),集計!C:C),"▲","-"),",",""),"*","")),_xlpm.達成率,VALUE(SUBSTITUTE(SUBSTITUTE(SUBSTITUTE(_xlfn.XLOOKUP(1,(集計!$A:$A=$A$2)*(集計!$B:$B=$A25),集計!F:F),"▲","-"),",",""),"*","")),_xlfn.IFS(AND(_xlpm.実績&gt;0,_xlpm.達成率&lt;0),$L$4,AND(_xlpm.実績&lt;0,_xlpm.達成率&gt;0),$L$4,_xlpm.達成率&gt;=100,$B$4,_xlpm.達成率&gt;=95,$E$4,_xlpm.達成率&gt;=90,$H$4,TRUE,$L$4)),"")</f>
        <v>☂</v>
      </c>
      <c r="E25" s="422" t="str" cm="1">
        <f t="array" ref="E25">IFERROR(_xlfn.IFS(#REF! &gt;= 100, $B$4,#REF! &gt;=
 95, $E$4,#REF! &gt;=
 90,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L$4,AND(_xlpm.実績&lt;0,_xlpm.達成率&gt;0),$L$4,_xlpm.達成率&gt;=100,$B$4,_xlpm.達成率&gt;=95,$E$4,_xlpm.達成率&gt;=90,$H$4,TRUE,$L$4)),"")</f>
        <v>☀</v>
      </c>
      <c r="I25" s="425" t="str" cm="1">
        <f t="array" ref="I25">IFERROR(_xlfn.IFS(#REF! &gt;= 100, $B$4,#REF! &gt;=
 95, $E$4,#REF! &gt;=
 90, $H$4,
            TRUE, $L$4
),"")</f>
        <v/>
      </c>
      <c r="J25" s="505">
        <f t="array" ref="J25">IFERROR(_xlfn.XLOOKUP(1, (集計!$A:$A=$A$2) * (集計!$B:$B=$A25), 集計!C:C),"")</f>
        <v>64057</v>
      </c>
      <c r="K25" s="506"/>
      <c r="L25" s="506"/>
      <c r="M25" s="416" t="s">
        <v>615</v>
      </c>
      <c r="N25" s="409"/>
      <c r="O25" s="410"/>
      <c r="Q25" s="90" t="s">
        <v>848</v>
      </c>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VALUE(SUBSTITUTE(SUBSTITUTE(SUBSTITUTE(_xlfn.XLOOKUP(1,(集計!$A:$A=$A$2)*(集計!$B:$B=$A26),集計!C:C),"▲","-"),",",""),"*","")),_xlpm.達成率,VALUE(SUBSTITUTE(SUBSTITUTE(SUBSTITUTE(_xlfn.XLOOKUP(1,(集計!$A:$A=$A$2)*(集計!$B:$B=$A26),集計!F:F),"▲","-"),",",""),"*","")),_xlfn.IFS(AND(_xlpm.実績&gt;0,_xlpm.達成率&lt;0),$L$4,AND(_xlpm.実績&lt;0,_xlpm.達成率&gt;0),$L$4,_xlpm.達成率&gt;=100,$B$4,_xlpm.達成率&gt;=95,$E$4,_xlpm.達成率&gt;=90,$H$4,TRUE,$L$4)),"")</f>
        <v>☂</v>
      </c>
      <c r="E26" s="421" t="str" cm="1">
        <f t="array" ref="E26">IFERROR(_xlfn.IFS(#REF! &gt;= 100, $B$4,#REF! &gt;=
 95, $E$4,#REF! &gt;=
 90, $H$4,
            TRUE, $L$4
),"")</f>
        <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L$4,AND(_xlpm.実績&lt;0,_xlpm.達成率&gt;0),$L$4,_xlpm.達成率&gt;=100,$B$4,_xlpm.達成率&gt;=95,$E$4,_xlpm.達成率&gt;=90,$H$4,TRUE,$L$4)),"")</f>
        <v>☂</v>
      </c>
      <c r="I26" s="333" t="str" cm="1">
        <f t="array" ref="I26">IFERROR(_xlfn.IFS(#REF! &gt;= 100, $B$4,#REF! &gt;=
 95, $E$4,#REF! &gt;=
 90, $H$4,
            TRUE, $L$4
),"")</f>
        <v/>
      </c>
      <c r="J26" s="505" t="str">
        <f t="array" ref="J26">IFERROR(_xlfn.XLOOKUP(1, (集計!$A:$A=$A$2) * (集計!$B:$B=$A26), 集計!C:C),"")</f>
        <v>▲474,065</v>
      </c>
      <c r="K26" s="506"/>
      <c r="L26" s="506"/>
      <c r="M26" s="603"/>
      <c r="N26" s="604"/>
      <c r="O26" s="605"/>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VALUE(SUBSTITUTE(SUBSTITUTE(SUBSTITUTE(_xlfn.XLOOKUP(1,(集計!$A:$A=$A$2)*(集計!$B:$B=$A27),集計!C:C),"▲","-"),",",""),"*","")),_xlpm.達成率,VALUE(SUBSTITUTE(SUBSTITUTE(SUBSTITUTE(_xlfn.XLOOKUP(1,(集計!$A:$A=$A$2)*(集計!$B:$B=$A27),集計!F:F),"▲","-"),",",""),"*","")),_xlfn.IFS(AND(_xlpm.実績&gt;0,_xlpm.達成率&lt;0),$L$4,AND(_xlpm.実績&lt;0,_xlpm.達成率&gt;0),$L$4,_xlpm.達成率&gt;=100,$B$4,_xlpm.達成率&gt;=95,$E$4,_xlpm.達成率&gt;=90,$H$4,TRUE,$L$4)),"")</f>
        <v>☂</v>
      </c>
      <c r="E27" s="421" t="str" cm="1">
        <f t="array" ref="E27">IFERROR(_xlfn.IFS(#REF! &gt;= 100, $B$4,#REF! &gt;=
 95, $E$4,#REF! &gt;=
 90, $H$4,
            TRUE, $L$4
),"")</f>
        <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L$4,AND(_xlpm.実績&lt;0,_xlpm.達成率&gt;0),$L$4,_xlpm.達成率&gt;=100,$B$4,_xlpm.達成率&gt;=95,$E$4,_xlpm.達成率&gt;=90,$H$4,TRUE,$L$4)),"")</f>
        <v>☂</v>
      </c>
      <c r="I27" s="333" t="str" cm="1">
        <f t="array" ref="I27">IFERROR(_xlfn.IFS(#REF! &gt;= 100, $B$4,#REF! &gt;=
 95, $E$4,#REF! &gt;=
 90, $H$4,
            TRUE, $L$4
),"")</f>
        <v/>
      </c>
      <c r="J27" s="505" t="str">
        <f t="array" ref="J27">IFERROR(_xlfn.XLOOKUP(1, (集計!$A:$A=$A$2) * (集計!$B:$B=$A27), 集計!C:C),"")</f>
        <v>▲397,360</v>
      </c>
      <c r="K27" s="506"/>
      <c r="L27" s="506"/>
      <c r="M27" s="603"/>
      <c r="N27" s="604"/>
      <c r="O27" s="605"/>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VALUE(SUBSTITUTE(SUBSTITUTE(SUBSTITUTE(_xlfn.XLOOKUP(1,(集計!$A:$A=$A$2)*(集計!$B:$B=$A28),集計!C:C),"▲","-"),",",""),"*","")),_xlpm.達成率,VALUE(SUBSTITUTE(SUBSTITUTE(SUBSTITUTE(_xlfn.XLOOKUP(1,(集計!$A:$A=$A$2)*(集計!$B:$B=$A28),集計!F:F),"▲","-"),",",""),"*","")),_xlfn.IFS(AND(_xlpm.実績&gt;0,_xlpm.達成率&lt;0),$L$4,AND(_xlpm.実績&lt;0,_xlpm.達成率&gt;0),$L$4,_xlpm.達成率&gt;=100,$B$4,_xlpm.達成率&gt;=95,$E$4,_xlpm.達成率&gt;=90,$H$4,TRUE,$L$4)),"")</f>
        <v>☂</v>
      </c>
      <c r="E28" s="421" t="str" cm="1">
        <f t="array" ref="E28">IFERROR(_xlfn.IFS(#REF! &gt;= 100, $B$4,#REF! &gt;=
 95, $E$4,#REF! &gt;=
 90, $H$4,
            TRUE, $L$4
),"")</f>
        <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L$4,AND(_xlpm.実績&lt;0,_xlpm.達成率&gt;0),$L$4,_xlpm.達成率&gt;=100,$B$4,_xlpm.達成率&gt;=95,$E$4,_xlpm.達成率&gt;=90,$H$4,TRUE,$L$4)),"")</f>
        <v>☂</v>
      </c>
      <c r="I28" s="333" t="str" cm="1">
        <f t="array" ref="I28">IFERROR(_xlfn.IFS(#REF! &gt;= 100, $B$4,#REF! &gt;=
 95, $E$4,#REF! &gt;=
 90, $H$4,
            TRUE, $L$4
),"")</f>
        <v/>
      </c>
      <c r="J28" s="505" t="str">
        <f t="array" ref="J28">IFERROR(_xlfn.XLOOKUP(1, (集計!$A:$A=$A$2) * (集計!$B:$B=$A28), 集計!C:C),"")</f>
        <v>▲119,505</v>
      </c>
      <c r="K28" s="506"/>
      <c r="L28" s="506"/>
      <c r="M28" s="600"/>
      <c r="N28" s="601"/>
      <c r="O28" s="602"/>
    </row>
    <row r="29" spans="1:19" ht="33.75" customHeight="1" thickBot="1">
      <c r="A29" s="306" t="s">
        <v>368</v>
      </c>
      <c r="B29" s="359" t="str" cm="1">
        <f t="array" ref="B29">IFERROR(_xlfn.LET(_xlpm.達成率,_xlfn.XLOOKUP(1,(集計!$A:$A=$A$2)*(集計!$B:$B=$A29),集計!D:D),_xlfn.IFS(_xlpm.達成率&gt;=100,$B$4,_xlpm.達成率&gt;=95,$E$4,_xlpm.達成率&gt;=90,$H$4,TRUE,$L$4)),"")</f>
        <v>☀</v>
      </c>
      <c r="C29" s="359" t="str" cm="1">
        <f t="array" ref="C29">IFERROR(_xlfn.LET(_xlpm.達成率,_xlfn.XLOOKUP(1,(集計!$A:$A=$A$2)*(集計!$B:$B=$A29),集計!E:E),_xlfn.IFS(_xlpm.達成率&gt;=110,$L$6,_xlpm.達成率&gt;=100,$H$4,TRUE,$B$6)),"")</f>
        <v>☀</v>
      </c>
      <c r="D29" s="89" t="str" cm="1">
        <f t="array" ref="D29">IFERROR(_xlfn.LET(_xlpm.実績,VALUE(SUBSTITUTE(SUBSTITUTE(SUBSTITUTE(_xlfn.XLOOKUP(1,(集計!$A:$A=$A$2)*(集計!$B:$B=$A29),集計!C:C),"▲","-"),",",""),"*","")),_xlpm.達成率,VALUE(SUBSTITUTE(SUBSTITUTE(SUBSTITUTE(_xlfn.XLOOKUP(1,(集計!$A:$A=$A$2)*(集計!$B:$B=$A29),集計!F:F),"▲","-"),",",""),"*","")),_xlfn.IFS(AND(_xlpm.実績&gt;0,_xlpm.達成率&lt;0),$L$4,AND(_xlpm.実績&lt;0,_xlpm.達成率&gt;0),$L$4,_xlpm.達成率&gt;=100,$B$4,_xlpm.達成率&gt;=95,$E$4,_xlpm.達成率&gt;=90,$H$4,TRUE,$L$4)),"")</f>
        <v>☂</v>
      </c>
      <c r="E29" s="423" t="str" cm="1">
        <f t="array" ref="E29">IFERROR(_xlfn.IFS(#REF! &gt;= 100, $B$4,#REF! &gt;=
 95, $E$4,#REF! &gt;=
 90, $H$4,
            TRUE, $L$4
),"")</f>
        <v/>
      </c>
      <c r="F29" s="359" t="str" cm="1">
        <f t="array" ref="F29">IFERROR(_xlfn.LET(_xlpm.達成率,_xlfn.XLOOKUP(1,(集計!$A:$A=$A$2)*(集計!$B:$B=$A29),集計!G:G),_xlfn.IFS(_xlpm.達成率&gt;=100,$B$4,_xlpm.達成率&gt;=95,$E$4,_xlpm.達成率&gt;=90,$H$4,TRUE,$L$4)),"")</f>
        <v>☀</v>
      </c>
      <c r="G29" s="359" t="str" cm="1">
        <f t="array" ref="G29">IFERROR(_xlfn.LET(_xlpm.達成率,_xlfn.XLOOKUP(1,(集計!$A:$A=$A$2)*(集計!$B:$B=$A29),集計!H:H),_xlfn.IFS(_xlpm.達成率&gt;=110,$L$6,_xlpm.達成率&gt;=100,$H$4,TRUE,$B$6)),"")</f>
        <v>☀</v>
      </c>
      <c r="H29" s="89" t="str" cm="1">
        <f t="array" ref="H29">IFERROR(_xlfn.LET(_xlpm.実績,_xlfn.NUMBERVALUE(SUBSTITUTE(SUBSTITUTE(_xlfn.XLOOKUP(1,(集計!$A:$A=$A$2)*(集計!$B:$B=$A29),集計!C:C),"▲","-"),"*",""),".",","),_xlpm.達成率,_xlfn.NUMBERVALUE(SUBSTITUTE(SUBSTITUTE(_xlfn.XLOOKUP(1,(集計!$A:$A=$A$2)*(集計!$B:$B=$A29),集計!I:I),"▲","-"),"*",""),".",","),_xlfn.IFS(AND(_xlpm.実績&gt;0,_xlpm.達成率&lt;0),$L$4,AND(_xlpm.実績&lt;0,_xlpm.達成率&gt;0),$L$4,_xlpm.達成率&gt;=100,$B$4,_xlpm.達成率&gt;=95,$E$4,_xlpm.達成率&gt;=90,$H$4,TRUE,$L$4)),"")</f>
        <v>☂</v>
      </c>
      <c r="I29" s="427" t="str" cm="1">
        <f t="array" ref="I29">IFERROR(_xlfn.IFS(#REF! &gt;= 100, $B$4,#REF! &gt;=
 95, $E$4,#REF! &gt;=
 90, $H$4,
            TRUE, $L$4
),"")</f>
        <v/>
      </c>
      <c r="J29" s="508" t="str">
        <f t="array" ref="J29">IFERROR(_xlfn.XLOOKUP(1, (集計!$A:$A=$A$2) * (集計!$B:$B=$A29), 集計!C:C),"")</f>
        <v>▲60,821</v>
      </c>
      <c r="K29" s="509"/>
      <c r="L29" s="631"/>
      <c r="M29" s="603"/>
      <c r="N29" s="604"/>
      <c r="O29" s="605"/>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89" t="str" cm="1">
        <f t="array" ref="D30">IFERROR(_xlfn.LET(_xlpm.実績,VALUE(SUBSTITUTE(SUBSTITUTE(SUBSTITUTE(_xlfn.XLOOKUP(1,(集計!$A:$A=$A$2)*(集計!$B:$B=$A30),集計!C:C),"▲","-"),",",""),"*","")),_xlpm.達成率,VALUE(SUBSTITUTE(SUBSTITUTE(SUBSTITUTE(_xlfn.XLOOKUP(1,(集計!$A:$A=$A$2)*(集計!$B:$B=$A30),集計!F:F),"▲","-"),",",""),"*","")),_xlfn.IFS(AND(_xlpm.実績&gt;0,_xlpm.達成率&lt;0),$L$4,AND(_xlpm.実績&lt;0,_xlpm.達成率&gt;0),$L$4,_xlpm.達成率&gt;=100,$B$4,_xlpm.達成率&gt;=95,$E$4,_xlpm.達成率&gt;=90,$H$4,TRUE,$L$4)),"")</f>
        <v>☂</v>
      </c>
      <c r="E30" s="424" t="str" cm="1">
        <f t="array" ref="E30">IFERROR(_xlfn.IFS(#REF! &gt;= 100, $B$4,#REF! &gt;=
 95, $E$4,#REF! &gt;=
 90, $H$4,
            TRUE, $L$4
),"")</f>
        <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89" t="str" cm="1">
        <f t="array" ref="H30">IFERROR(_xlfn.LET(_xlpm.実績,_xlfn.NUMBERVALUE(SUBSTITUTE(SUBSTITUTE(_xlfn.XLOOKUP(1,(集計!$A:$A=$A$2)*(集計!$B:$B=$A30),集計!C:C),"▲","-"),"*",""),".",","),_xlpm.達成率,_xlfn.NUMBERVALUE(SUBSTITUTE(SUBSTITUTE(_xlfn.XLOOKUP(1,(集計!$A:$A=$A$2)*(集計!$B:$B=$A30),集計!I:I),"▲","-"),"*",""),".",","),_xlfn.IFS(AND(_xlpm.実績&gt;0,_xlpm.達成率&lt;0),$L$4,AND(_xlpm.実績&lt;0,_xlpm.達成率&gt;0),$L$4,_xlpm.達成率&gt;=100,$B$4,_xlpm.達成率&gt;=95,$E$4,_xlpm.達成率&gt;=90,$H$4,TRUE,$L$4)),"")</f>
        <v>☂</v>
      </c>
      <c r="I30" s="428" t="str" cm="1">
        <f t="array" ref="I30">IFERROR(_xlfn.IFS(#REF! &gt;= 100, $B$4,#REF! &gt;=
 95, $E$4,#REF! &gt;=
 90, $H$4,
            TRUE, $L$4
),"")</f>
        <v/>
      </c>
      <c r="J30" s="511" t="str">
        <f t="array" ref="J30">IFERROR(_xlfn.XLOOKUP(1, (集計!$A:$A=$A$2) * (集計!$B:$B=$A30), 集計!C:C),"")</f>
        <v>▲422,029</v>
      </c>
      <c r="K30" s="512"/>
      <c r="L30" s="512"/>
      <c r="M30" s="606"/>
      <c r="N30" s="607"/>
      <c r="O30" s="608"/>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3">
    <mergeCell ref="J30:L30"/>
    <mergeCell ref="M30:O30"/>
    <mergeCell ref="A32:B32"/>
    <mergeCell ref="A33:O33"/>
    <mergeCell ref="J27:L27"/>
    <mergeCell ref="M27:O27"/>
    <mergeCell ref="J28:L28"/>
    <mergeCell ref="M28:O28"/>
    <mergeCell ref="J29:L29"/>
    <mergeCell ref="M29:O29"/>
    <mergeCell ref="J24:L24"/>
    <mergeCell ref="J25:L25"/>
    <mergeCell ref="J26:L26"/>
    <mergeCell ref="M26:O26"/>
    <mergeCell ref="J21:L21"/>
    <mergeCell ref="M21:O21"/>
    <mergeCell ref="J22:L22"/>
    <mergeCell ref="M22:O22"/>
    <mergeCell ref="J23:L23"/>
    <mergeCell ref="M23:O23"/>
    <mergeCell ref="J18:L18"/>
    <mergeCell ref="M18:O18"/>
    <mergeCell ref="J19:L19"/>
    <mergeCell ref="J20:L20"/>
    <mergeCell ref="M20:O20"/>
    <mergeCell ref="J15:L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35" priority="1" stopIfTrue="1">
      <formula>B11=$L$4</formula>
    </cfRule>
    <cfRule type="expression" dxfId="34" priority="2" stopIfTrue="1">
      <formula>B11=$B$4</formula>
    </cfRule>
    <cfRule type="expression" dxfId="33" priority="3" stopIfTrue="1">
      <formula>B11=$E$4</formula>
    </cfRule>
    <cfRule type="expression" dxfId="32"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8AB14-8F6D-4619-AA43-72981D3A1980}">
  <sheetPr codeName="Sheet28">
    <tabColor rgb="FF92D050"/>
    <pageSetUpPr fitToPage="1"/>
  </sheetPr>
  <dimension ref="A1:U34"/>
  <sheetViews>
    <sheetView workbookViewId="0">
      <selection sqref="A1:K1"/>
    </sheetView>
  </sheetViews>
  <sheetFormatPr defaultRowHeight="13.5"/>
  <cols>
    <col min="1" max="1" width="17.375" customWidth="1"/>
    <col min="2" max="9" width="5.625" customWidth="1"/>
    <col min="10" max="10" width="2.625" customWidth="1"/>
    <col min="11" max="12" width="5.125" customWidth="1"/>
    <col min="13" max="14" width="5.625" customWidth="1"/>
    <col min="15" max="15" width="9.875" customWidth="1"/>
    <col min="16" max="16" width="5.625" customWidth="1"/>
    <col min="18" max="18" width="5.5" customWidth="1"/>
    <col min="257" max="257" width="17.375" customWidth="1"/>
    <col min="258" max="265" width="5.625" customWidth="1"/>
    <col min="266" max="266" width="2.625" customWidth="1"/>
    <col min="267" max="268" width="5.125" customWidth="1"/>
    <col min="269" max="270" width="5.625" customWidth="1"/>
    <col min="271" max="271" width="9.875" customWidth="1"/>
    <col min="272" max="272" width="5.625" customWidth="1"/>
    <col min="274" max="274" width="5.5" customWidth="1"/>
    <col min="513" max="513" width="17.375" customWidth="1"/>
    <col min="514" max="521" width="5.625" customWidth="1"/>
    <col min="522" max="522" width="2.625" customWidth="1"/>
    <col min="523" max="524" width="5.125" customWidth="1"/>
    <col min="525" max="526" width="5.625" customWidth="1"/>
    <col min="527" max="527" width="9.875" customWidth="1"/>
    <col min="528" max="528" width="5.625" customWidth="1"/>
    <col min="530" max="530" width="5.5" customWidth="1"/>
    <col min="769" max="769" width="17.375" customWidth="1"/>
    <col min="770" max="777" width="5.625" customWidth="1"/>
    <col min="778" max="778" width="2.625" customWidth="1"/>
    <col min="779" max="780" width="5.125" customWidth="1"/>
    <col min="781" max="782" width="5.625" customWidth="1"/>
    <col min="783" max="783" width="9.875" customWidth="1"/>
    <col min="784" max="784" width="5.625" customWidth="1"/>
    <col min="786" max="786" width="5.5" customWidth="1"/>
    <col min="1025" max="1025" width="17.375" customWidth="1"/>
    <col min="1026" max="1033" width="5.625" customWidth="1"/>
    <col min="1034" max="1034" width="2.625" customWidth="1"/>
    <col min="1035" max="1036" width="5.125" customWidth="1"/>
    <col min="1037" max="1038" width="5.625" customWidth="1"/>
    <col min="1039" max="1039" width="9.875" customWidth="1"/>
    <col min="1040" max="1040" width="5.625" customWidth="1"/>
    <col min="1042" max="1042" width="5.5" customWidth="1"/>
    <col min="1281" max="1281" width="17.375" customWidth="1"/>
    <col min="1282" max="1289" width="5.625" customWidth="1"/>
    <col min="1290" max="1290" width="2.625" customWidth="1"/>
    <col min="1291" max="1292" width="5.125" customWidth="1"/>
    <col min="1293" max="1294" width="5.625" customWidth="1"/>
    <col min="1295" max="1295" width="9.875" customWidth="1"/>
    <col min="1296" max="1296" width="5.625" customWidth="1"/>
    <col min="1298" max="1298" width="5.5" customWidth="1"/>
    <col min="1537" max="1537" width="17.375" customWidth="1"/>
    <col min="1538" max="1545" width="5.625" customWidth="1"/>
    <col min="1546" max="1546" width="2.625" customWidth="1"/>
    <col min="1547" max="1548" width="5.125" customWidth="1"/>
    <col min="1549" max="1550" width="5.625" customWidth="1"/>
    <col min="1551" max="1551" width="9.875" customWidth="1"/>
    <col min="1552" max="1552" width="5.625" customWidth="1"/>
    <col min="1554" max="1554" width="5.5" customWidth="1"/>
    <col min="1793" max="1793" width="17.375" customWidth="1"/>
    <col min="1794" max="1801" width="5.625" customWidth="1"/>
    <col min="1802" max="1802" width="2.625" customWidth="1"/>
    <col min="1803" max="1804" width="5.125" customWidth="1"/>
    <col min="1805" max="1806" width="5.625" customWidth="1"/>
    <col min="1807" max="1807" width="9.875" customWidth="1"/>
    <col min="1808" max="1808" width="5.625" customWidth="1"/>
    <col min="1810" max="1810" width="5.5" customWidth="1"/>
    <col min="2049" max="2049" width="17.375" customWidth="1"/>
    <col min="2050" max="2057" width="5.625" customWidth="1"/>
    <col min="2058" max="2058" width="2.625" customWidth="1"/>
    <col min="2059" max="2060" width="5.125" customWidth="1"/>
    <col min="2061" max="2062" width="5.625" customWidth="1"/>
    <col min="2063" max="2063" width="9.875" customWidth="1"/>
    <col min="2064" max="2064" width="5.625" customWidth="1"/>
    <col min="2066" max="2066" width="5.5" customWidth="1"/>
    <col min="2305" max="2305" width="17.375" customWidth="1"/>
    <col min="2306" max="2313" width="5.625" customWidth="1"/>
    <col min="2314" max="2314" width="2.625" customWidth="1"/>
    <col min="2315" max="2316" width="5.125" customWidth="1"/>
    <col min="2317" max="2318" width="5.625" customWidth="1"/>
    <col min="2319" max="2319" width="9.875" customWidth="1"/>
    <col min="2320" max="2320" width="5.625" customWidth="1"/>
    <col min="2322" max="2322" width="5.5" customWidth="1"/>
    <col min="2561" max="2561" width="17.375" customWidth="1"/>
    <col min="2562" max="2569" width="5.625" customWidth="1"/>
    <col min="2570" max="2570" width="2.625" customWidth="1"/>
    <col min="2571" max="2572" width="5.125" customWidth="1"/>
    <col min="2573" max="2574" width="5.625" customWidth="1"/>
    <col min="2575" max="2575" width="9.875" customWidth="1"/>
    <col min="2576" max="2576" width="5.625" customWidth="1"/>
    <col min="2578" max="2578" width="5.5" customWidth="1"/>
    <col min="2817" max="2817" width="17.375" customWidth="1"/>
    <col min="2818" max="2825" width="5.625" customWidth="1"/>
    <col min="2826" max="2826" width="2.625" customWidth="1"/>
    <col min="2827" max="2828" width="5.125" customWidth="1"/>
    <col min="2829" max="2830" width="5.625" customWidth="1"/>
    <col min="2831" max="2831" width="9.875" customWidth="1"/>
    <col min="2832" max="2832" width="5.625" customWidth="1"/>
    <col min="2834" max="2834" width="5.5" customWidth="1"/>
    <col min="3073" max="3073" width="17.375" customWidth="1"/>
    <col min="3074" max="3081" width="5.625" customWidth="1"/>
    <col min="3082" max="3082" width="2.625" customWidth="1"/>
    <col min="3083" max="3084" width="5.125" customWidth="1"/>
    <col min="3085" max="3086" width="5.625" customWidth="1"/>
    <col min="3087" max="3087" width="9.875" customWidth="1"/>
    <col min="3088" max="3088" width="5.625" customWidth="1"/>
    <col min="3090" max="3090" width="5.5" customWidth="1"/>
    <col min="3329" max="3329" width="17.375" customWidth="1"/>
    <col min="3330" max="3337" width="5.625" customWidth="1"/>
    <col min="3338" max="3338" width="2.625" customWidth="1"/>
    <col min="3339" max="3340" width="5.125" customWidth="1"/>
    <col min="3341" max="3342" width="5.625" customWidth="1"/>
    <col min="3343" max="3343" width="9.875" customWidth="1"/>
    <col min="3344" max="3344" width="5.625" customWidth="1"/>
    <col min="3346" max="3346" width="5.5" customWidth="1"/>
    <col min="3585" max="3585" width="17.375" customWidth="1"/>
    <col min="3586" max="3593" width="5.625" customWidth="1"/>
    <col min="3594" max="3594" width="2.625" customWidth="1"/>
    <col min="3595" max="3596" width="5.125" customWidth="1"/>
    <col min="3597" max="3598" width="5.625" customWidth="1"/>
    <col min="3599" max="3599" width="9.875" customWidth="1"/>
    <col min="3600" max="3600" width="5.625" customWidth="1"/>
    <col min="3602" max="3602" width="5.5" customWidth="1"/>
    <col min="3841" max="3841" width="17.375" customWidth="1"/>
    <col min="3842" max="3849" width="5.625" customWidth="1"/>
    <col min="3850" max="3850" width="2.625" customWidth="1"/>
    <col min="3851" max="3852" width="5.125" customWidth="1"/>
    <col min="3853" max="3854" width="5.625" customWidth="1"/>
    <col min="3855" max="3855" width="9.875" customWidth="1"/>
    <col min="3856" max="3856" width="5.625" customWidth="1"/>
    <col min="3858" max="3858" width="5.5" customWidth="1"/>
    <col min="4097" max="4097" width="17.375" customWidth="1"/>
    <col min="4098" max="4105" width="5.625" customWidth="1"/>
    <col min="4106" max="4106" width="2.625" customWidth="1"/>
    <col min="4107" max="4108" width="5.125" customWidth="1"/>
    <col min="4109" max="4110" width="5.625" customWidth="1"/>
    <col min="4111" max="4111" width="9.875" customWidth="1"/>
    <col min="4112" max="4112" width="5.625" customWidth="1"/>
    <col min="4114" max="4114" width="5.5" customWidth="1"/>
    <col min="4353" max="4353" width="17.375" customWidth="1"/>
    <col min="4354" max="4361" width="5.625" customWidth="1"/>
    <col min="4362" max="4362" width="2.625" customWidth="1"/>
    <col min="4363" max="4364" width="5.125" customWidth="1"/>
    <col min="4365" max="4366" width="5.625" customWidth="1"/>
    <col min="4367" max="4367" width="9.875" customWidth="1"/>
    <col min="4368" max="4368" width="5.625" customWidth="1"/>
    <col min="4370" max="4370" width="5.5" customWidth="1"/>
    <col min="4609" max="4609" width="17.375" customWidth="1"/>
    <col min="4610" max="4617" width="5.625" customWidth="1"/>
    <col min="4618" max="4618" width="2.625" customWidth="1"/>
    <col min="4619" max="4620" width="5.125" customWidth="1"/>
    <col min="4621" max="4622" width="5.625" customWidth="1"/>
    <col min="4623" max="4623" width="9.875" customWidth="1"/>
    <col min="4624" max="4624" width="5.625" customWidth="1"/>
    <col min="4626" max="4626" width="5.5" customWidth="1"/>
    <col min="4865" max="4865" width="17.375" customWidth="1"/>
    <col min="4866" max="4873" width="5.625" customWidth="1"/>
    <col min="4874" max="4874" width="2.625" customWidth="1"/>
    <col min="4875" max="4876" width="5.125" customWidth="1"/>
    <col min="4877" max="4878" width="5.625" customWidth="1"/>
    <col min="4879" max="4879" width="9.875" customWidth="1"/>
    <col min="4880" max="4880" width="5.625" customWidth="1"/>
    <col min="4882" max="4882" width="5.5" customWidth="1"/>
    <col min="5121" max="5121" width="17.375" customWidth="1"/>
    <col min="5122" max="5129" width="5.625" customWidth="1"/>
    <col min="5130" max="5130" width="2.625" customWidth="1"/>
    <col min="5131" max="5132" width="5.125" customWidth="1"/>
    <col min="5133" max="5134" width="5.625" customWidth="1"/>
    <col min="5135" max="5135" width="9.875" customWidth="1"/>
    <col min="5136" max="5136" width="5.625" customWidth="1"/>
    <col min="5138" max="5138" width="5.5" customWidth="1"/>
    <col min="5377" max="5377" width="17.375" customWidth="1"/>
    <col min="5378" max="5385" width="5.625" customWidth="1"/>
    <col min="5386" max="5386" width="2.625" customWidth="1"/>
    <col min="5387" max="5388" width="5.125" customWidth="1"/>
    <col min="5389" max="5390" width="5.625" customWidth="1"/>
    <col min="5391" max="5391" width="9.875" customWidth="1"/>
    <col min="5392" max="5392" width="5.625" customWidth="1"/>
    <col min="5394" max="5394" width="5.5" customWidth="1"/>
    <col min="5633" max="5633" width="17.375" customWidth="1"/>
    <col min="5634" max="5641" width="5.625" customWidth="1"/>
    <col min="5642" max="5642" width="2.625" customWidth="1"/>
    <col min="5643" max="5644" width="5.125" customWidth="1"/>
    <col min="5645" max="5646" width="5.625" customWidth="1"/>
    <col min="5647" max="5647" width="9.875" customWidth="1"/>
    <col min="5648" max="5648" width="5.625" customWidth="1"/>
    <col min="5650" max="5650" width="5.5" customWidth="1"/>
    <col min="5889" max="5889" width="17.375" customWidth="1"/>
    <col min="5890" max="5897" width="5.625" customWidth="1"/>
    <col min="5898" max="5898" width="2.625" customWidth="1"/>
    <col min="5899" max="5900" width="5.125" customWidth="1"/>
    <col min="5901" max="5902" width="5.625" customWidth="1"/>
    <col min="5903" max="5903" width="9.875" customWidth="1"/>
    <col min="5904" max="5904" width="5.625" customWidth="1"/>
    <col min="5906" max="5906" width="5.5" customWidth="1"/>
    <col min="6145" max="6145" width="17.375" customWidth="1"/>
    <col min="6146" max="6153" width="5.625" customWidth="1"/>
    <col min="6154" max="6154" width="2.625" customWidth="1"/>
    <col min="6155" max="6156" width="5.125" customWidth="1"/>
    <col min="6157" max="6158" width="5.625" customWidth="1"/>
    <col min="6159" max="6159" width="9.875" customWidth="1"/>
    <col min="6160" max="6160" width="5.625" customWidth="1"/>
    <col min="6162" max="6162" width="5.5" customWidth="1"/>
    <col min="6401" max="6401" width="17.375" customWidth="1"/>
    <col min="6402" max="6409" width="5.625" customWidth="1"/>
    <col min="6410" max="6410" width="2.625" customWidth="1"/>
    <col min="6411" max="6412" width="5.125" customWidth="1"/>
    <col min="6413" max="6414" width="5.625" customWidth="1"/>
    <col min="6415" max="6415" width="9.875" customWidth="1"/>
    <col min="6416" max="6416" width="5.625" customWidth="1"/>
    <col min="6418" max="6418" width="5.5" customWidth="1"/>
    <col min="6657" max="6657" width="17.375" customWidth="1"/>
    <col min="6658" max="6665" width="5.625" customWidth="1"/>
    <col min="6666" max="6666" width="2.625" customWidth="1"/>
    <col min="6667" max="6668" width="5.125" customWidth="1"/>
    <col min="6669" max="6670" width="5.625" customWidth="1"/>
    <col min="6671" max="6671" width="9.875" customWidth="1"/>
    <col min="6672" max="6672" width="5.625" customWidth="1"/>
    <col min="6674" max="6674" width="5.5" customWidth="1"/>
    <col min="6913" max="6913" width="17.375" customWidth="1"/>
    <col min="6914" max="6921" width="5.625" customWidth="1"/>
    <col min="6922" max="6922" width="2.625" customWidth="1"/>
    <col min="6923" max="6924" width="5.125" customWidth="1"/>
    <col min="6925" max="6926" width="5.625" customWidth="1"/>
    <col min="6927" max="6927" width="9.875" customWidth="1"/>
    <col min="6928" max="6928" width="5.625" customWidth="1"/>
    <col min="6930" max="6930" width="5.5" customWidth="1"/>
    <col min="7169" max="7169" width="17.375" customWidth="1"/>
    <col min="7170" max="7177" width="5.625" customWidth="1"/>
    <col min="7178" max="7178" width="2.625" customWidth="1"/>
    <col min="7179" max="7180" width="5.125" customWidth="1"/>
    <col min="7181" max="7182" width="5.625" customWidth="1"/>
    <col min="7183" max="7183" width="9.875" customWidth="1"/>
    <col min="7184" max="7184" width="5.625" customWidth="1"/>
    <col min="7186" max="7186" width="5.5" customWidth="1"/>
    <col min="7425" max="7425" width="17.375" customWidth="1"/>
    <col min="7426" max="7433" width="5.625" customWidth="1"/>
    <col min="7434" max="7434" width="2.625" customWidth="1"/>
    <col min="7435" max="7436" width="5.125" customWidth="1"/>
    <col min="7437" max="7438" width="5.625" customWidth="1"/>
    <col min="7439" max="7439" width="9.875" customWidth="1"/>
    <col min="7440" max="7440" width="5.625" customWidth="1"/>
    <col min="7442" max="7442" width="5.5" customWidth="1"/>
    <col min="7681" max="7681" width="17.375" customWidth="1"/>
    <col min="7682" max="7689" width="5.625" customWidth="1"/>
    <col min="7690" max="7690" width="2.625" customWidth="1"/>
    <col min="7691" max="7692" width="5.125" customWidth="1"/>
    <col min="7693" max="7694" width="5.625" customWidth="1"/>
    <col min="7695" max="7695" width="9.875" customWidth="1"/>
    <col min="7696" max="7696" width="5.625" customWidth="1"/>
    <col min="7698" max="7698" width="5.5" customWidth="1"/>
    <col min="7937" max="7937" width="17.375" customWidth="1"/>
    <col min="7938" max="7945" width="5.625" customWidth="1"/>
    <col min="7946" max="7946" width="2.625" customWidth="1"/>
    <col min="7947" max="7948" width="5.125" customWidth="1"/>
    <col min="7949" max="7950" width="5.625" customWidth="1"/>
    <col min="7951" max="7951" width="9.875" customWidth="1"/>
    <col min="7952" max="7952" width="5.625" customWidth="1"/>
    <col min="7954" max="7954" width="5.5" customWidth="1"/>
    <col min="8193" max="8193" width="17.375" customWidth="1"/>
    <col min="8194" max="8201" width="5.625" customWidth="1"/>
    <col min="8202" max="8202" width="2.625" customWidth="1"/>
    <col min="8203" max="8204" width="5.125" customWidth="1"/>
    <col min="8205" max="8206" width="5.625" customWidth="1"/>
    <col min="8207" max="8207" width="9.875" customWidth="1"/>
    <col min="8208" max="8208" width="5.625" customWidth="1"/>
    <col min="8210" max="8210" width="5.5" customWidth="1"/>
    <col min="8449" max="8449" width="17.375" customWidth="1"/>
    <col min="8450" max="8457" width="5.625" customWidth="1"/>
    <col min="8458" max="8458" width="2.625" customWidth="1"/>
    <col min="8459" max="8460" width="5.125" customWidth="1"/>
    <col min="8461" max="8462" width="5.625" customWidth="1"/>
    <col min="8463" max="8463" width="9.875" customWidth="1"/>
    <col min="8464" max="8464" width="5.625" customWidth="1"/>
    <col min="8466" max="8466" width="5.5" customWidth="1"/>
    <col min="8705" max="8705" width="17.375" customWidth="1"/>
    <col min="8706" max="8713" width="5.625" customWidth="1"/>
    <col min="8714" max="8714" width="2.625" customWidth="1"/>
    <col min="8715" max="8716" width="5.125" customWidth="1"/>
    <col min="8717" max="8718" width="5.625" customWidth="1"/>
    <col min="8719" max="8719" width="9.875" customWidth="1"/>
    <col min="8720" max="8720" width="5.625" customWidth="1"/>
    <col min="8722" max="8722" width="5.5" customWidth="1"/>
    <col min="8961" max="8961" width="17.375" customWidth="1"/>
    <col min="8962" max="8969" width="5.625" customWidth="1"/>
    <col min="8970" max="8970" width="2.625" customWidth="1"/>
    <col min="8971" max="8972" width="5.125" customWidth="1"/>
    <col min="8973" max="8974" width="5.625" customWidth="1"/>
    <col min="8975" max="8975" width="9.875" customWidth="1"/>
    <col min="8976" max="8976" width="5.625" customWidth="1"/>
    <col min="8978" max="8978" width="5.5" customWidth="1"/>
    <col min="9217" max="9217" width="17.375" customWidth="1"/>
    <col min="9218" max="9225" width="5.625" customWidth="1"/>
    <col min="9226" max="9226" width="2.625" customWidth="1"/>
    <col min="9227" max="9228" width="5.125" customWidth="1"/>
    <col min="9229" max="9230" width="5.625" customWidth="1"/>
    <col min="9231" max="9231" width="9.875" customWidth="1"/>
    <col min="9232" max="9232" width="5.625" customWidth="1"/>
    <col min="9234" max="9234" width="5.5" customWidth="1"/>
    <col min="9473" max="9473" width="17.375" customWidth="1"/>
    <col min="9474" max="9481" width="5.625" customWidth="1"/>
    <col min="9482" max="9482" width="2.625" customWidth="1"/>
    <col min="9483" max="9484" width="5.125" customWidth="1"/>
    <col min="9485" max="9486" width="5.625" customWidth="1"/>
    <col min="9487" max="9487" width="9.875" customWidth="1"/>
    <col min="9488" max="9488" width="5.625" customWidth="1"/>
    <col min="9490" max="9490" width="5.5" customWidth="1"/>
    <col min="9729" max="9729" width="17.375" customWidth="1"/>
    <col min="9730" max="9737" width="5.625" customWidth="1"/>
    <col min="9738" max="9738" width="2.625" customWidth="1"/>
    <col min="9739" max="9740" width="5.125" customWidth="1"/>
    <col min="9741" max="9742" width="5.625" customWidth="1"/>
    <col min="9743" max="9743" width="9.875" customWidth="1"/>
    <col min="9744" max="9744" width="5.625" customWidth="1"/>
    <col min="9746" max="9746" width="5.5" customWidth="1"/>
    <col min="9985" max="9985" width="17.375" customWidth="1"/>
    <col min="9986" max="9993" width="5.625" customWidth="1"/>
    <col min="9994" max="9994" width="2.625" customWidth="1"/>
    <col min="9995" max="9996" width="5.125" customWidth="1"/>
    <col min="9997" max="9998" width="5.625" customWidth="1"/>
    <col min="9999" max="9999" width="9.875" customWidth="1"/>
    <col min="10000" max="10000" width="5.625" customWidth="1"/>
    <col min="10002" max="10002" width="5.5" customWidth="1"/>
    <col min="10241" max="10241" width="17.375" customWidth="1"/>
    <col min="10242" max="10249" width="5.625" customWidth="1"/>
    <col min="10250" max="10250" width="2.625" customWidth="1"/>
    <col min="10251" max="10252" width="5.125" customWidth="1"/>
    <col min="10253" max="10254" width="5.625" customWidth="1"/>
    <col min="10255" max="10255" width="9.875" customWidth="1"/>
    <col min="10256" max="10256" width="5.625" customWidth="1"/>
    <col min="10258" max="10258" width="5.5" customWidth="1"/>
    <col min="10497" max="10497" width="17.375" customWidth="1"/>
    <col min="10498" max="10505" width="5.625" customWidth="1"/>
    <col min="10506" max="10506" width="2.625" customWidth="1"/>
    <col min="10507" max="10508" width="5.125" customWidth="1"/>
    <col min="10509" max="10510" width="5.625" customWidth="1"/>
    <col min="10511" max="10511" width="9.875" customWidth="1"/>
    <col min="10512" max="10512" width="5.625" customWidth="1"/>
    <col min="10514" max="10514" width="5.5" customWidth="1"/>
    <col min="10753" max="10753" width="17.375" customWidth="1"/>
    <col min="10754" max="10761" width="5.625" customWidth="1"/>
    <col min="10762" max="10762" width="2.625" customWidth="1"/>
    <col min="10763" max="10764" width="5.125" customWidth="1"/>
    <col min="10765" max="10766" width="5.625" customWidth="1"/>
    <col min="10767" max="10767" width="9.875" customWidth="1"/>
    <col min="10768" max="10768" width="5.625" customWidth="1"/>
    <col min="10770" max="10770" width="5.5" customWidth="1"/>
    <col min="11009" max="11009" width="17.375" customWidth="1"/>
    <col min="11010" max="11017" width="5.625" customWidth="1"/>
    <col min="11018" max="11018" width="2.625" customWidth="1"/>
    <col min="11019" max="11020" width="5.125" customWidth="1"/>
    <col min="11021" max="11022" width="5.625" customWidth="1"/>
    <col min="11023" max="11023" width="9.875" customWidth="1"/>
    <col min="11024" max="11024" width="5.625" customWidth="1"/>
    <col min="11026" max="11026" width="5.5" customWidth="1"/>
    <col min="11265" max="11265" width="17.375" customWidth="1"/>
    <col min="11266" max="11273" width="5.625" customWidth="1"/>
    <col min="11274" max="11274" width="2.625" customWidth="1"/>
    <col min="11275" max="11276" width="5.125" customWidth="1"/>
    <col min="11277" max="11278" width="5.625" customWidth="1"/>
    <col min="11279" max="11279" width="9.875" customWidth="1"/>
    <col min="11280" max="11280" width="5.625" customWidth="1"/>
    <col min="11282" max="11282" width="5.5" customWidth="1"/>
    <col min="11521" max="11521" width="17.375" customWidth="1"/>
    <col min="11522" max="11529" width="5.625" customWidth="1"/>
    <col min="11530" max="11530" width="2.625" customWidth="1"/>
    <col min="11531" max="11532" width="5.125" customWidth="1"/>
    <col min="11533" max="11534" width="5.625" customWidth="1"/>
    <col min="11535" max="11535" width="9.875" customWidth="1"/>
    <col min="11536" max="11536" width="5.625" customWidth="1"/>
    <col min="11538" max="11538" width="5.5" customWidth="1"/>
    <col min="11777" max="11777" width="17.375" customWidth="1"/>
    <col min="11778" max="11785" width="5.625" customWidth="1"/>
    <col min="11786" max="11786" width="2.625" customWidth="1"/>
    <col min="11787" max="11788" width="5.125" customWidth="1"/>
    <col min="11789" max="11790" width="5.625" customWidth="1"/>
    <col min="11791" max="11791" width="9.875" customWidth="1"/>
    <col min="11792" max="11792" width="5.625" customWidth="1"/>
    <col min="11794" max="11794" width="5.5" customWidth="1"/>
    <col min="12033" max="12033" width="17.375" customWidth="1"/>
    <col min="12034" max="12041" width="5.625" customWidth="1"/>
    <col min="12042" max="12042" width="2.625" customWidth="1"/>
    <col min="12043" max="12044" width="5.125" customWidth="1"/>
    <col min="12045" max="12046" width="5.625" customWidth="1"/>
    <col min="12047" max="12047" width="9.875" customWidth="1"/>
    <col min="12048" max="12048" width="5.625" customWidth="1"/>
    <col min="12050" max="12050" width="5.5" customWidth="1"/>
    <col min="12289" max="12289" width="17.375" customWidth="1"/>
    <col min="12290" max="12297" width="5.625" customWidth="1"/>
    <col min="12298" max="12298" width="2.625" customWidth="1"/>
    <col min="12299" max="12300" width="5.125" customWidth="1"/>
    <col min="12301" max="12302" width="5.625" customWidth="1"/>
    <col min="12303" max="12303" width="9.875" customWidth="1"/>
    <col min="12304" max="12304" width="5.625" customWidth="1"/>
    <col min="12306" max="12306" width="5.5" customWidth="1"/>
    <col min="12545" max="12545" width="17.375" customWidth="1"/>
    <col min="12546" max="12553" width="5.625" customWidth="1"/>
    <col min="12554" max="12554" width="2.625" customWidth="1"/>
    <col min="12555" max="12556" width="5.125" customWidth="1"/>
    <col min="12557" max="12558" width="5.625" customWidth="1"/>
    <col min="12559" max="12559" width="9.875" customWidth="1"/>
    <col min="12560" max="12560" width="5.625" customWidth="1"/>
    <col min="12562" max="12562" width="5.5" customWidth="1"/>
    <col min="12801" max="12801" width="17.375" customWidth="1"/>
    <col min="12802" max="12809" width="5.625" customWidth="1"/>
    <col min="12810" max="12810" width="2.625" customWidth="1"/>
    <col min="12811" max="12812" width="5.125" customWidth="1"/>
    <col min="12813" max="12814" width="5.625" customWidth="1"/>
    <col min="12815" max="12815" width="9.875" customWidth="1"/>
    <col min="12816" max="12816" width="5.625" customWidth="1"/>
    <col min="12818" max="12818" width="5.5" customWidth="1"/>
    <col min="13057" max="13057" width="17.375" customWidth="1"/>
    <col min="13058" max="13065" width="5.625" customWidth="1"/>
    <col min="13066" max="13066" width="2.625" customWidth="1"/>
    <col min="13067" max="13068" width="5.125" customWidth="1"/>
    <col min="13069" max="13070" width="5.625" customWidth="1"/>
    <col min="13071" max="13071" width="9.875" customWidth="1"/>
    <col min="13072" max="13072" width="5.625" customWidth="1"/>
    <col min="13074" max="13074" width="5.5" customWidth="1"/>
    <col min="13313" max="13313" width="17.375" customWidth="1"/>
    <col min="13314" max="13321" width="5.625" customWidth="1"/>
    <col min="13322" max="13322" width="2.625" customWidth="1"/>
    <col min="13323" max="13324" width="5.125" customWidth="1"/>
    <col min="13325" max="13326" width="5.625" customWidth="1"/>
    <col min="13327" max="13327" width="9.875" customWidth="1"/>
    <col min="13328" max="13328" width="5.625" customWidth="1"/>
    <col min="13330" max="13330" width="5.5" customWidth="1"/>
    <col min="13569" max="13569" width="17.375" customWidth="1"/>
    <col min="13570" max="13577" width="5.625" customWidth="1"/>
    <col min="13578" max="13578" width="2.625" customWidth="1"/>
    <col min="13579" max="13580" width="5.125" customWidth="1"/>
    <col min="13581" max="13582" width="5.625" customWidth="1"/>
    <col min="13583" max="13583" width="9.875" customWidth="1"/>
    <col min="13584" max="13584" width="5.625" customWidth="1"/>
    <col min="13586" max="13586" width="5.5" customWidth="1"/>
    <col min="13825" max="13825" width="17.375" customWidth="1"/>
    <col min="13826" max="13833" width="5.625" customWidth="1"/>
    <col min="13834" max="13834" width="2.625" customWidth="1"/>
    <col min="13835" max="13836" width="5.125" customWidth="1"/>
    <col min="13837" max="13838" width="5.625" customWidth="1"/>
    <col min="13839" max="13839" width="9.875" customWidth="1"/>
    <col min="13840" max="13840" width="5.625" customWidth="1"/>
    <col min="13842" max="13842" width="5.5" customWidth="1"/>
    <col min="14081" max="14081" width="17.375" customWidth="1"/>
    <col min="14082" max="14089" width="5.625" customWidth="1"/>
    <col min="14090" max="14090" width="2.625" customWidth="1"/>
    <col min="14091" max="14092" width="5.125" customWidth="1"/>
    <col min="14093" max="14094" width="5.625" customWidth="1"/>
    <col min="14095" max="14095" width="9.875" customWidth="1"/>
    <col min="14096" max="14096" width="5.625" customWidth="1"/>
    <col min="14098" max="14098" width="5.5" customWidth="1"/>
    <col min="14337" max="14337" width="17.375" customWidth="1"/>
    <col min="14338" max="14345" width="5.625" customWidth="1"/>
    <col min="14346" max="14346" width="2.625" customWidth="1"/>
    <col min="14347" max="14348" width="5.125" customWidth="1"/>
    <col min="14349" max="14350" width="5.625" customWidth="1"/>
    <col min="14351" max="14351" width="9.875" customWidth="1"/>
    <col min="14352" max="14352" width="5.625" customWidth="1"/>
    <col min="14354" max="14354" width="5.5" customWidth="1"/>
    <col min="14593" max="14593" width="17.375" customWidth="1"/>
    <col min="14594" max="14601" width="5.625" customWidth="1"/>
    <col min="14602" max="14602" width="2.625" customWidth="1"/>
    <col min="14603" max="14604" width="5.125" customWidth="1"/>
    <col min="14605" max="14606" width="5.625" customWidth="1"/>
    <col min="14607" max="14607" width="9.875" customWidth="1"/>
    <col min="14608" max="14608" width="5.625" customWidth="1"/>
    <col min="14610" max="14610" width="5.5" customWidth="1"/>
    <col min="14849" max="14849" width="17.375" customWidth="1"/>
    <col min="14850" max="14857" width="5.625" customWidth="1"/>
    <col min="14858" max="14858" width="2.625" customWidth="1"/>
    <col min="14859" max="14860" width="5.125" customWidth="1"/>
    <col min="14861" max="14862" width="5.625" customWidth="1"/>
    <col min="14863" max="14863" width="9.875" customWidth="1"/>
    <col min="14864" max="14864" width="5.625" customWidth="1"/>
    <col min="14866" max="14866" width="5.5" customWidth="1"/>
    <col min="15105" max="15105" width="17.375" customWidth="1"/>
    <col min="15106" max="15113" width="5.625" customWidth="1"/>
    <col min="15114" max="15114" width="2.625" customWidth="1"/>
    <col min="15115" max="15116" width="5.125" customWidth="1"/>
    <col min="15117" max="15118" width="5.625" customWidth="1"/>
    <col min="15119" max="15119" width="9.875" customWidth="1"/>
    <col min="15120" max="15120" width="5.625" customWidth="1"/>
    <col min="15122" max="15122" width="5.5" customWidth="1"/>
    <col min="15361" max="15361" width="17.375" customWidth="1"/>
    <col min="15362" max="15369" width="5.625" customWidth="1"/>
    <col min="15370" max="15370" width="2.625" customWidth="1"/>
    <col min="15371" max="15372" width="5.125" customWidth="1"/>
    <col min="15373" max="15374" width="5.625" customWidth="1"/>
    <col min="15375" max="15375" width="9.875" customWidth="1"/>
    <col min="15376" max="15376" width="5.625" customWidth="1"/>
    <col min="15378" max="15378" width="5.5" customWidth="1"/>
    <col min="15617" max="15617" width="17.375" customWidth="1"/>
    <col min="15618" max="15625" width="5.625" customWidth="1"/>
    <col min="15626" max="15626" width="2.625" customWidth="1"/>
    <col min="15627" max="15628" width="5.125" customWidth="1"/>
    <col min="15629" max="15630" width="5.625" customWidth="1"/>
    <col min="15631" max="15631" width="9.875" customWidth="1"/>
    <col min="15632" max="15632" width="5.625" customWidth="1"/>
    <col min="15634" max="15634" width="5.5" customWidth="1"/>
    <col min="15873" max="15873" width="17.375" customWidth="1"/>
    <col min="15874" max="15881" width="5.625" customWidth="1"/>
    <col min="15882" max="15882" width="2.625" customWidth="1"/>
    <col min="15883" max="15884" width="5.125" customWidth="1"/>
    <col min="15885" max="15886" width="5.625" customWidth="1"/>
    <col min="15887" max="15887" width="9.875" customWidth="1"/>
    <col min="15888" max="15888" width="5.625" customWidth="1"/>
    <col min="15890" max="15890" width="5.5" customWidth="1"/>
    <col min="16129" max="16129" width="17.375" customWidth="1"/>
    <col min="16130" max="16137" width="5.625" customWidth="1"/>
    <col min="16138" max="16138" width="2.625" customWidth="1"/>
    <col min="16139" max="16140" width="5.125" customWidth="1"/>
    <col min="16141" max="16142" width="5.625" customWidth="1"/>
    <col min="16143" max="16143" width="9.875" customWidth="1"/>
    <col min="16144" max="16144" width="5.625" customWidth="1"/>
    <col min="16146" max="16146" width="5.5" customWidth="1"/>
  </cols>
  <sheetData>
    <row r="1" spans="1:21" ht="33" customHeight="1">
      <c r="A1" s="592" t="s">
        <v>4</v>
      </c>
      <c r="B1" s="592"/>
      <c r="C1" s="592"/>
      <c r="D1" s="592"/>
      <c r="E1" s="592"/>
      <c r="F1" s="592"/>
      <c r="G1" s="592"/>
      <c r="H1" s="592"/>
      <c r="I1" s="592"/>
      <c r="J1" s="592"/>
      <c r="K1" s="592"/>
      <c r="L1" s="593" t="s">
        <v>820</v>
      </c>
      <c r="M1" s="593"/>
      <c r="N1" s="593"/>
      <c r="O1" s="593"/>
      <c r="P1" s="23"/>
    </row>
    <row r="2" spans="1:21" ht="31.5" customHeight="1">
      <c r="A2" s="475" t="s">
        <v>745</v>
      </c>
      <c r="B2" s="476"/>
      <c r="C2" s="476"/>
      <c r="D2" s="476"/>
      <c r="E2" s="476"/>
      <c r="F2" s="476"/>
      <c r="G2" s="476"/>
      <c r="H2" s="476"/>
      <c r="I2" s="476"/>
      <c r="J2" s="476"/>
      <c r="K2" s="477"/>
      <c r="L2" s="593" t="s">
        <v>1</v>
      </c>
      <c r="M2" s="593"/>
      <c r="N2" s="593"/>
      <c r="O2" s="593"/>
      <c r="P2" s="23"/>
    </row>
    <row r="3" spans="1:21" ht="14.25" thickBot="1"/>
    <row r="4" spans="1:21" ht="15" customHeight="1" thickTop="1">
      <c r="A4" s="1" t="s">
        <v>614</v>
      </c>
      <c r="B4" s="478" t="s">
        <v>615</v>
      </c>
      <c r="C4" s="480" t="s">
        <v>26</v>
      </c>
      <c r="D4" s="480"/>
      <c r="E4" s="494"/>
      <c r="F4" s="480" t="s">
        <v>3</v>
      </c>
      <c r="G4" s="480"/>
      <c r="H4" s="484" t="s">
        <v>616</v>
      </c>
      <c r="I4" s="480" t="s">
        <v>21</v>
      </c>
      <c r="J4" s="480"/>
      <c r="K4" s="480"/>
      <c r="L4" s="488" t="s">
        <v>617</v>
      </c>
      <c r="M4" s="480" t="s">
        <v>24</v>
      </c>
      <c r="N4" s="480"/>
      <c r="O4" s="2"/>
    </row>
    <row r="5" spans="1:21" ht="15" customHeight="1" thickBot="1">
      <c r="A5" s="3" t="s">
        <v>618</v>
      </c>
      <c r="B5" s="479"/>
      <c r="C5" s="481"/>
      <c r="D5" s="481"/>
      <c r="E5" s="495"/>
      <c r="F5" s="481"/>
      <c r="G5" s="481"/>
      <c r="H5" s="485"/>
      <c r="I5" s="481"/>
      <c r="J5" s="481"/>
      <c r="K5" s="481"/>
      <c r="L5" s="489"/>
      <c r="M5" s="481"/>
      <c r="N5" s="481"/>
      <c r="O5" s="11"/>
    </row>
    <row r="6" spans="1:21" ht="15" customHeight="1" thickTop="1">
      <c r="A6" s="492" t="s">
        <v>619</v>
      </c>
      <c r="B6" s="478" t="s">
        <v>615</v>
      </c>
      <c r="C6" s="480" t="s">
        <v>17</v>
      </c>
      <c r="D6" s="480"/>
      <c r="E6" s="494"/>
      <c r="F6" s="480"/>
      <c r="G6" s="480"/>
      <c r="H6" s="484" t="s">
        <v>616</v>
      </c>
      <c r="I6" s="480" t="s">
        <v>25</v>
      </c>
      <c r="J6" s="480"/>
      <c r="K6" s="480"/>
      <c r="L6" s="488" t="s">
        <v>617</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620</v>
      </c>
      <c r="F9" s="498" t="s">
        <v>12</v>
      </c>
      <c r="G9" s="497"/>
      <c r="H9" s="497"/>
      <c r="I9" s="589"/>
      <c r="J9" s="499" t="s">
        <v>621</v>
      </c>
      <c r="K9" s="500"/>
      <c r="L9" s="590"/>
      <c r="M9" s="594" t="s">
        <v>42</v>
      </c>
      <c r="N9" s="595"/>
      <c r="O9" s="596"/>
      <c r="P9" s="21"/>
      <c r="Q9" s="9"/>
    </row>
    <row r="10" spans="1:21" ht="30" customHeight="1">
      <c r="A10" s="12"/>
      <c r="B10" s="32" t="s">
        <v>6</v>
      </c>
      <c r="C10" s="6" t="s">
        <v>7</v>
      </c>
      <c r="D10" s="33" t="s">
        <v>8</v>
      </c>
      <c r="E10" s="26" t="s">
        <v>9</v>
      </c>
      <c r="F10" s="42" t="s">
        <v>6</v>
      </c>
      <c r="G10" s="6" t="s">
        <v>7</v>
      </c>
      <c r="H10" s="34" t="s">
        <v>8</v>
      </c>
      <c r="I10" s="26" t="s">
        <v>13</v>
      </c>
      <c r="J10" s="502"/>
      <c r="K10" s="503"/>
      <c r="L10" s="591"/>
      <c r="M10" s="597"/>
      <c r="N10" s="598"/>
      <c r="O10" s="599"/>
      <c r="P10" s="21"/>
      <c r="R10" s="27"/>
    </row>
    <row r="11" spans="1:21" ht="30" customHeight="1">
      <c r="A11" s="16" t="s">
        <v>43</v>
      </c>
      <c r="B11" s="398"/>
      <c r="C11" s="62" t="s">
        <v>616</v>
      </c>
      <c r="D11" s="64" t="s">
        <v>617</v>
      </c>
      <c r="E11" s="59" t="s">
        <v>615</v>
      </c>
      <c r="F11" s="399"/>
      <c r="G11" s="398" t="s">
        <v>616</v>
      </c>
      <c r="H11" s="400" t="s">
        <v>617</v>
      </c>
      <c r="I11" s="39"/>
      <c r="J11" s="505">
        <v>349633</v>
      </c>
      <c r="K11" s="506"/>
      <c r="L11" s="506"/>
      <c r="M11" s="600" t="s">
        <v>821</v>
      </c>
      <c r="N11" s="601"/>
      <c r="O11" s="602"/>
      <c r="P11" s="361"/>
      <c r="Q11" s="24"/>
    </row>
    <row r="12" spans="1:21" ht="30" customHeight="1">
      <c r="A12" s="304" t="s">
        <v>56</v>
      </c>
      <c r="B12" s="76" t="s">
        <v>615</v>
      </c>
      <c r="C12" s="62" t="s">
        <v>616</v>
      </c>
      <c r="D12" s="64" t="s">
        <v>617</v>
      </c>
      <c r="E12" s="59"/>
      <c r="F12" s="69"/>
      <c r="G12" s="62" t="s">
        <v>616</v>
      </c>
      <c r="H12" s="64" t="s">
        <v>617</v>
      </c>
      <c r="I12" s="39"/>
      <c r="J12" s="505" t="s">
        <v>822</v>
      </c>
      <c r="K12" s="506"/>
      <c r="L12" s="506"/>
      <c r="M12" s="620" t="s">
        <v>823</v>
      </c>
      <c r="N12" s="621"/>
      <c r="O12" s="622"/>
      <c r="P12" s="363"/>
    </row>
    <row r="13" spans="1:21" ht="32.25" customHeight="1">
      <c r="A13" s="17" t="s">
        <v>50</v>
      </c>
      <c r="B13" s="62" t="s">
        <v>616</v>
      </c>
      <c r="C13" s="62" t="s">
        <v>616</v>
      </c>
      <c r="D13" s="64" t="s">
        <v>617</v>
      </c>
      <c r="E13" s="362" t="s">
        <v>617</v>
      </c>
      <c r="F13" s="67" t="s">
        <v>617</v>
      </c>
      <c r="G13" s="63" t="s">
        <v>615</v>
      </c>
      <c r="H13" s="400" t="s">
        <v>617</v>
      </c>
      <c r="I13" s="400" t="s">
        <v>617</v>
      </c>
      <c r="J13" s="632" t="s">
        <v>824</v>
      </c>
      <c r="K13" s="632"/>
      <c r="L13" s="632"/>
      <c r="M13" s="623" t="s">
        <v>825</v>
      </c>
      <c r="N13" s="621"/>
      <c r="O13" s="622"/>
      <c r="P13" s="363"/>
      <c r="Q13" s="31"/>
    </row>
    <row r="14" spans="1:21" ht="30" customHeight="1">
      <c r="A14" s="17" t="s">
        <v>55</v>
      </c>
      <c r="B14" s="63" t="s">
        <v>615</v>
      </c>
      <c r="C14" s="62" t="s">
        <v>616</v>
      </c>
      <c r="D14" s="64" t="s">
        <v>617</v>
      </c>
      <c r="E14" s="15"/>
      <c r="F14" s="69" t="s">
        <v>615</v>
      </c>
      <c r="G14" s="62" t="s">
        <v>616</v>
      </c>
      <c r="H14" s="64" t="s">
        <v>617</v>
      </c>
      <c r="I14" s="15"/>
      <c r="J14" s="505">
        <v>-157695</v>
      </c>
      <c r="K14" s="506"/>
      <c r="L14" s="633"/>
      <c r="M14" s="624" t="s">
        <v>826</v>
      </c>
      <c r="N14" s="625"/>
      <c r="O14" s="626"/>
      <c r="P14" s="364"/>
      <c r="Q14" s="25"/>
    </row>
    <row r="15" spans="1:21" ht="31.5" customHeight="1">
      <c r="A15" s="17" t="s">
        <v>44</v>
      </c>
      <c r="B15" s="76" t="s">
        <v>615</v>
      </c>
      <c r="C15" s="325" t="s">
        <v>615</v>
      </c>
      <c r="D15" s="325" t="s">
        <v>615</v>
      </c>
      <c r="E15" s="59" t="s">
        <v>615</v>
      </c>
      <c r="F15" s="76" t="s">
        <v>615</v>
      </c>
      <c r="G15" s="325" t="s">
        <v>615</v>
      </c>
      <c r="H15" s="325" t="s">
        <v>615</v>
      </c>
      <c r="I15" s="63" t="s">
        <v>615</v>
      </c>
      <c r="J15" s="505">
        <v>2335999</v>
      </c>
      <c r="K15" s="506"/>
      <c r="L15" s="633"/>
      <c r="M15" s="634" t="s">
        <v>827</v>
      </c>
      <c r="N15" s="635"/>
      <c r="O15" s="636"/>
      <c r="P15" s="365"/>
      <c r="R15" s="401"/>
      <c r="U15" s="44"/>
    </row>
    <row r="16" spans="1:21" ht="30" customHeight="1">
      <c r="A16" s="17" t="s">
        <v>46</v>
      </c>
      <c r="B16" s="63"/>
      <c r="C16" s="63" t="s">
        <v>615</v>
      </c>
      <c r="D16" s="63" t="s">
        <v>615</v>
      </c>
      <c r="E16" s="59"/>
      <c r="F16" s="69" t="s">
        <v>615</v>
      </c>
      <c r="G16" s="63" t="s">
        <v>615</v>
      </c>
      <c r="H16" s="63" t="s">
        <v>615</v>
      </c>
      <c r="I16" s="416" t="s">
        <v>615</v>
      </c>
      <c r="J16" s="505">
        <v>1536551</v>
      </c>
      <c r="K16" s="506"/>
      <c r="L16" s="633"/>
      <c r="M16" s="623" t="s">
        <v>828</v>
      </c>
      <c r="N16" s="621"/>
      <c r="O16" s="622"/>
      <c r="P16" s="365"/>
    </row>
    <row r="17" spans="1:21" ht="30" customHeight="1">
      <c r="A17" s="304" t="s">
        <v>57</v>
      </c>
      <c r="B17" s="63" t="s">
        <v>615</v>
      </c>
      <c r="C17" s="62" t="s">
        <v>616</v>
      </c>
      <c r="D17" s="415" t="s">
        <v>616</v>
      </c>
      <c r="E17" s="74"/>
      <c r="F17" s="76" t="s">
        <v>615</v>
      </c>
      <c r="G17" s="62" t="s">
        <v>616</v>
      </c>
      <c r="H17" s="31" t="s">
        <v>616</v>
      </c>
      <c r="I17" s="63" t="s">
        <v>615</v>
      </c>
      <c r="J17" s="505">
        <v>-74203</v>
      </c>
      <c r="K17" s="506"/>
      <c r="L17" s="633"/>
      <c r="M17" s="623" t="s">
        <v>829</v>
      </c>
      <c r="N17" s="621"/>
      <c r="O17" s="622"/>
      <c r="P17" s="366"/>
      <c r="R17" s="43" t="s">
        <v>617</v>
      </c>
      <c r="U17" s="58"/>
    </row>
    <row r="18" spans="1:21" ht="30" customHeight="1">
      <c r="A18" s="17" t="s">
        <v>45</v>
      </c>
      <c r="B18" s="367"/>
      <c r="C18" s="62" t="s">
        <v>616</v>
      </c>
      <c r="D18" s="64" t="s">
        <v>617</v>
      </c>
      <c r="E18" s="51"/>
      <c r="F18" s="69" t="s">
        <v>615</v>
      </c>
      <c r="G18" s="62" t="s">
        <v>616</v>
      </c>
      <c r="H18" s="62" t="s">
        <v>616</v>
      </c>
      <c r="I18" s="52"/>
      <c r="J18" s="506">
        <v>-147158</v>
      </c>
      <c r="K18" s="506"/>
      <c r="L18" s="633"/>
      <c r="M18" s="623" t="s">
        <v>830</v>
      </c>
      <c r="N18" s="621"/>
      <c r="O18" s="622"/>
      <c r="P18" s="366"/>
      <c r="R18" s="31" t="s">
        <v>616</v>
      </c>
    </row>
    <row r="19" spans="1:21" ht="30" customHeight="1">
      <c r="A19" s="13" t="s">
        <v>0</v>
      </c>
      <c r="B19" s="39"/>
      <c r="C19" s="37" t="s">
        <v>16</v>
      </c>
      <c r="D19" s="37" t="s">
        <v>615</v>
      </c>
      <c r="E19" s="318"/>
      <c r="F19" s="69" t="s">
        <v>16</v>
      </c>
      <c r="G19" s="37" t="s">
        <v>16</v>
      </c>
      <c r="H19" s="37" t="s">
        <v>16</v>
      </c>
      <c r="I19" s="63" t="s">
        <v>16</v>
      </c>
      <c r="J19" s="505">
        <v>883791</v>
      </c>
      <c r="K19" s="506"/>
      <c r="L19" s="506"/>
      <c r="M19" s="634" t="s">
        <v>831</v>
      </c>
      <c r="N19" s="635"/>
      <c r="O19" s="636"/>
      <c r="P19" s="364"/>
      <c r="R19" s="76" t="s">
        <v>615</v>
      </c>
    </row>
    <row r="20" spans="1:21" ht="30" customHeight="1">
      <c r="A20" s="17" t="s">
        <v>53</v>
      </c>
      <c r="B20" s="62" t="s">
        <v>616</v>
      </c>
      <c r="C20" s="64" t="s">
        <v>617</v>
      </c>
      <c r="D20" s="64" t="s">
        <v>617</v>
      </c>
      <c r="E20" s="15"/>
      <c r="F20" s="76" t="s">
        <v>615</v>
      </c>
      <c r="G20" s="31" t="s">
        <v>616</v>
      </c>
      <c r="H20" s="76" t="s">
        <v>615</v>
      </c>
      <c r="I20" s="15"/>
      <c r="J20" s="637" t="s">
        <v>832</v>
      </c>
      <c r="K20" s="638"/>
      <c r="L20" s="639"/>
      <c r="M20" s="623" t="s">
        <v>833</v>
      </c>
      <c r="N20" s="621"/>
      <c r="O20" s="622"/>
      <c r="P20" s="366"/>
      <c r="T20" s="60"/>
    </row>
    <row r="21" spans="1:21" ht="30" customHeight="1">
      <c r="A21" s="319" t="s">
        <v>635</v>
      </c>
      <c r="B21" s="414" t="s">
        <v>616</v>
      </c>
      <c r="C21" s="62" t="s">
        <v>616</v>
      </c>
      <c r="D21" s="64" t="s">
        <v>617</v>
      </c>
      <c r="E21" s="66" t="s">
        <v>616</v>
      </c>
      <c r="F21" s="62" t="s">
        <v>616</v>
      </c>
      <c r="G21" s="62" t="s">
        <v>616</v>
      </c>
      <c r="H21" s="64" t="s">
        <v>617</v>
      </c>
      <c r="I21" s="442" t="s">
        <v>616</v>
      </c>
      <c r="J21" s="640">
        <v>-877266</v>
      </c>
      <c r="K21" s="641"/>
      <c r="L21" s="642"/>
      <c r="M21" s="623" t="s">
        <v>834</v>
      </c>
      <c r="N21" s="643"/>
      <c r="O21" s="644"/>
      <c r="P21" s="366"/>
      <c r="Q21" ph="1"/>
      <c r="R21" ph="1"/>
      <c r="S21" ph="1"/>
    </row>
    <row r="22" spans="1:21" ht="30" customHeight="1">
      <c r="A22" s="13" t="s">
        <v>637</v>
      </c>
      <c r="B22" s="64" t="s">
        <v>617</v>
      </c>
      <c r="C22" s="62" t="s">
        <v>616</v>
      </c>
      <c r="D22" s="64" t="s">
        <v>617</v>
      </c>
      <c r="E22" s="68" t="s">
        <v>617</v>
      </c>
      <c r="F22" s="45" t="s">
        <v>617</v>
      </c>
      <c r="G22" s="64" t="s">
        <v>617</v>
      </c>
      <c r="H22" s="64" t="s">
        <v>617</v>
      </c>
      <c r="I22" s="362" t="s">
        <v>617</v>
      </c>
      <c r="J22" s="632">
        <v>-705922</v>
      </c>
      <c r="K22" s="632"/>
      <c r="L22" s="632"/>
      <c r="M22" s="627" t="s">
        <v>835</v>
      </c>
      <c r="N22" s="625"/>
      <c r="O22" s="626"/>
      <c r="P22" s="366"/>
      <c r="Q22" ph="1"/>
      <c r="R22" ph="1"/>
      <c r="S22" ph="1"/>
    </row>
    <row r="23" spans="1:21" ht="30" customHeight="1">
      <c r="A23" s="18" t="s">
        <v>34</v>
      </c>
      <c r="B23" s="64" t="s">
        <v>617</v>
      </c>
      <c r="C23" s="63" t="s">
        <v>615</v>
      </c>
      <c r="D23" s="64" t="s">
        <v>617</v>
      </c>
      <c r="E23" s="362" t="s">
        <v>617</v>
      </c>
      <c r="F23" s="65" t="s">
        <v>616</v>
      </c>
      <c r="G23" s="63" t="s">
        <v>615</v>
      </c>
      <c r="H23" s="64" t="s">
        <v>617</v>
      </c>
      <c r="I23" s="68" t="s">
        <v>617</v>
      </c>
      <c r="J23" s="633">
        <v>-741692</v>
      </c>
      <c r="K23" s="632"/>
      <c r="L23" s="632"/>
      <c r="M23" s="628" t="s">
        <v>836</v>
      </c>
      <c r="N23" s="629"/>
      <c r="O23" s="630"/>
      <c r="P23" s="361"/>
    </row>
    <row r="24" spans="1:21" ht="30" customHeight="1">
      <c r="A24" s="18" t="s">
        <v>47</v>
      </c>
      <c r="B24" s="62" t="s">
        <v>616</v>
      </c>
      <c r="C24" s="63" t="s">
        <v>615</v>
      </c>
      <c r="D24" s="64" t="s">
        <v>617</v>
      </c>
      <c r="E24" s="362"/>
      <c r="F24" s="69" t="s">
        <v>615</v>
      </c>
      <c r="G24" s="63" t="s">
        <v>615</v>
      </c>
      <c r="H24" s="63" t="s">
        <v>615</v>
      </c>
      <c r="I24" s="368" t="s">
        <v>615</v>
      </c>
      <c r="J24" s="633">
        <v>563466</v>
      </c>
      <c r="K24" s="632"/>
      <c r="L24" s="632"/>
      <c r="M24" s="628" t="s">
        <v>837</v>
      </c>
      <c r="N24" s="629"/>
      <c r="O24" s="630"/>
      <c r="P24" s="361"/>
    </row>
    <row r="25" spans="1:21" ht="30" customHeight="1">
      <c r="A25" s="18" t="s">
        <v>641</v>
      </c>
      <c r="B25" s="63" t="s">
        <v>615</v>
      </c>
      <c r="C25" s="62" t="s">
        <v>616</v>
      </c>
      <c r="D25" s="63" t="s">
        <v>615</v>
      </c>
      <c r="E25" s="14"/>
      <c r="F25" s="69" t="s">
        <v>615</v>
      </c>
      <c r="G25" s="64" t="s">
        <v>617</v>
      </c>
      <c r="H25" s="63" t="s">
        <v>615</v>
      </c>
      <c r="I25" s="15"/>
      <c r="J25" s="506">
        <v>64057</v>
      </c>
      <c r="K25" s="506"/>
      <c r="L25" s="633"/>
      <c r="M25" s="634" t="s">
        <v>838</v>
      </c>
      <c r="N25" s="635"/>
      <c r="O25" s="636"/>
      <c r="P25" s="361"/>
    </row>
    <row r="26" spans="1:21" ht="30" customHeight="1">
      <c r="A26" s="18" t="s">
        <v>54</v>
      </c>
      <c r="B26" s="63"/>
      <c r="C26" s="64" t="s">
        <v>617</v>
      </c>
      <c r="D26" s="64" t="s">
        <v>617</v>
      </c>
      <c r="E26" s="66" t="s">
        <v>616</v>
      </c>
      <c r="F26" s="69" t="s">
        <v>16</v>
      </c>
      <c r="G26" s="64" t="s">
        <v>617</v>
      </c>
      <c r="H26" s="37" t="s">
        <v>16</v>
      </c>
      <c r="I26" s="414"/>
      <c r="J26" s="640">
        <v>-474065</v>
      </c>
      <c r="K26" s="641"/>
      <c r="L26" s="641"/>
      <c r="M26" s="603" t="s">
        <v>839</v>
      </c>
      <c r="N26" s="604"/>
      <c r="O26" s="605"/>
      <c r="P26" s="370"/>
    </row>
    <row r="27" spans="1:21" ht="30" customHeight="1">
      <c r="A27" s="18" t="s">
        <v>51</v>
      </c>
      <c r="B27" s="64" t="s">
        <v>617</v>
      </c>
      <c r="C27" s="37" t="s">
        <v>16</v>
      </c>
      <c r="D27" s="64" t="s">
        <v>617</v>
      </c>
      <c r="E27" s="31" t="s">
        <v>616</v>
      </c>
      <c r="F27" s="67" t="s">
        <v>617</v>
      </c>
      <c r="G27" s="64" t="s">
        <v>617</v>
      </c>
      <c r="H27" s="64" t="s">
        <v>617</v>
      </c>
      <c r="I27" s="443" t="s">
        <v>617</v>
      </c>
      <c r="J27" s="505">
        <v>-397360</v>
      </c>
      <c r="K27" s="506"/>
      <c r="L27" s="633"/>
      <c r="M27" s="603" t="s">
        <v>840</v>
      </c>
      <c r="N27" s="604"/>
      <c r="O27" s="605"/>
      <c r="P27" s="371"/>
    </row>
    <row r="28" spans="1:21" ht="30" customHeight="1">
      <c r="A28" s="17" t="s">
        <v>52</v>
      </c>
      <c r="B28" s="62" t="s">
        <v>616</v>
      </c>
      <c r="C28" s="37" t="s">
        <v>16</v>
      </c>
      <c r="D28" s="64" t="s">
        <v>617</v>
      </c>
      <c r="E28" s="66"/>
      <c r="F28" s="67" t="s">
        <v>617</v>
      </c>
      <c r="G28" s="37" t="s">
        <v>16</v>
      </c>
      <c r="H28" s="64" t="s">
        <v>617</v>
      </c>
      <c r="I28" s="414"/>
      <c r="J28" s="505" t="s">
        <v>841</v>
      </c>
      <c r="K28" s="506"/>
      <c r="L28" s="506"/>
      <c r="M28" s="600" t="s">
        <v>842</v>
      </c>
      <c r="N28" s="601"/>
      <c r="O28" s="602"/>
      <c r="P28" s="372"/>
    </row>
    <row r="29" spans="1:21" ht="33.75" customHeight="1" thickBot="1">
      <c r="A29" s="19" t="s">
        <v>58</v>
      </c>
      <c r="B29" s="37" t="s">
        <v>16</v>
      </c>
      <c r="C29" s="37" t="s">
        <v>16</v>
      </c>
      <c r="D29" s="417" t="s">
        <v>16</v>
      </c>
      <c r="E29" s="49"/>
      <c r="F29" s="37" t="s">
        <v>16</v>
      </c>
      <c r="G29" s="37" t="s">
        <v>16</v>
      </c>
      <c r="H29" s="37" t="s">
        <v>16</v>
      </c>
      <c r="I29" s="375"/>
      <c r="J29" s="648" t="s">
        <v>843</v>
      </c>
      <c r="K29" s="649"/>
      <c r="L29" s="650"/>
      <c r="M29" s="603" t="s">
        <v>844</v>
      </c>
      <c r="N29" s="604"/>
      <c r="O29" s="605"/>
      <c r="P29" s="370"/>
    </row>
    <row r="30" spans="1:21" ht="30" customHeight="1" thickTop="1" thickBot="1">
      <c r="A30" s="20" t="s">
        <v>2</v>
      </c>
      <c r="B30" s="38"/>
      <c r="C30" s="35" t="s">
        <v>626</v>
      </c>
      <c r="D30" s="376" t="s">
        <v>617</v>
      </c>
      <c r="E30" s="75"/>
      <c r="F30" s="55"/>
      <c r="G30" s="35" t="s">
        <v>626</v>
      </c>
      <c r="H30" s="376" t="s">
        <v>617</v>
      </c>
      <c r="I30" s="75"/>
      <c r="J30" s="645" t="s">
        <v>845</v>
      </c>
      <c r="K30" s="646"/>
      <c r="L30" s="647"/>
      <c r="M30" s="606"/>
      <c r="N30" s="607"/>
      <c r="O30" s="608"/>
      <c r="P30" s="377"/>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t="s">
        <v>846</v>
      </c>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pageMargins left="0.7" right="0.7" top="0.75" bottom="0.75" header="0.3" footer="0.3"/>
  <pageSetup paperSize="9" scale="88" orientation="portrait" r:id="rId1"/>
  <headerFooter>
    <oddHeader xml:space="preserve">&amp;L&amp;28
</oddHead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C7BE-4E74-482B-9C37-6CCD46B8A68E}">
  <sheetPr codeName="Sheet29">
    <pageSetUpPr fitToPage="1"/>
  </sheetPr>
  <dimension ref="A1:AP62"/>
  <sheetViews>
    <sheetView workbookViewId="0">
      <selection sqref="A1:D1"/>
    </sheetView>
  </sheetViews>
  <sheetFormatPr defaultRowHeight="13.5"/>
  <cols>
    <col min="1" max="1" width="17.5" style="295" customWidth="1"/>
    <col min="2" max="2" width="11.625" style="95" hidden="1" customWidth="1"/>
    <col min="3" max="3" width="8.5" style="95" hidden="1" customWidth="1"/>
    <col min="4" max="4" width="12.5" style="95" hidden="1" customWidth="1"/>
    <col min="5" max="35" width="5.125" style="95" hidden="1" customWidth="1"/>
    <col min="36" max="36" width="7.375" style="95" hidden="1" customWidth="1"/>
    <col min="37" max="37" width="9" style="95" customWidth="1"/>
    <col min="38" max="38" width="9.5" style="95" customWidth="1"/>
    <col min="39" max="39" width="10.125" style="95" customWidth="1"/>
    <col min="40" max="40" width="8.875" style="95" customWidth="1"/>
    <col min="41" max="41" width="9.5" style="95" customWidth="1"/>
    <col min="42" max="42" width="11.375" style="95" customWidth="1"/>
    <col min="43" max="86" width="9" style="95"/>
    <col min="87" max="87" width="11.125" style="95" customWidth="1"/>
    <col min="88" max="256" width="9" style="95"/>
    <col min="257" max="257" width="17.5" style="95" customWidth="1"/>
    <col min="258" max="258" width="11.625" style="95" customWidth="1"/>
    <col min="259" max="259" width="8.5" style="95" customWidth="1"/>
    <col min="260" max="260" width="12.5" style="95" customWidth="1"/>
    <col min="261" max="291" width="5.125" style="95" customWidth="1"/>
    <col min="292" max="292" width="7.375" style="95" bestFit="1" customWidth="1"/>
    <col min="293" max="293" width="9" style="95"/>
    <col min="294" max="294" width="9.5" style="95" customWidth="1"/>
    <col min="295" max="295" width="10.125" style="95" bestFit="1" customWidth="1"/>
    <col min="296" max="296" width="8.875" style="95" customWidth="1"/>
    <col min="297" max="297" width="9.5" style="95" customWidth="1"/>
    <col min="298" max="298" width="11.375" style="95" customWidth="1"/>
    <col min="299" max="342" width="9" style="95"/>
    <col min="343" max="343" width="11.125" style="95" customWidth="1"/>
    <col min="344" max="512" width="9" style="95"/>
    <col min="513" max="513" width="17.5" style="95" customWidth="1"/>
    <col min="514" max="514" width="11.625" style="95" customWidth="1"/>
    <col min="515" max="515" width="8.5" style="95" customWidth="1"/>
    <col min="516" max="516" width="12.5" style="95" customWidth="1"/>
    <col min="517" max="547" width="5.125" style="95" customWidth="1"/>
    <col min="548" max="548" width="7.375" style="95" bestFit="1" customWidth="1"/>
    <col min="549" max="549" width="9" style="95"/>
    <col min="550" max="550" width="9.5" style="95" customWidth="1"/>
    <col min="551" max="551" width="10.125" style="95" bestFit="1" customWidth="1"/>
    <col min="552" max="552" width="8.875" style="95" customWidth="1"/>
    <col min="553" max="553" width="9.5" style="95" customWidth="1"/>
    <col min="554" max="554" width="11.375" style="95" customWidth="1"/>
    <col min="555" max="598" width="9" style="95"/>
    <col min="599" max="599" width="11.125" style="95" customWidth="1"/>
    <col min="600" max="768" width="9" style="95"/>
    <col min="769" max="769" width="17.5" style="95" customWidth="1"/>
    <col min="770" max="770" width="11.625" style="95" customWidth="1"/>
    <col min="771" max="771" width="8.5" style="95" customWidth="1"/>
    <col min="772" max="772" width="12.5" style="95" customWidth="1"/>
    <col min="773" max="803" width="5.125" style="95" customWidth="1"/>
    <col min="804" max="804" width="7.375" style="95" bestFit="1" customWidth="1"/>
    <col min="805" max="805" width="9" style="95"/>
    <col min="806" max="806" width="9.5" style="95" customWidth="1"/>
    <col min="807" max="807" width="10.125" style="95" bestFit="1" customWidth="1"/>
    <col min="808" max="808" width="8.875" style="95" customWidth="1"/>
    <col min="809" max="809" width="9.5" style="95" customWidth="1"/>
    <col min="810" max="810" width="11.375" style="95" customWidth="1"/>
    <col min="811" max="854" width="9" style="95"/>
    <col min="855" max="855" width="11.125" style="95" customWidth="1"/>
    <col min="856" max="1024" width="9" style="95"/>
    <col min="1025" max="1025" width="17.5" style="95" customWidth="1"/>
    <col min="1026" max="1026" width="11.625" style="95" customWidth="1"/>
    <col min="1027" max="1027" width="8.5" style="95" customWidth="1"/>
    <col min="1028" max="1028" width="12.5" style="95" customWidth="1"/>
    <col min="1029" max="1059" width="5.125" style="95" customWidth="1"/>
    <col min="1060" max="1060" width="7.375" style="95" bestFit="1" customWidth="1"/>
    <col min="1061" max="1061" width="9" style="95"/>
    <col min="1062" max="1062" width="9.5" style="95" customWidth="1"/>
    <col min="1063" max="1063" width="10.125" style="95" bestFit="1" customWidth="1"/>
    <col min="1064" max="1064" width="8.875" style="95" customWidth="1"/>
    <col min="1065" max="1065" width="9.5" style="95" customWidth="1"/>
    <col min="1066" max="1066" width="11.375" style="95" customWidth="1"/>
    <col min="1067" max="1110" width="9" style="95"/>
    <col min="1111" max="1111" width="11.125" style="95" customWidth="1"/>
    <col min="1112" max="1280" width="9" style="95"/>
    <col min="1281" max="1281" width="17.5" style="95" customWidth="1"/>
    <col min="1282" max="1282" width="11.625" style="95" customWidth="1"/>
    <col min="1283" max="1283" width="8.5" style="95" customWidth="1"/>
    <col min="1284" max="1284" width="12.5" style="95" customWidth="1"/>
    <col min="1285" max="1315" width="5.125" style="95" customWidth="1"/>
    <col min="1316" max="1316" width="7.375" style="95" bestFit="1" customWidth="1"/>
    <col min="1317" max="1317" width="9" style="95"/>
    <col min="1318" max="1318" width="9.5" style="95" customWidth="1"/>
    <col min="1319" max="1319" width="10.125" style="95" bestFit="1" customWidth="1"/>
    <col min="1320" max="1320" width="8.875" style="95" customWidth="1"/>
    <col min="1321" max="1321" width="9.5" style="95" customWidth="1"/>
    <col min="1322" max="1322" width="11.375" style="95" customWidth="1"/>
    <col min="1323" max="1366" width="9" style="95"/>
    <col min="1367" max="1367" width="11.125" style="95" customWidth="1"/>
    <col min="1368" max="1536" width="9" style="95"/>
    <col min="1537" max="1537" width="17.5" style="95" customWidth="1"/>
    <col min="1538" max="1538" width="11.625" style="95" customWidth="1"/>
    <col min="1539" max="1539" width="8.5" style="95" customWidth="1"/>
    <col min="1540" max="1540" width="12.5" style="95" customWidth="1"/>
    <col min="1541" max="1571" width="5.125" style="95" customWidth="1"/>
    <col min="1572" max="1572" width="7.375" style="95" bestFit="1" customWidth="1"/>
    <col min="1573" max="1573" width="9" style="95"/>
    <col min="1574" max="1574" width="9.5" style="95" customWidth="1"/>
    <col min="1575" max="1575" width="10.125" style="95" bestFit="1" customWidth="1"/>
    <col min="1576" max="1576" width="8.875" style="95" customWidth="1"/>
    <col min="1577" max="1577" width="9.5" style="95" customWidth="1"/>
    <col min="1578" max="1578" width="11.375" style="95" customWidth="1"/>
    <col min="1579" max="1622" width="9" style="95"/>
    <col min="1623" max="1623" width="11.125" style="95" customWidth="1"/>
    <col min="1624" max="1792" width="9" style="95"/>
    <col min="1793" max="1793" width="17.5" style="95" customWidth="1"/>
    <col min="1794" max="1794" width="11.625" style="95" customWidth="1"/>
    <col min="1795" max="1795" width="8.5" style="95" customWidth="1"/>
    <col min="1796" max="1796" width="12.5" style="95" customWidth="1"/>
    <col min="1797" max="1827" width="5.125" style="95" customWidth="1"/>
    <col min="1828" max="1828" width="7.375" style="95" bestFit="1" customWidth="1"/>
    <col min="1829" max="1829" width="9" style="95"/>
    <col min="1830" max="1830" width="9.5" style="95" customWidth="1"/>
    <col min="1831" max="1831" width="10.125" style="95" bestFit="1" customWidth="1"/>
    <col min="1832" max="1832" width="8.875" style="95" customWidth="1"/>
    <col min="1833" max="1833" width="9.5" style="95" customWidth="1"/>
    <col min="1834" max="1834" width="11.375" style="95" customWidth="1"/>
    <col min="1835" max="1878" width="9" style="95"/>
    <col min="1879" max="1879" width="11.125" style="95" customWidth="1"/>
    <col min="1880" max="2048" width="9" style="95"/>
    <col min="2049" max="2049" width="17.5" style="95" customWidth="1"/>
    <col min="2050" max="2050" width="11.625" style="95" customWidth="1"/>
    <col min="2051" max="2051" width="8.5" style="95" customWidth="1"/>
    <col min="2052" max="2052" width="12.5" style="95" customWidth="1"/>
    <col min="2053" max="2083" width="5.125" style="95" customWidth="1"/>
    <col min="2084" max="2084" width="7.375" style="95" bestFit="1" customWidth="1"/>
    <col min="2085" max="2085" width="9" style="95"/>
    <col min="2086" max="2086" width="9.5" style="95" customWidth="1"/>
    <col min="2087" max="2087" width="10.125" style="95" bestFit="1" customWidth="1"/>
    <col min="2088" max="2088" width="8.875" style="95" customWidth="1"/>
    <col min="2089" max="2089" width="9.5" style="95" customWidth="1"/>
    <col min="2090" max="2090" width="11.375" style="95" customWidth="1"/>
    <col min="2091" max="2134" width="9" style="95"/>
    <col min="2135" max="2135" width="11.125" style="95" customWidth="1"/>
    <col min="2136" max="2304" width="9" style="95"/>
    <col min="2305" max="2305" width="17.5" style="95" customWidth="1"/>
    <col min="2306" max="2306" width="11.625" style="95" customWidth="1"/>
    <col min="2307" max="2307" width="8.5" style="95" customWidth="1"/>
    <col min="2308" max="2308" width="12.5" style="95" customWidth="1"/>
    <col min="2309" max="2339" width="5.125" style="95" customWidth="1"/>
    <col min="2340" max="2340" width="7.375" style="95" bestFit="1" customWidth="1"/>
    <col min="2341" max="2341" width="9" style="95"/>
    <col min="2342" max="2342" width="9.5" style="95" customWidth="1"/>
    <col min="2343" max="2343" width="10.125" style="95" bestFit="1" customWidth="1"/>
    <col min="2344" max="2344" width="8.875" style="95" customWidth="1"/>
    <col min="2345" max="2345" width="9.5" style="95" customWidth="1"/>
    <col min="2346" max="2346" width="11.375" style="95" customWidth="1"/>
    <col min="2347" max="2390" width="9" style="95"/>
    <col min="2391" max="2391" width="11.125" style="95" customWidth="1"/>
    <col min="2392" max="2560" width="9" style="95"/>
    <col min="2561" max="2561" width="17.5" style="95" customWidth="1"/>
    <col min="2562" max="2562" width="11.625" style="95" customWidth="1"/>
    <col min="2563" max="2563" width="8.5" style="95" customWidth="1"/>
    <col min="2564" max="2564" width="12.5" style="95" customWidth="1"/>
    <col min="2565" max="2595" width="5.125" style="95" customWidth="1"/>
    <col min="2596" max="2596" width="7.375" style="95" bestFit="1" customWidth="1"/>
    <col min="2597" max="2597" width="9" style="95"/>
    <col min="2598" max="2598" width="9.5" style="95" customWidth="1"/>
    <col min="2599" max="2599" width="10.125" style="95" bestFit="1" customWidth="1"/>
    <col min="2600" max="2600" width="8.875" style="95" customWidth="1"/>
    <col min="2601" max="2601" width="9.5" style="95" customWidth="1"/>
    <col min="2602" max="2602" width="11.375" style="95" customWidth="1"/>
    <col min="2603" max="2646" width="9" style="95"/>
    <col min="2647" max="2647" width="11.125" style="95" customWidth="1"/>
    <col min="2648" max="2816" width="9" style="95"/>
    <col min="2817" max="2817" width="17.5" style="95" customWidth="1"/>
    <col min="2818" max="2818" width="11.625" style="95" customWidth="1"/>
    <col min="2819" max="2819" width="8.5" style="95" customWidth="1"/>
    <col min="2820" max="2820" width="12.5" style="95" customWidth="1"/>
    <col min="2821" max="2851" width="5.125" style="95" customWidth="1"/>
    <col min="2852" max="2852" width="7.375" style="95" bestFit="1" customWidth="1"/>
    <col min="2853" max="2853" width="9" style="95"/>
    <col min="2854" max="2854" width="9.5" style="95" customWidth="1"/>
    <col min="2855" max="2855" width="10.125" style="95" bestFit="1" customWidth="1"/>
    <col min="2856" max="2856" width="8.875" style="95" customWidth="1"/>
    <col min="2857" max="2857" width="9.5" style="95" customWidth="1"/>
    <col min="2858" max="2858" width="11.375" style="95" customWidth="1"/>
    <col min="2859" max="2902" width="9" style="95"/>
    <col min="2903" max="2903" width="11.125" style="95" customWidth="1"/>
    <col min="2904" max="3072" width="9" style="95"/>
    <col min="3073" max="3073" width="17.5" style="95" customWidth="1"/>
    <col min="3074" max="3074" width="11.625" style="95" customWidth="1"/>
    <col min="3075" max="3075" width="8.5" style="95" customWidth="1"/>
    <col min="3076" max="3076" width="12.5" style="95" customWidth="1"/>
    <col min="3077" max="3107" width="5.125" style="95" customWidth="1"/>
    <col min="3108" max="3108" width="7.375" style="95" bestFit="1" customWidth="1"/>
    <col min="3109" max="3109" width="9" style="95"/>
    <col min="3110" max="3110" width="9.5" style="95" customWidth="1"/>
    <col min="3111" max="3111" width="10.125" style="95" bestFit="1" customWidth="1"/>
    <col min="3112" max="3112" width="8.875" style="95" customWidth="1"/>
    <col min="3113" max="3113" width="9.5" style="95" customWidth="1"/>
    <col min="3114" max="3114" width="11.375" style="95" customWidth="1"/>
    <col min="3115" max="3158" width="9" style="95"/>
    <col min="3159" max="3159" width="11.125" style="95" customWidth="1"/>
    <col min="3160" max="3328" width="9" style="95"/>
    <col min="3329" max="3329" width="17.5" style="95" customWidth="1"/>
    <col min="3330" max="3330" width="11.625" style="95" customWidth="1"/>
    <col min="3331" max="3331" width="8.5" style="95" customWidth="1"/>
    <col min="3332" max="3332" width="12.5" style="95" customWidth="1"/>
    <col min="3333" max="3363" width="5.125" style="95" customWidth="1"/>
    <col min="3364" max="3364" width="7.375" style="95" bestFit="1" customWidth="1"/>
    <col min="3365" max="3365" width="9" style="95"/>
    <col min="3366" max="3366" width="9.5" style="95" customWidth="1"/>
    <col min="3367" max="3367" width="10.125" style="95" bestFit="1" customWidth="1"/>
    <col min="3368" max="3368" width="8.875" style="95" customWidth="1"/>
    <col min="3369" max="3369" width="9.5" style="95" customWidth="1"/>
    <col min="3370" max="3370" width="11.375" style="95" customWidth="1"/>
    <col min="3371" max="3414" width="9" style="95"/>
    <col min="3415" max="3415" width="11.125" style="95" customWidth="1"/>
    <col min="3416" max="3584" width="9" style="95"/>
    <col min="3585" max="3585" width="17.5" style="95" customWidth="1"/>
    <col min="3586" max="3586" width="11.625" style="95" customWidth="1"/>
    <col min="3587" max="3587" width="8.5" style="95" customWidth="1"/>
    <col min="3588" max="3588" width="12.5" style="95" customWidth="1"/>
    <col min="3589" max="3619" width="5.125" style="95" customWidth="1"/>
    <col min="3620" max="3620" width="7.375" style="95" bestFit="1" customWidth="1"/>
    <col min="3621" max="3621" width="9" style="95"/>
    <col min="3622" max="3622" width="9.5" style="95" customWidth="1"/>
    <col min="3623" max="3623" width="10.125" style="95" bestFit="1" customWidth="1"/>
    <col min="3624" max="3624" width="8.875" style="95" customWidth="1"/>
    <col min="3625" max="3625" width="9.5" style="95" customWidth="1"/>
    <col min="3626" max="3626" width="11.375" style="95" customWidth="1"/>
    <col min="3627" max="3670" width="9" style="95"/>
    <col min="3671" max="3671" width="11.125" style="95" customWidth="1"/>
    <col min="3672" max="3840" width="9" style="95"/>
    <col min="3841" max="3841" width="17.5" style="95" customWidth="1"/>
    <col min="3842" max="3842" width="11.625" style="95" customWidth="1"/>
    <col min="3843" max="3843" width="8.5" style="95" customWidth="1"/>
    <col min="3844" max="3844" width="12.5" style="95" customWidth="1"/>
    <col min="3845" max="3875" width="5.125" style="95" customWidth="1"/>
    <col min="3876" max="3876" width="7.375" style="95" bestFit="1" customWidth="1"/>
    <col min="3877" max="3877" width="9" style="95"/>
    <col min="3878" max="3878" width="9.5" style="95" customWidth="1"/>
    <col min="3879" max="3879" width="10.125" style="95" bestFit="1" customWidth="1"/>
    <col min="3880" max="3880" width="8.875" style="95" customWidth="1"/>
    <col min="3881" max="3881" width="9.5" style="95" customWidth="1"/>
    <col min="3882" max="3882" width="11.375" style="95" customWidth="1"/>
    <col min="3883" max="3926" width="9" style="95"/>
    <col min="3927" max="3927" width="11.125" style="95" customWidth="1"/>
    <col min="3928" max="4096" width="9" style="95"/>
    <col min="4097" max="4097" width="17.5" style="95" customWidth="1"/>
    <col min="4098" max="4098" width="11.625" style="95" customWidth="1"/>
    <col min="4099" max="4099" width="8.5" style="95" customWidth="1"/>
    <col min="4100" max="4100" width="12.5" style="95" customWidth="1"/>
    <col min="4101" max="4131" width="5.125" style="95" customWidth="1"/>
    <col min="4132" max="4132" width="7.375" style="95" bestFit="1" customWidth="1"/>
    <col min="4133" max="4133" width="9" style="95"/>
    <col min="4134" max="4134" width="9.5" style="95" customWidth="1"/>
    <col min="4135" max="4135" width="10.125" style="95" bestFit="1" customWidth="1"/>
    <col min="4136" max="4136" width="8.875" style="95" customWidth="1"/>
    <col min="4137" max="4137" width="9.5" style="95" customWidth="1"/>
    <col min="4138" max="4138" width="11.375" style="95" customWidth="1"/>
    <col min="4139" max="4182" width="9" style="95"/>
    <col min="4183" max="4183" width="11.125" style="95" customWidth="1"/>
    <col min="4184" max="4352" width="9" style="95"/>
    <col min="4353" max="4353" width="17.5" style="95" customWidth="1"/>
    <col min="4354" max="4354" width="11.625" style="95" customWidth="1"/>
    <col min="4355" max="4355" width="8.5" style="95" customWidth="1"/>
    <col min="4356" max="4356" width="12.5" style="95" customWidth="1"/>
    <col min="4357" max="4387" width="5.125" style="95" customWidth="1"/>
    <col min="4388" max="4388" width="7.375" style="95" bestFit="1" customWidth="1"/>
    <col min="4389" max="4389" width="9" style="95"/>
    <col min="4390" max="4390" width="9.5" style="95" customWidth="1"/>
    <col min="4391" max="4391" width="10.125" style="95" bestFit="1" customWidth="1"/>
    <col min="4392" max="4392" width="8.875" style="95" customWidth="1"/>
    <col min="4393" max="4393" width="9.5" style="95" customWidth="1"/>
    <col min="4394" max="4394" width="11.375" style="95" customWidth="1"/>
    <col min="4395" max="4438" width="9" style="95"/>
    <col min="4439" max="4439" width="11.125" style="95" customWidth="1"/>
    <col min="4440" max="4608" width="9" style="95"/>
    <col min="4609" max="4609" width="17.5" style="95" customWidth="1"/>
    <col min="4610" max="4610" width="11.625" style="95" customWidth="1"/>
    <col min="4611" max="4611" width="8.5" style="95" customWidth="1"/>
    <col min="4612" max="4612" width="12.5" style="95" customWidth="1"/>
    <col min="4613" max="4643" width="5.125" style="95" customWidth="1"/>
    <col min="4644" max="4644" width="7.375" style="95" bestFit="1" customWidth="1"/>
    <col min="4645" max="4645" width="9" style="95"/>
    <col min="4646" max="4646" width="9.5" style="95" customWidth="1"/>
    <col min="4647" max="4647" width="10.125" style="95" bestFit="1" customWidth="1"/>
    <col min="4648" max="4648" width="8.875" style="95" customWidth="1"/>
    <col min="4649" max="4649" width="9.5" style="95" customWidth="1"/>
    <col min="4650" max="4650" width="11.375" style="95" customWidth="1"/>
    <col min="4651" max="4694" width="9" style="95"/>
    <col min="4695" max="4695" width="11.125" style="95" customWidth="1"/>
    <col min="4696" max="4864" width="9" style="95"/>
    <col min="4865" max="4865" width="17.5" style="95" customWidth="1"/>
    <col min="4866" max="4866" width="11.625" style="95" customWidth="1"/>
    <col min="4867" max="4867" width="8.5" style="95" customWidth="1"/>
    <col min="4868" max="4868" width="12.5" style="95" customWidth="1"/>
    <col min="4869" max="4899" width="5.125" style="95" customWidth="1"/>
    <col min="4900" max="4900" width="7.375" style="95" bestFit="1" customWidth="1"/>
    <col min="4901" max="4901" width="9" style="95"/>
    <col min="4902" max="4902" width="9.5" style="95" customWidth="1"/>
    <col min="4903" max="4903" width="10.125" style="95" bestFit="1" customWidth="1"/>
    <col min="4904" max="4904" width="8.875" style="95" customWidth="1"/>
    <col min="4905" max="4905" width="9.5" style="95" customWidth="1"/>
    <col min="4906" max="4906" width="11.375" style="95" customWidth="1"/>
    <col min="4907" max="4950" width="9" style="95"/>
    <col min="4951" max="4951" width="11.125" style="95" customWidth="1"/>
    <col min="4952" max="5120" width="9" style="95"/>
    <col min="5121" max="5121" width="17.5" style="95" customWidth="1"/>
    <col min="5122" max="5122" width="11.625" style="95" customWidth="1"/>
    <col min="5123" max="5123" width="8.5" style="95" customWidth="1"/>
    <col min="5124" max="5124" width="12.5" style="95" customWidth="1"/>
    <col min="5125" max="5155" width="5.125" style="95" customWidth="1"/>
    <col min="5156" max="5156" width="7.375" style="95" bestFit="1" customWidth="1"/>
    <col min="5157" max="5157" width="9" style="95"/>
    <col min="5158" max="5158" width="9.5" style="95" customWidth="1"/>
    <col min="5159" max="5159" width="10.125" style="95" bestFit="1" customWidth="1"/>
    <col min="5160" max="5160" width="8.875" style="95" customWidth="1"/>
    <col min="5161" max="5161" width="9.5" style="95" customWidth="1"/>
    <col min="5162" max="5162" width="11.375" style="95" customWidth="1"/>
    <col min="5163" max="5206" width="9" style="95"/>
    <col min="5207" max="5207" width="11.125" style="95" customWidth="1"/>
    <col min="5208" max="5376" width="9" style="95"/>
    <col min="5377" max="5377" width="17.5" style="95" customWidth="1"/>
    <col min="5378" max="5378" width="11.625" style="95" customWidth="1"/>
    <col min="5379" max="5379" width="8.5" style="95" customWidth="1"/>
    <col min="5380" max="5380" width="12.5" style="95" customWidth="1"/>
    <col min="5381" max="5411" width="5.125" style="95" customWidth="1"/>
    <col min="5412" max="5412" width="7.375" style="95" bestFit="1" customWidth="1"/>
    <col min="5413" max="5413" width="9" style="95"/>
    <col min="5414" max="5414" width="9.5" style="95" customWidth="1"/>
    <col min="5415" max="5415" width="10.125" style="95" bestFit="1" customWidth="1"/>
    <col min="5416" max="5416" width="8.875" style="95" customWidth="1"/>
    <col min="5417" max="5417" width="9.5" style="95" customWidth="1"/>
    <col min="5418" max="5418" width="11.375" style="95" customWidth="1"/>
    <col min="5419" max="5462" width="9" style="95"/>
    <col min="5463" max="5463" width="11.125" style="95" customWidth="1"/>
    <col min="5464" max="5632" width="9" style="95"/>
    <col min="5633" max="5633" width="17.5" style="95" customWidth="1"/>
    <col min="5634" max="5634" width="11.625" style="95" customWidth="1"/>
    <col min="5635" max="5635" width="8.5" style="95" customWidth="1"/>
    <col min="5636" max="5636" width="12.5" style="95" customWidth="1"/>
    <col min="5637" max="5667" width="5.125" style="95" customWidth="1"/>
    <col min="5668" max="5668" width="7.375" style="95" bestFit="1" customWidth="1"/>
    <col min="5669" max="5669" width="9" style="95"/>
    <col min="5670" max="5670" width="9.5" style="95" customWidth="1"/>
    <col min="5671" max="5671" width="10.125" style="95" bestFit="1" customWidth="1"/>
    <col min="5672" max="5672" width="8.875" style="95" customWidth="1"/>
    <col min="5673" max="5673" width="9.5" style="95" customWidth="1"/>
    <col min="5674" max="5674" width="11.375" style="95" customWidth="1"/>
    <col min="5675" max="5718" width="9" style="95"/>
    <col min="5719" max="5719" width="11.125" style="95" customWidth="1"/>
    <col min="5720" max="5888" width="9" style="95"/>
    <col min="5889" max="5889" width="17.5" style="95" customWidth="1"/>
    <col min="5890" max="5890" width="11.625" style="95" customWidth="1"/>
    <col min="5891" max="5891" width="8.5" style="95" customWidth="1"/>
    <col min="5892" max="5892" width="12.5" style="95" customWidth="1"/>
    <col min="5893" max="5923" width="5.125" style="95" customWidth="1"/>
    <col min="5924" max="5924" width="7.375" style="95" bestFit="1" customWidth="1"/>
    <col min="5925" max="5925" width="9" style="95"/>
    <col min="5926" max="5926" width="9.5" style="95" customWidth="1"/>
    <col min="5927" max="5927" width="10.125" style="95" bestFit="1" customWidth="1"/>
    <col min="5928" max="5928" width="8.875" style="95" customWidth="1"/>
    <col min="5929" max="5929" width="9.5" style="95" customWidth="1"/>
    <col min="5930" max="5930" width="11.375" style="95" customWidth="1"/>
    <col min="5931" max="5974" width="9" style="95"/>
    <col min="5975" max="5975" width="11.125" style="95" customWidth="1"/>
    <col min="5976" max="6144" width="9" style="95"/>
    <col min="6145" max="6145" width="17.5" style="95" customWidth="1"/>
    <col min="6146" max="6146" width="11.625" style="95" customWidth="1"/>
    <col min="6147" max="6147" width="8.5" style="95" customWidth="1"/>
    <col min="6148" max="6148" width="12.5" style="95" customWidth="1"/>
    <col min="6149" max="6179" width="5.125" style="95" customWidth="1"/>
    <col min="6180" max="6180" width="7.375" style="95" bestFit="1" customWidth="1"/>
    <col min="6181" max="6181" width="9" style="95"/>
    <col min="6182" max="6182" width="9.5" style="95" customWidth="1"/>
    <col min="6183" max="6183" width="10.125" style="95" bestFit="1" customWidth="1"/>
    <col min="6184" max="6184" width="8.875" style="95" customWidth="1"/>
    <col min="6185" max="6185" width="9.5" style="95" customWidth="1"/>
    <col min="6186" max="6186" width="11.375" style="95" customWidth="1"/>
    <col min="6187" max="6230" width="9" style="95"/>
    <col min="6231" max="6231" width="11.125" style="95" customWidth="1"/>
    <col min="6232" max="6400" width="9" style="95"/>
    <col min="6401" max="6401" width="17.5" style="95" customWidth="1"/>
    <col min="6402" max="6402" width="11.625" style="95" customWidth="1"/>
    <col min="6403" max="6403" width="8.5" style="95" customWidth="1"/>
    <col min="6404" max="6404" width="12.5" style="95" customWidth="1"/>
    <col min="6405" max="6435" width="5.125" style="95" customWidth="1"/>
    <col min="6436" max="6436" width="7.375" style="95" bestFit="1" customWidth="1"/>
    <col min="6437" max="6437" width="9" style="95"/>
    <col min="6438" max="6438" width="9.5" style="95" customWidth="1"/>
    <col min="6439" max="6439" width="10.125" style="95" bestFit="1" customWidth="1"/>
    <col min="6440" max="6440" width="8.875" style="95" customWidth="1"/>
    <col min="6441" max="6441" width="9.5" style="95" customWidth="1"/>
    <col min="6442" max="6442" width="11.375" style="95" customWidth="1"/>
    <col min="6443" max="6486" width="9" style="95"/>
    <col min="6487" max="6487" width="11.125" style="95" customWidth="1"/>
    <col min="6488" max="6656" width="9" style="95"/>
    <col min="6657" max="6657" width="17.5" style="95" customWidth="1"/>
    <col min="6658" max="6658" width="11.625" style="95" customWidth="1"/>
    <col min="6659" max="6659" width="8.5" style="95" customWidth="1"/>
    <col min="6660" max="6660" width="12.5" style="95" customWidth="1"/>
    <col min="6661" max="6691" width="5.125" style="95" customWidth="1"/>
    <col min="6692" max="6692" width="7.375" style="95" bestFit="1" customWidth="1"/>
    <col min="6693" max="6693" width="9" style="95"/>
    <col min="6694" max="6694" width="9.5" style="95" customWidth="1"/>
    <col min="6695" max="6695" width="10.125" style="95" bestFit="1" customWidth="1"/>
    <col min="6696" max="6696" width="8.875" style="95" customWidth="1"/>
    <col min="6697" max="6697" width="9.5" style="95" customWidth="1"/>
    <col min="6698" max="6698" width="11.375" style="95" customWidth="1"/>
    <col min="6699" max="6742" width="9" style="95"/>
    <col min="6743" max="6743" width="11.125" style="95" customWidth="1"/>
    <col min="6744" max="6912" width="9" style="95"/>
    <col min="6913" max="6913" width="17.5" style="95" customWidth="1"/>
    <col min="6914" max="6914" width="11.625" style="95" customWidth="1"/>
    <col min="6915" max="6915" width="8.5" style="95" customWidth="1"/>
    <col min="6916" max="6916" width="12.5" style="95" customWidth="1"/>
    <col min="6917" max="6947" width="5.125" style="95" customWidth="1"/>
    <col min="6948" max="6948" width="7.375" style="95" bestFit="1" customWidth="1"/>
    <col min="6949" max="6949" width="9" style="95"/>
    <col min="6950" max="6950" width="9.5" style="95" customWidth="1"/>
    <col min="6951" max="6951" width="10.125" style="95" bestFit="1" customWidth="1"/>
    <col min="6952" max="6952" width="8.875" style="95" customWidth="1"/>
    <col min="6953" max="6953" width="9.5" style="95" customWidth="1"/>
    <col min="6954" max="6954" width="11.375" style="95" customWidth="1"/>
    <col min="6955" max="6998" width="9" style="95"/>
    <col min="6999" max="6999" width="11.125" style="95" customWidth="1"/>
    <col min="7000" max="7168" width="9" style="95"/>
    <col min="7169" max="7169" width="17.5" style="95" customWidth="1"/>
    <col min="7170" max="7170" width="11.625" style="95" customWidth="1"/>
    <col min="7171" max="7171" width="8.5" style="95" customWidth="1"/>
    <col min="7172" max="7172" width="12.5" style="95" customWidth="1"/>
    <col min="7173" max="7203" width="5.125" style="95" customWidth="1"/>
    <col min="7204" max="7204" width="7.375" style="95" bestFit="1" customWidth="1"/>
    <col min="7205" max="7205" width="9" style="95"/>
    <col min="7206" max="7206" width="9.5" style="95" customWidth="1"/>
    <col min="7207" max="7207" width="10.125" style="95" bestFit="1" customWidth="1"/>
    <col min="7208" max="7208" width="8.875" style="95" customWidth="1"/>
    <col min="7209" max="7209" width="9.5" style="95" customWidth="1"/>
    <col min="7210" max="7210" width="11.375" style="95" customWidth="1"/>
    <col min="7211" max="7254" width="9" style="95"/>
    <col min="7255" max="7255" width="11.125" style="95" customWidth="1"/>
    <col min="7256" max="7424" width="9" style="95"/>
    <col min="7425" max="7425" width="17.5" style="95" customWidth="1"/>
    <col min="7426" max="7426" width="11.625" style="95" customWidth="1"/>
    <col min="7427" max="7427" width="8.5" style="95" customWidth="1"/>
    <col min="7428" max="7428" width="12.5" style="95" customWidth="1"/>
    <col min="7429" max="7459" width="5.125" style="95" customWidth="1"/>
    <col min="7460" max="7460" width="7.375" style="95" bestFit="1" customWidth="1"/>
    <col min="7461" max="7461" width="9" style="95"/>
    <col min="7462" max="7462" width="9.5" style="95" customWidth="1"/>
    <col min="7463" max="7463" width="10.125" style="95" bestFit="1" customWidth="1"/>
    <col min="7464" max="7464" width="8.875" style="95" customWidth="1"/>
    <col min="7465" max="7465" width="9.5" style="95" customWidth="1"/>
    <col min="7466" max="7466" width="11.375" style="95" customWidth="1"/>
    <col min="7467" max="7510" width="9" style="95"/>
    <col min="7511" max="7511" width="11.125" style="95" customWidth="1"/>
    <col min="7512" max="7680" width="9" style="95"/>
    <col min="7681" max="7681" width="17.5" style="95" customWidth="1"/>
    <col min="7682" max="7682" width="11.625" style="95" customWidth="1"/>
    <col min="7683" max="7683" width="8.5" style="95" customWidth="1"/>
    <col min="7684" max="7684" width="12.5" style="95" customWidth="1"/>
    <col min="7685" max="7715" width="5.125" style="95" customWidth="1"/>
    <col min="7716" max="7716" width="7.375" style="95" bestFit="1" customWidth="1"/>
    <col min="7717" max="7717" width="9" style="95"/>
    <col min="7718" max="7718" width="9.5" style="95" customWidth="1"/>
    <col min="7719" max="7719" width="10.125" style="95" bestFit="1" customWidth="1"/>
    <col min="7720" max="7720" width="8.875" style="95" customWidth="1"/>
    <col min="7721" max="7721" width="9.5" style="95" customWidth="1"/>
    <col min="7722" max="7722" width="11.375" style="95" customWidth="1"/>
    <col min="7723" max="7766" width="9" style="95"/>
    <col min="7767" max="7767" width="11.125" style="95" customWidth="1"/>
    <col min="7768" max="7936" width="9" style="95"/>
    <col min="7937" max="7937" width="17.5" style="95" customWidth="1"/>
    <col min="7938" max="7938" width="11.625" style="95" customWidth="1"/>
    <col min="7939" max="7939" width="8.5" style="95" customWidth="1"/>
    <col min="7940" max="7940" width="12.5" style="95" customWidth="1"/>
    <col min="7941" max="7971" width="5.125" style="95" customWidth="1"/>
    <col min="7972" max="7972" width="7.375" style="95" bestFit="1" customWidth="1"/>
    <col min="7973" max="7973" width="9" style="95"/>
    <col min="7974" max="7974" width="9.5" style="95" customWidth="1"/>
    <col min="7975" max="7975" width="10.125" style="95" bestFit="1" customWidth="1"/>
    <col min="7976" max="7976" width="8.875" style="95" customWidth="1"/>
    <col min="7977" max="7977" width="9.5" style="95" customWidth="1"/>
    <col min="7978" max="7978" width="11.375" style="95" customWidth="1"/>
    <col min="7979" max="8022" width="9" style="95"/>
    <col min="8023" max="8023" width="11.125" style="95" customWidth="1"/>
    <col min="8024" max="8192" width="9" style="95"/>
    <col min="8193" max="8193" width="17.5" style="95" customWidth="1"/>
    <col min="8194" max="8194" width="11.625" style="95" customWidth="1"/>
    <col min="8195" max="8195" width="8.5" style="95" customWidth="1"/>
    <col min="8196" max="8196" width="12.5" style="95" customWidth="1"/>
    <col min="8197" max="8227" width="5.125" style="95" customWidth="1"/>
    <col min="8228" max="8228" width="7.375" style="95" bestFit="1" customWidth="1"/>
    <col min="8229" max="8229" width="9" style="95"/>
    <col min="8230" max="8230" width="9.5" style="95" customWidth="1"/>
    <col min="8231" max="8231" width="10.125" style="95" bestFit="1" customWidth="1"/>
    <col min="8232" max="8232" width="8.875" style="95" customWidth="1"/>
    <col min="8233" max="8233" width="9.5" style="95" customWidth="1"/>
    <col min="8234" max="8234" width="11.375" style="95" customWidth="1"/>
    <col min="8235" max="8278" width="9" style="95"/>
    <col min="8279" max="8279" width="11.125" style="95" customWidth="1"/>
    <col min="8280" max="8448" width="9" style="95"/>
    <col min="8449" max="8449" width="17.5" style="95" customWidth="1"/>
    <col min="8450" max="8450" width="11.625" style="95" customWidth="1"/>
    <col min="8451" max="8451" width="8.5" style="95" customWidth="1"/>
    <col min="8452" max="8452" width="12.5" style="95" customWidth="1"/>
    <col min="8453" max="8483" width="5.125" style="95" customWidth="1"/>
    <col min="8484" max="8484" width="7.375" style="95" bestFit="1" customWidth="1"/>
    <col min="8485" max="8485" width="9" style="95"/>
    <col min="8486" max="8486" width="9.5" style="95" customWidth="1"/>
    <col min="8487" max="8487" width="10.125" style="95" bestFit="1" customWidth="1"/>
    <col min="8488" max="8488" width="8.875" style="95" customWidth="1"/>
    <col min="8489" max="8489" width="9.5" style="95" customWidth="1"/>
    <col min="8490" max="8490" width="11.375" style="95" customWidth="1"/>
    <col min="8491" max="8534" width="9" style="95"/>
    <col min="8535" max="8535" width="11.125" style="95" customWidth="1"/>
    <col min="8536" max="8704" width="9" style="95"/>
    <col min="8705" max="8705" width="17.5" style="95" customWidth="1"/>
    <col min="8706" max="8706" width="11.625" style="95" customWidth="1"/>
    <col min="8707" max="8707" width="8.5" style="95" customWidth="1"/>
    <col min="8708" max="8708" width="12.5" style="95" customWidth="1"/>
    <col min="8709" max="8739" width="5.125" style="95" customWidth="1"/>
    <col min="8740" max="8740" width="7.375" style="95" bestFit="1" customWidth="1"/>
    <col min="8741" max="8741" width="9" style="95"/>
    <col min="8742" max="8742" width="9.5" style="95" customWidth="1"/>
    <col min="8743" max="8743" width="10.125" style="95" bestFit="1" customWidth="1"/>
    <col min="8744" max="8744" width="8.875" style="95" customWidth="1"/>
    <col min="8745" max="8745" width="9.5" style="95" customWidth="1"/>
    <col min="8746" max="8746" width="11.375" style="95" customWidth="1"/>
    <col min="8747" max="8790" width="9" style="95"/>
    <col min="8791" max="8791" width="11.125" style="95" customWidth="1"/>
    <col min="8792" max="8960" width="9" style="95"/>
    <col min="8961" max="8961" width="17.5" style="95" customWidth="1"/>
    <col min="8962" max="8962" width="11.625" style="95" customWidth="1"/>
    <col min="8963" max="8963" width="8.5" style="95" customWidth="1"/>
    <col min="8964" max="8964" width="12.5" style="95" customWidth="1"/>
    <col min="8965" max="8995" width="5.125" style="95" customWidth="1"/>
    <col min="8996" max="8996" width="7.375" style="95" bestFit="1" customWidth="1"/>
    <col min="8997" max="8997" width="9" style="95"/>
    <col min="8998" max="8998" width="9.5" style="95" customWidth="1"/>
    <col min="8999" max="8999" width="10.125" style="95" bestFit="1" customWidth="1"/>
    <col min="9000" max="9000" width="8.875" style="95" customWidth="1"/>
    <col min="9001" max="9001" width="9.5" style="95" customWidth="1"/>
    <col min="9002" max="9002" width="11.375" style="95" customWidth="1"/>
    <col min="9003" max="9046" width="9" style="95"/>
    <col min="9047" max="9047" width="11.125" style="95" customWidth="1"/>
    <col min="9048" max="9216" width="9" style="95"/>
    <col min="9217" max="9217" width="17.5" style="95" customWidth="1"/>
    <col min="9218" max="9218" width="11.625" style="95" customWidth="1"/>
    <col min="9219" max="9219" width="8.5" style="95" customWidth="1"/>
    <col min="9220" max="9220" width="12.5" style="95" customWidth="1"/>
    <col min="9221" max="9251" width="5.125" style="95" customWidth="1"/>
    <col min="9252" max="9252" width="7.375" style="95" bestFit="1" customWidth="1"/>
    <col min="9253" max="9253" width="9" style="95"/>
    <col min="9254" max="9254" width="9.5" style="95" customWidth="1"/>
    <col min="9255" max="9255" width="10.125" style="95" bestFit="1" customWidth="1"/>
    <col min="9256" max="9256" width="8.875" style="95" customWidth="1"/>
    <col min="9257" max="9257" width="9.5" style="95" customWidth="1"/>
    <col min="9258" max="9258" width="11.375" style="95" customWidth="1"/>
    <col min="9259" max="9302" width="9" style="95"/>
    <col min="9303" max="9303" width="11.125" style="95" customWidth="1"/>
    <col min="9304" max="9472" width="9" style="95"/>
    <col min="9473" max="9473" width="17.5" style="95" customWidth="1"/>
    <col min="9474" max="9474" width="11.625" style="95" customWidth="1"/>
    <col min="9475" max="9475" width="8.5" style="95" customWidth="1"/>
    <col min="9476" max="9476" width="12.5" style="95" customWidth="1"/>
    <col min="9477" max="9507" width="5.125" style="95" customWidth="1"/>
    <col min="9508" max="9508" width="7.375" style="95" bestFit="1" customWidth="1"/>
    <col min="9509" max="9509" width="9" style="95"/>
    <col min="9510" max="9510" width="9.5" style="95" customWidth="1"/>
    <col min="9511" max="9511" width="10.125" style="95" bestFit="1" customWidth="1"/>
    <col min="9512" max="9512" width="8.875" style="95" customWidth="1"/>
    <col min="9513" max="9513" width="9.5" style="95" customWidth="1"/>
    <col min="9514" max="9514" width="11.375" style="95" customWidth="1"/>
    <col min="9515" max="9558" width="9" style="95"/>
    <col min="9559" max="9559" width="11.125" style="95" customWidth="1"/>
    <col min="9560" max="9728" width="9" style="95"/>
    <col min="9729" max="9729" width="17.5" style="95" customWidth="1"/>
    <col min="9730" max="9730" width="11.625" style="95" customWidth="1"/>
    <col min="9731" max="9731" width="8.5" style="95" customWidth="1"/>
    <col min="9732" max="9732" width="12.5" style="95" customWidth="1"/>
    <col min="9733" max="9763" width="5.125" style="95" customWidth="1"/>
    <col min="9764" max="9764" width="7.375" style="95" bestFit="1" customWidth="1"/>
    <col min="9765" max="9765" width="9" style="95"/>
    <col min="9766" max="9766" width="9.5" style="95" customWidth="1"/>
    <col min="9767" max="9767" width="10.125" style="95" bestFit="1" customWidth="1"/>
    <col min="9768" max="9768" width="8.875" style="95" customWidth="1"/>
    <col min="9769" max="9769" width="9.5" style="95" customWidth="1"/>
    <col min="9770" max="9770" width="11.375" style="95" customWidth="1"/>
    <col min="9771" max="9814" width="9" style="95"/>
    <col min="9815" max="9815" width="11.125" style="95" customWidth="1"/>
    <col min="9816" max="9984" width="9" style="95"/>
    <col min="9985" max="9985" width="17.5" style="95" customWidth="1"/>
    <col min="9986" max="9986" width="11.625" style="95" customWidth="1"/>
    <col min="9987" max="9987" width="8.5" style="95" customWidth="1"/>
    <col min="9988" max="9988" width="12.5" style="95" customWidth="1"/>
    <col min="9989" max="10019" width="5.125" style="95" customWidth="1"/>
    <col min="10020" max="10020" width="7.375" style="95" bestFit="1" customWidth="1"/>
    <col min="10021" max="10021" width="9" style="95"/>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070" width="9" style="95"/>
    <col min="10071" max="10071" width="11.125" style="95" customWidth="1"/>
    <col min="10072" max="10240" width="9" style="95"/>
    <col min="10241" max="10241" width="17.5" style="95" customWidth="1"/>
    <col min="10242" max="10242" width="11.625" style="95" customWidth="1"/>
    <col min="10243" max="10243" width="8.5" style="95" customWidth="1"/>
    <col min="10244" max="10244" width="12.5" style="95" customWidth="1"/>
    <col min="10245" max="10275" width="5.125" style="95" customWidth="1"/>
    <col min="10276" max="10276" width="7.375" style="95" bestFit="1" customWidth="1"/>
    <col min="10277" max="10277" width="9" style="95"/>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326" width="9" style="95"/>
    <col min="10327" max="10327" width="11.125" style="95" customWidth="1"/>
    <col min="10328" max="10496" width="9" style="95"/>
    <col min="10497" max="10497" width="17.5" style="95" customWidth="1"/>
    <col min="10498" max="10498" width="11.625" style="95" customWidth="1"/>
    <col min="10499" max="10499" width="8.5" style="95" customWidth="1"/>
    <col min="10500" max="10500" width="12.5" style="95" customWidth="1"/>
    <col min="10501" max="10531" width="5.125" style="95" customWidth="1"/>
    <col min="10532" max="10532" width="7.375" style="95" bestFit="1" customWidth="1"/>
    <col min="10533" max="10533" width="9" style="95"/>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582" width="9" style="95"/>
    <col min="10583" max="10583" width="11.125" style="95" customWidth="1"/>
    <col min="10584" max="10752" width="9" style="95"/>
    <col min="10753" max="10753" width="17.5" style="95" customWidth="1"/>
    <col min="10754" max="10754" width="11.625" style="95" customWidth="1"/>
    <col min="10755" max="10755" width="8.5" style="95" customWidth="1"/>
    <col min="10756" max="10756" width="12.5" style="95" customWidth="1"/>
    <col min="10757" max="10787" width="5.125" style="95" customWidth="1"/>
    <col min="10788" max="10788" width="7.375" style="95" bestFit="1" customWidth="1"/>
    <col min="10789" max="10789" width="9" style="95"/>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0838" width="9" style="95"/>
    <col min="10839" max="10839" width="11.125" style="95" customWidth="1"/>
    <col min="10840" max="11008" width="9" style="95"/>
    <col min="11009" max="11009" width="17.5" style="95" customWidth="1"/>
    <col min="11010" max="11010" width="11.625" style="95" customWidth="1"/>
    <col min="11011" max="11011" width="8.5" style="95" customWidth="1"/>
    <col min="11012" max="11012" width="12.5" style="95" customWidth="1"/>
    <col min="11013" max="11043" width="5.125" style="95" customWidth="1"/>
    <col min="11044" max="11044" width="7.375" style="95" bestFit="1" customWidth="1"/>
    <col min="11045" max="11045" width="9" style="95"/>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094" width="9" style="95"/>
    <col min="11095" max="11095" width="11.125" style="95" customWidth="1"/>
    <col min="11096" max="11264" width="9" style="95"/>
    <col min="11265" max="11265" width="17.5" style="95" customWidth="1"/>
    <col min="11266" max="11266" width="11.625" style="95" customWidth="1"/>
    <col min="11267" max="11267" width="8.5" style="95" customWidth="1"/>
    <col min="11268" max="11268" width="12.5" style="95" customWidth="1"/>
    <col min="11269" max="11299" width="5.125" style="95" customWidth="1"/>
    <col min="11300" max="11300" width="7.375" style="95" bestFit="1" customWidth="1"/>
    <col min="11301" max="11301" width="9" style="95"/>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350" width="9" style="95"/>
    <col min="11351" max="11351" width="11.125" style="95" customWidth="1"/>
    <col min="11352" max="11520" width="9" style="95"/>
    <col min="11521" max="11521" width="17.5" style="95" customWidth="1"/>
    <col min="11522" max="11522" width="11.625" style="95" customWidth="1"/>
    <col min="11523" max="11523" width="8.5" style="95" customWidth="1"/>
    <col min="11524" max="11524" width="12.5" style="95" customWidth="1"/>
    <col min="11525" max="11555" width="5.125" style="95" customWidth="1"/>
    <col min="11556" max="11556" width="7.375" style="95" bestFit="1" customWidth="1"/>
    <col min="11557" max="11557" width="9" style="95"/>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606" width="9" style="95"/>
    <col min="11607" max="11607" width="11.125" style="95" customWidth="1"/>
    <col min="11608" max="11776" width="9" style="95"/>
    <col min="11777" max="11777" width="17.5" style="95" customWidth="1"/>
    <col min="11778" max="11778" width="11.625" style="95" customWidth="1"/>
    <col min="11779" max="11779" width="8.5" style="95" customWidth="1"/>
    <col min="11780" max="11780" width="12.5" style="95" customWidth="1"/>
    <col min="11781" max="11811" width="5.125" style="95" customWidth="1"/>
    <col min="11812" max="11812" width="7.375" style="95" bestFit="1" customWidth="1"/>
    <col min="11813" max="11813" width="9" style="95"/>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1862" width="9" style="95"/>
    <col min="11863" max="11863" width="11.125" style="95" customWidth="1"/>
    <col min="11864" max="12032" width="9" style="95"/>
    <col min="12033" max="12033" width="17.5" style="95" customWidth="1"/>
    <col min="12034" max="12034" width="11.625" style="95" customWidth="1"/>
    <col min="12035" max="12035" width="8.5" style="95" customWidth="1"/>
    <col min="12036" max="12036" width="12.5" style="95" customWidth="1"/>
    <col min="12037" max="12067" width="5.125" style="95" customWidth="1"/>
    <col min="12068" max="12068" width="7.375" style="95" bestFit="1" customWidth="1"/>
    <col min="12069" max="12069" width="9" style="95"/>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118" width="9" style="95"/>
    <col min="12119" max="12119" width="11.125" style="95" customWidth="1"/>
    <col min="12120" max="12288" width="9" style="95"/>
    <col min="12289" max="12289" width="17.5" style="95" customWidth="1"/>
    <col min="12290" max="12290" width="11.625" style="95" customWidth="1"/>
    <col min="12291" max="12291" width="8.5" style="95" customWidth="1"/>
    <col min="12292" max="12292" width="12.5" style="95" customWidth="1"/>
    <col min="12293" max="12323" width="5.125" style="95" customWidth="1"/>
    <col min="12324" max="12324" width="7.375" style="95" bestFit="1" customWidth="1"/>
    <col min="12325" max="12325" width="9" style="95"/>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374" width="9" style="95"/>
    <col min="12375" max="12375" width="11.125" style="95" customWidth="1"/>
    <col min="12376" max="12544" width="9" style="95"/>
    <col min="12545" max="12545" width="17.5" style="95" customWidth="1"/>
    <col min="12546" max="12546" width="11.625" style="95" customWidth="1"/>
    <col min="12547" max="12547" width="8.5" style="95" customWidth="1"/>
    <col min="12548" max="12548" width="12.5" style="95" customWidth="1"/>
    <col min="12549" max="12579" width="5.125" style="95" customWidth="1"/>
    <col min="12580" max="12580" width="7.375" style="95" bestFit="1" customWidth="1"/>
    <col min="12581" max="12581" width="9" style="95"/>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630" width="9" style="95"/>
    <col min="12631" max="12631" width="11.125" style="95" customWidth="1"/>
    <col min="12632" max="12800" width="9" style="95"/>
    <col min="12801" max="12801" width="17.5" style="95" customWidth="1"/>
    <col min="12802" max="12802" width="11.625" style="95" customWidth="1"/>
    <col min="12803" max="12803" width="8.5" style="95" customWidth="1"/>
    <col min="12804" max="12804" width="12.5" style="95" customWidth="1"/>
    <col min="12805" max="12835" width="5.125" style="95" customWidth="1"/>
    <col min="12836" max="12836" width="7.375" style="95" bestFit="1" customWidth="1"/>
    <col min="12837" max="12837" width="9" style="95"/>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2886" width="9" style="95"/>
    <col min="12887" max="12887" width="11.125" style="95" customWidth="1"/>
    <col min="12888" max="13056" width="9" style="95"/>
    <col min="13057" max="13057" width="17.5" style="95" customWidth="1"/>
    <col min="13058" max="13058" width="11.625" style="95" customWidth="1"/>
    <col min="13059" max="13059" width="8.5" style="95" customWidth="1"/>
    <col min="13060" max="13060" width="12.5" style="95" customWidth="1"/>
    <col min="13061" max="13091" width="5.125" style="95" customWidth="1"/>
    <col min="13092" max="13092" width="7.375" style="95" bestFit="1" customWidth="1"/>
    <col min="13093" max="13093" width="9" style="95"/>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142" width="9" style="95"/>
    <col min="13143" max="13143" width="11.125" style="95" customWidth="1"/>
    <col min="13144" max="13312" width="9" style="95"/>
    <col min="13313" max="13313" width="17.5" style="95" customWidth="1"/>
    <col min="13314" max="13314" width="11.625" style="95" customWidth="1"/>
    <col min="13315" max="13315" width="8.5" style="95" customWidth="1"/>
    <col min="13316" max="13316" width="12.5" style="95" customWidth="1"/>
    <col min="13317" max="13347" width="5.125" style="95" customWidth="1"/>
    <col min="13348" max="13348" width="7.375" style="95" bestFit="1" customWidth="1"/>
    <col min="13349" max="13349" width="9" style="95"/>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398" width="9" style="95"/>
    <col min="13399" max="13399" width="11.125" style="95" customWidth="1"/>
    <col min="13400" max="13568" width="9" style="95"/>
    <col min="13569" max="13569" width="17.5" style="95" customWidth="1"/>
    <col min="13570" max="13570" width="11.625" style="95" customWidth="1"/>
    <col min="13571" max="13571" width="8.5" style="95" customWidth="1"/>
    <col min="13572" max="13572" width="12.5" style="95" customWidth="1"/>
    <col min="13573" max="13603" width="5.125" style="95" customWidth="1"/>
    <col min="13604" max="13604" width="7.375" style="95" bestFit="1" customWidth="1"/>
    <col min="13605" max="13605" width="9" style="95"/>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654" width="9" style="95"/>
    <col min="13655" max="13655" width="11.125" style="95" customWidth="1"/>
    <col min="13656" max="13824" width="9" style="95"/>
    <col min="13825" max="13825" width="17.5" style="95" customWidth="1"/>
    <col min="13826" max="13826" width="11.625" style="95" customWidth="1"/>
    <col min="13827" max="13827" width="8.5" style="95" customWidth="1"/>
    <col min="13828" max="13828" width="12.5" style="95" customWidth="1"/>
    <col min="13829" max="13859" width="5.125" style="95" customWidth="1"/>
    <col min="13860" max="13860" width="7.375" style="95" bestFit="1" customWidth="1"/>
    <col min="13861" max="13861" width="9" style="95"/>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3910" width="9" style="95"/>
    <col min="13911" max="13911" width="11.125" style="95" customWidth="1"/>
    <col min="13912" max="14080" width="9" style="95"/>
    <col min="14081" max="14081" width="17.5" style="95" customWidth="1"/>
    <col min="14082" max="14082" width="11.625" style="95" customWidth="1"/>
    <col min="14083" max="14083" width="8.5" style="95" customWidth="1"/>
    <col min="14084" max="14084" width="12.5" style="95" customWidth="1"/>
    <col min="14085" max="14115" width="5.125" style="95" customWidth="1"/>
    <col min="14116" max="14116" width="7.375" style="95" bestFit="1" customWidth="1"/>
    <col min="14117" max="14117" width="9" style="95"/>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166" width="9" style="95"/>
    <col min="14167" max="14167" width="11.125" style="95" customWidth="1"/>
    <col min="14168" max="14336" width="9" style="95"/>
    <col min="14337" max="14337" width="17.5" style="95" customWidth="1"/>
    <col min="14338" max="14338" width="11.625" style="95" customWidth="1"/>
    <col min="14339" max="14339" width="8.5" style="95" customWidth="1"/>
    <col min="14340" max="14340" width="12.5" style="95" customWidth="1"/>
    <col min="14341" max="14371" width="5.125" style="95" customWidth="1"/>
    <col min="14372" max="14372" width="7.375" style="95" bestFit="1" customWidth="1"/>
    <col min="14373" max="14373" width="9" style="95"/>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422" width="9" style="95"/>
    <col min="14423" max="14423" width="11.125" style="95" customWidth="1"/>
    <col min="14424" max="14592" width="9" style="95"/>
    <col min="14593" max="14593" width="17.5" style="95" customWidth="1"/>
    <col min="14594" max="14594" width="11.625" style="95" customWidth="1"/>
    <col min="14595" max="14595" width="8.5" style="95" customWidth="1"/>
    <col min="14596" max="14596" width="12.5" style="95" customWidth="1"/>
    <col min="14597" max="14627" width="5.125" style="95" customWidth="1"/>
    <col min="14628" max="14628" width="7.375" style="95" bestFit="1" customWidth="1"/>
    <col min="14629" max="14629" width="9" style="95"/>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678" width="9" style="95"/>
    <col min="14679" max="14679" width="11.125" style="95" customWidth="1"/>
    <col min="14680" max="14848" width="9" style="95"/>
    <col min="14849" max="14849" width="17.5" style="95" customWidth="1"/>
    <col min="14850" max="14850" width="11.625" style="95" customWidth="1"/>
    <col min="14851" max="14851" width="8.5" style="95" customWidth="1"/>
    <col min="14852" max="14852" width="12.5" style="95" customWidth="1"/>
    <col min="14853" max="14883" width="5.125" style="95" customWidth="1"/>
    <col min="14884" max="14884" width="7.375" style="95" bestFit="1" customWidth="1"/>
    <col min="14885" max="14885" width="9" style="95"/>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4934" width="9" style="95"/>
    <col min="14935" max="14935" width="11.125" style="95" customWidth="1"/>
    <col min="14936" max="15104" width="9" style="95"/>
    <col min="15105" max="15105" width="17.5" style="95" customWidth="1"/>
    <col min="15106" max="15106" width="11.625" style="95" customWidth="1"/>
    <col min="15107" max="15107" width="8.5" style="95" customWidth="1"/>
    <col min="15108" max="15108" width="12.5" style="95" customWidth="1"/>
    <col min="15109" max="15139" width="5.125" style="95" customWidth="1"/>
    <col min="15140" max="15140" width="7.375" style="95" bestFit="1" customWidth="1"/>
    <col min="15141" max="15141" width="9" style="95"/>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190" width="9" style="95"/>
    <col min="15191" max="15191" width="11.125" style="95" customWidth="1"/>
    <col min="15192" max="15360" width="9" style="95"/>
    <col min="15361" max="15361" width="17.5" style="95" customWidth="1"/>
    <col min="15362" max="15362" width="11.625" style="95" customWidth="1"/>
    <col min="15363" max="15363" width="8.5" style="95" customWidth="1"/>
    <col min="15364" max="15364" width="12.5" style="95" customWidth="1"/>
    <col min="15365" max="15395" width="5.125" style="95" customWidth="1"/>
    <col min="15396" max="15396" width="7.375" style="95" bestFit="1" customWidth="1"/>
    <col min="15397" max="15397" width="9" style="95"/>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446" width="9" style="95"/>
    <col min="15447" max="15447" width="11.125" style="95" customWidth="1"/>
    <col min="15448" max="15616" width="9" style="95"/>
    <col min="15617" max="15617" width="17.5" style="95" customWidth="1"/>
    <col min="15618" max="15618" width="11.625" style="95" customWidth="1"/>
    <col min="15619" max="15619" width="8.5" style="95" customWidth="1"/>
    <col min="15620" max="15620" width="12.5" style="95" customWidth="1"/>
    <col min="15621" max="15651" width="5.125" style="95" customWidth="1"/>
    <col min="15652" max="15652" width="7.375" style="95" bestFit="1" customWidth="1"/>
    <col min="15653" max="15653" width="9" style="95"/>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702" width="9" style="95"/>
    <col min="15703" max="15703" width="11.125" style="95" customWidth="1"/>
    <col min="15704" max="15872" width="9" style="95"/>
    <col min="15873" max="15873" width="17.5" style="95" customWidth="1"/>
    <col min="15874" max="15874" width="11.625" style="95" customWidth="1"/>
    <col min="15875" max="15875" width="8.5" style="95" customWidth="1"/>
    <col min="15876" max="15876" width="12.5" style="95" customWidth="1"/>
    <col min="15877" max="15907" width="5.125" style="95" customWidth="1"/>
    <col min="15908" max="15908" width="7.375" style="95" bestFit="1" customWidth="1"/>
    <col min="15909" max="15909" width="9" style="95"/>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5958" width="9" style="95"/>
    <col min="15959" max="15959" width="11.125" style="95" customWidth="1"/>
    <col min="15960" max="16128" width="9" style="95"/>
    <col min="16129" max="16129" width="17.5" style="95" customWidth="1"/>
    <col min="16130" max="16130" width="11.625" style="95" customWidth="1"/>
    <col min="16131" max="16131" width="8.5" style="95" customWidth="1"/>
    <col min="16132" max="16132" width="12.5" style="95" customWidth="1"/>
    <col min="16133" max="16163" width="5.125" style="95" customWidth="1"/>
    <col min="16164" max="16164" width="7.375" style="95" bestFit="1" customWidth="1"/>
    <col min="16165" max="16165" width="9" style="95"/>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214" width="9" style="95"/>
    <col min="16215" max="16215" width="11.125" style="95" customWidth="1"/>
    <col min="16216" max="16384" width="9" style="95"/>
  </cols>
  <sheetData>
    <row r="1" spans="1:42" ht="18.75">
      <c r="A1" s="514" t="s">
        <v>478</v>
      </c>
      <c r="B1" s="515"/>
      <c r="C1" s="515"/>
      <c r="D1" s="515"/>
      <c r="E1" s="95">
        <v>2024</v>
      </c>
      <c r="F1" s="93" t="s">
        <v>479</v>
      </c>
      <c r="G1" s="93">
        <v>8</v>
      </c>
      <c r="H1" s="94" t="s">
        <v>480</v>
      </c>
    </row>
    <row r="2" spans="1:42" ht="18" customHeight="1">
      <c r="A2" s="96"/>
      <c r="B2" s="95" t="s">
        <v>746</v>
      </c>
    </row>
    <row r="3" spans="1:42" ht="18.75" customHeight="1">
      <c r="A3" s="516" t="s">
        <v>481</v>
      </c>
      <c r="B3" s="97"/>
      <c r="C3" s="518" t="s">
        <v>482</v>
      </c>
      <c r="D3" s="518" t="s">
        <v>483</v>
      </c>
      <c r="E3" s="98">
        <f>DATE(E1,G1,1)</f>
        <v>45505</v>
      </c>
      <c r="F3" s="99">
        <f t="shared" ref="F3:AG3" si="0">E3+1</f>
        <v>45506</v>
      </c>
      <c r="G3" s="99">
        <f t="shared" si="0"/>
        <v>45507</v>
      </c>
      <c r="H3" s="382">
        <f t="shared" si="0"/>
        <v>45508</v>
      </c>
      <c r="I3" s="99">
        <f t="shared" si="0"/>
        <v>45509</v>
      </c>
      <c r="J3" s="99">
        <f t="shared" si="0"/>
        <v>45510</v>
      </c>
      <c r="K3" s="99">
        <f t="shared" si="0"/>
        <v>45511</v>
      </c>
      <c r="L3" s="99">
        <f t="shared" si="0"/>
        <v>45512</v>
      </c>
      <c r="M3" s="99">
        <f t="shared" si="0"/>
        <v>45513</v>
      </c>
      <c r="N3" s="99">
        <f t="shared" si="0"/>
        <v>45514</v>
      </c>
      <c r="O3" s="378">
        <f t="shared" si="0"/>
        <v>45515</v>
      </c>
      <c r="P3" s="378">
        <f t="shared" si="0"/>
        <v>45516</v>
      </c>
      <c r="Q3" s="99">
        <f t="shared" si="0"/>
        <v>45517</v>
      </c>
      <c r="R3" s="99">
        <f t="shared" si="0"/>
        <v>45518</v>
      </c>
      <c r="S3" s="99">
        <f t="shared" si="0"/>
        <v>45519</v>
      </c>
      <c r="T3" s="99">
        <f t="shared" si="0"/>
        <v>45520</v>
      </c>
      <c r="U3" s="99">
        <f t="shared" si="0"/>
        <v>45521</v>
      </c>
      <c r="V3" s="378">
        <f t="shared" si="0"/>
        <v>45522</v>
      </c>
      <c r="W3" s="99">
        <f t="shared" si="0"/>
        <v>45523</v>
      </c>
      <c r="X3" s="100">
        <f t="shared" si="0"/>
        <v>45524</v>
      </c>
      <c r="Y3" s="99">
        <f t="shared" si="0"/>
        <v>45525</v>
      </c>
      <c r="Z3" s="99">
        <f t="shared" si="0"/>
        <v>45526</v>
      </c>
      <c r="AA3" s="99">
        <f t="shared" si="0"/>
        <v>45527</v>
      </c>
      <c r="AB3" s="99">
        <f t="shared" si="0"/>
        <v>45528</v>
      </c>
      <c r="AC3" s="378">
        <f t="shared" si="0"/>
        <v>45529</v>
      </c>
      <c r="AD3" s="99">
        <f t="shared" si="0"/>
        <v>45530</v>
      </c>
      <c r="AE3" s="99">
        <f t="shared" si="0"/>
        <v>45531</v>
      </c>
      <c r="AF3" s="99">
        <f t="shared" si="0"/>
        <v>45532</v>
      </c>
      <c r="AG3" s="99">
        <f t="shared" si="0"/>
        <v>45533</v>
      </c>
      <c r="AH3" s="99">
        <f>AG3+1</f>
        <v>45534</v>
      </c>
      <c r="AI3" s="99">
        <f>AH3+1</f>
        <v>45535</v>
      </c>
      <c r="AJ3" s="518" t="s">
        <v>484</v>
      </c>
      <c r="AK3" s="520" t="s">
        <v>485</v>
      </c>
      <c r="AL3" s="521"/>
      <c r="AM3" s="520" t="s">
        <v>486</v>
      </c>
      <c r="AN3" s="521"/>
      <c r="AO3" s="534" t="s">
        <v>487</v>
      </c>
      <c r="AP3" s="521"/>
    </row>
    <row r="4" spans="1:42" ht="18.75" customHeight="1">
      <c r="A4" s="517"/>
      <c r="B4" s="101"/>
      <c r="C4" s="519"/>
      <c r="D4" s="519"/>
      <c r="E4" s="102">
        <f>E3</f>
        <v>45505</v>
      </c>
      <c r="F4" s="103">
        <f>F3</f>
        <v>45506</v>
      </c>
      <c r="G4" s="103">
        <f t="shared" ref="G4:AI4" si="1">G3</f>
        <v>45507</v>
      </c>
      <c r="H4" s="379">
        <f t="shared" si="1"/>
        <v>45508</v>
      </c>
      <c r="I4" s="103">
        <f t="shared" si="1"/>
        <v>45509</v>
      </c>
      <c r="J4" s="103">
        <f t="shared" si="1"/>
        <v>45510</v>
      </c>
      <c r="K4" s="103">
        <f t="shared" si="1"/>
        <v>45511</v>
      </c>
      <c r="L4" s="103">
        <f t="shared" si="1"/>
        <v>45512</v>
      </c>
      <c r="M4" s="103">
        <f t="shared" si="1"/>
        <v>45513</v>
      </c>
      <c r="N4" s="103">
        <f t="shared" si="1"/>
        <v>45514</v>
      </c>
      <c r="O4" s="379">
        <f t="shared" si="1"/>
        <v>45515</v>
      </c>
      <c r="P4" s="379">
        <f t="shared" si="1"/>
        <v>45516</v>
      </c>
      <c r="Q4" s="103">
        <f t="shared" si="1"/>
        <v>45517</v>
      </c>
      <c r="R4" s="103">
        <f t="shared" si="1"/>
        <v>45518</v>
      </c>
      <c r="S4" s="103">
        <f t="shared" si="1"/>
        <v>45519</v>
      </c>
      <c r="T4" s="103">
        <f t="shared" si="1"/>
        <v>45520</v>
      </c>
      <c r="U4" s="103">
        <f t="shared" si="1"/>
        <v>45521</v>
      </c>
      <c r="V4" s="379">
        <f t="shared" si="1"/>
        <v>45522</v>
      </c>
      <c r="W4" s="103">
        <f t="shared" si="1"/>
        <v>45523</v>
      </c>
      <c r="X4" s="103">
        <f t="shared" si="1"/>
        <v>45524</v>
      </c>
      <c r="Y4" s="103">
        <f t="shared" si="1"/>
        <v>45525</v>
      </c>
      <c r="Z4" s="103">
        <f t="shared" si="1"/>
        <v>45526</v>
      </c>
      <c r="AA4" s="103">
        <f t="shared" si="1"/>
        <v>45527</v>
      </c>
      <c r="AB4" s="103">
        <f t="shared" si="1"/>
        <v>45528</v>
      </c>
      <c r="AC4" s="379">
        <f t="shared" si="1"/>
        <v>45529</v>
      </c>
      <c r="AD4" s="103">
        <f t="shared" si="1"/>
        <v>45530</v>
      </c>
      <c r="AE4" s="103">
        <f t="shared" si="1"/>
        <v>45531</v>
      </c>
      <c r="AF4" s="103">
        <f t="shared" si="1"/>
        <v>45532</v>
      </c>
      <c r="AG4" s="103">
        <f t="shared" si="1"/>
        <v>45533</v>
      </c>
      <c r="AH4" s="103">
        <f>AH3</f>
        <v>45534</v>
      </c>
      <c r="AI4" s="103">
        <f t="shared" si="1"/>
        <v>45535</v>
      </c>
      <c r="AJ4" s="519"/>
      <c r="AK4" s="522"/>
      <c r="AL4" s="523"/>
      <c r="AM4" s="522"/>
      <c r="AN4" s="523"/>
      <c r="AO4" s="535"/>
      <c r="AP4" s="523"/>
    </row>
    <row r="5" spans="1:42" ht="20.100000000000001" customHeight="1">
      <c r="A5" s="529" t="s">
        <v>557</v>
      </c>
      <c r="B5" s="104" t="s">
        <v>488</v>
      </c>
      <c r="C5" s="105">
        <v>110</v>
      </c>
      <c r="D5" s="105">
        <v>105</v>
      </c>
      <c r="E5" s="106">
        <v>104</v>
      </c>
      <c r="F5" s="107">
        <v>104</v>
      </c>
      <c r="G5" s="107">
        <v>104</v>
      </c>
      <c r="H5" s="108">
        <v>104</v>
      </c>
      <c r="I5" s="107">
        <v>104</v>
      </c>
      <c r="J5" s="107">
        <v>104</v>
      </c>
      <c r="K5" s="107">
        <v>106</v>
      </c>
      <c r="L5" s="107">
        <v>106</v>
      </c>
      <c r="M5" s="107">
        <v>106</v>
      </c>
      <c r="N5" s="107">
        <v>106</v>
      </c>
      <c r="O5" s="108">
        <v>106</v>
      </c>
      <c r="P5" s="107">
        <v>106</v>
      </c>
      <c r="Q5" s="107">
        <v>107</v>
      </c>
      <c r="R5" s="107">
        <v>108</v>
      </c>
      <c r="S5" s="107">
        <v>108</v>
      </c>
      <c r="T5" s="107">
        <v>107</v>
      </c>
      <c r="U5" s="107">
        <v>107</v>
      </c>
      <c r="V5" s="107">
        <v>107</v>
      </c>
      <c r="W5" s="107">
        <v>108</v>
      </c>
      <c r="X5" s="107">
        <v>108</v>
      </c>
      <c r="Y5" s="107">
        <v>108</v>
      </c>
      <c r="Z5" s="107">
        <v>108</v>
      </c>
      <c r="AA5" s="107">
        <v>108</v>
      </c>
      <c r="AB5" s="107">
        <v>108</v>
      </c>
      <c r="AC5" s="107">
        <v>108</v>
      </c>
      <c r="AD5" s="107">
        <v>108</v>
      </c>
      <c r="AE5" s="107">
        <v>109</v>
      </c>
      <c r="AF5" s="107">
        <v>109</v>
      </c>
      <c r="AG5" s="107">
        <v>109</v>
      </c>
      <c r="AH5" s="107">
        <v>109</v>
      </c>
      <c r="AI5" s="107">
        <v>109</v>
      </c>
      <c r="AJ5" s="109">
        <f t="shared" ref="AJ5:AJ14" si="2">SUM(E5:AI5)</f>
        <v>3313</v>
      </c>
      <c r="AK5" s="110">
        <f t="shared" ref="AK5:AK12" si="3">AJ5/COUNTA(E5:AI5)</f>
        <v>106.87096774193549</v>
      </c>
      <c r="AL5" s="537">
        <f>SUM(AK5:AK6)</f>
        <v>118.41935483870968</v>
      </c>
      <c r="AM5" s="111">
        <f>AK5/C5</f>
        <v>0.97155425219941349</v>
      </c>
      <c r="AN5" s="532">
        <f>AL5/(C5+C6)</f>
        <v>0.9868279569892473</v>
      </c>
      <c r="AO5" s="112">
        <f>AK5/D5</f>
        <v>1.0178187403993857</v>
      </c>
      <c r="AP5" s="524">
        <f>AL5/(D5+D6)</f>
        <v>1.0208565072302558</v>
      </c>
    </row>
    <row r="6" spans="1:42" ht="20.100000000000001" customHeight="1">
      <c r="A6" s="530"/>
      <c r="B6" s="115" t="s">
        <v>489</v>
      </c>
      <c r="C6" s="116">
        <v>10</v>
      </c>
      <c r="D6" s="116">
        <v>11</v>
      </c>
      <c r="E6" s="349">
        <v>13</v>
      </c>
      <c r="F6" s="117">
        <v>14</v>
      </c>
      <c r="G6" s="117">
        <v>15</v>
      </c>
      <c r="H6" s="118">
        <v>15</v>
      </c>
      <c r="I6" s="117">
        <v>14</v>
      </c>
      <c r="J6" s="117">
        <v>15</v>
      </c>
      <c r="K6" s="117">
        <v>13</v>
      </c>
      <c r="L6" s="117">
        <v>11</v>
      </c>
      <c r="M6" s="117">
        <v>12</v>
      </c>
      <c r="N6" s="117">
        <v>10</v>
      </c>
      <c r="O6" s="118">
        <v>11</v>
      </c>
      <c r="P6" s="117">
        <v>9</v>
      </c>
      <c r="Q6" s="117">
        <v>9</v>
      </c>
      <c r="R6" s="117">
        <v>10</v>
      </c>
      <c r="S6" s="117">
        <v>10</v>
      </c>
      <c r="T6" s="117">
        <v>10</v>
      </c>
      <c r="U6" s="117">
        <v>10</v>
      </c>
      <c r="V6" s="117">
        <v>10</v>
      </c>
      <c r="W6" s="117">
        <v>12</v>
      </c>
      <c r="X6" s="117">
        <v>12</v>
      </c>
      <c r="Y6" s="117">
        <v>12</v>
      </c>
      <c r="Z6" s="117">
        <v>11</v>
      </c>
      <c r="AA6" s="117">
        <v>11</v>
      </c>
      <c r="AB6" s="117">
        <v>11</v>
      </c>
      <c r="AC6" s="117">
        <v>11</v>
      </c>
      <c r="AD6" s="117">
        <v>11</v>
      </c>
      <c r="AE6" s="117">
        <v>10</v>
      </c>
      <c r="AF6" s="117">
        <v>12</v>
      </c>
      <c r="AG6" s="117">
        <v>12</v>
      </c>
      <c r="AH6" s="117">
        <v>11</v>
      </c>
      <c r="AI6" s="117">
        <v>11</v>
      </c>
      <c r="AJ6" s="119">
        <f t="shared" si="2"/>
        <v>358</v>
      </c>
      <c r="AK6" s="120">
        <f t="shared" si="3"/>
        <v>11.548387096774194</v>
      </c>
      <c r="AL6" s="538"/>
      <c r="AM6" s="122">
        <f>AK6/C6</f>
        <v>1.1548387096774193</v>
      </c>
      <c r="AN6" s="525"/>
      <c r="AO6" s="123">
        <f>AK6/D6</f>
        <v>1.0498533724340176</v>
      </c>
      <c r="AP6" s="524"/>
    </row>
    <row r="7" spans="1:42" ht="20.100000000000001" customHeight="1">
      <c r="A7" s="536"/>
      <c r="B7" s="124" t="s">
        <v>490</v>
      </c>
      <c r="C7" s="125"/>
      <c r="D7" s="126"/>
      <c r="E7" s="127">
        <v>5</v>
      </c>
      <c r="F7" s="128">
        <v>5</v>
      </c>
      <c r="G7" s="128">
        <v>4</v>
      </c>
      <c r="H7" s="129">
        <v>4</v>
      </c>
      <c r="I7" s="128">
        <v>4</v>
      </c>
      <c r="J7" s="128">
        <v>3</v>
      </c>
      <c r="K7" s="128">
        <v>3</v>
      </c>
      <c r="L7" s="128">
        <v>3</v>
      </c>
      <c r="M7" s="128">
        <v>2</v>
      </c>
      <c r="N7" s="128">
        <v>2</v>
      </c>
      <c r="O7" s="129">
        <v>2</v>
      </c>
      <c r="P7" s="128">
        <v>2</v>
      </c>
      <c r="Q7" s="128">
        <v>1</v>
      </c>
      <c r="R7" s="128">
        <v>1</v>
      </c>
      <c r="S7" s="128">
        <v>1</v>
      </c>
      <c r="T7" s="128">
        <v>1</v>
      </c>
      <c r="U7" s="128">
        <v>1</v>
      </c>
      <c r="V7" s="128">
        <v>1</v>
      </c>
      <c r="W7" s="128">
        <v>1</v>
      </c>
      <c r="X7" s="129">
        <v>1</v>
      </c>
      <c r="Y7" s="128">
        <v>1</v>
      </c>
      <c r="Z7" s="128">
        <v>1</v>
      </c>
      <c r="AA7" s="128">
        <v>1</v>
      </c>
      <c r="AB7" s="128">
        <v>1</v>
      </c>
      <c r="AC7" s="128">
        <v>1</v>
      </c>
      <c r="AD7" s="128">
        <v>1</v>
      </c>
      <c r="AE7" s="128">
        <v>0</v>
      </c>
      <c r="AF7" s="128">
        <v>0</v>
      </c>
      <c r="AG7" s="128">
        <v>0</v>
      </c>
      <c r="AH7" s="128">
        <v>0</v>
      </c>
      <c r="AI7" s="128">
        <v>0</v>
      </c>
      <c r="AJ7" s="130">
        <f t="shared" si="2"/>
        <v>53</v>
      </c>
      <c r="AK7" s="131">
        <f t="shared" si="3"/>
        <v>1.7096774193548387</v>
      </c>
      <c r="AL7" s="539"/>
      <c r="AM7" s="133"/>
      <c r="AN7" s="296"/>
      <c r="AO7" s="133"/>
      <c r="AP7" s="134"/>
    </row>
    <row r="8" spans="1:42" ht="20.100000000000001" customHeight="1">
      <c r="A8" s="530" t="s">
        <v>558</v>
      </c>
      <c r="B8" s="115" t="s">
        <v>491</v>
      </c>
      <c r="C8" s="135">
        <v>15</v>
      </c>
      <c r="D8" s="157">
        <v>11</v>
      </c>
      <c r="E8" s="136">
        <v>11</v>
      </c>
      <c r="F8" s="137">
        <v>9</v>
      </c>
      <c r="G8" s="137">
        <v>13</v>
      </c>
      <c r="H8" s="138"/>
      <c r="I8" s="137">
        <v>12</v>
      </c>
      <c r="J8" s="107">
        <v>9</v>
      </c>
      <c r="K8" s="107">
        <v>10</v>
      </c>
      <c r="L8" s="107">
        <v>9</v>
      </c>
      <c r="M8" s="107">
        <v>7</v>
      </c>
      <c r="N8" s="107">
        <v>11</v>
      </c>
      <c r="O8" s="108"/>
      <c r="P8" s="107">
        <v>12</v>
      </c>
      <c r="Q8" s="107">
        <v>10</v>
      </c>
      <c r="R8" s="107">
        <v>10</v>
      </c>
      <c r="S8" s="107">
        <v>9</v>
      </c>
      <c r="T8" s="107">
        <v>9</v>
      </c>
      <c r="U8" s="107">
        <v>14</v>
      </c>
      <c r="V8" s="107"/>
      <c r="W8" s="107">
        <v>12</v>
      </c>
      <c r="X8" s="108">
        <v>10</v>
      </c>
      <c r="Y8" s="107">
        <v>12</v>
      </c>
      <c r="Z8" s="137">
        <v>8</v>
      </c>
      <c r="AA8" s="137">
        <v>9</v>
      </c>
      <c r="AB8" s="137">
        <v>13</v>
      </c>
      <c r="AC8" s="137"/>
      <c r="AD8" s="137">
        <v>11</v>
      </c>
      <c r="AE8" s="137">
        <v>10</v>
      </c>
      <c r="AF8" s="137">
        <v>11</v>
      </c>
      <c r="AG8" s="137">
        <v>9</v>
      </c>
      <c r="AH8" s="137">
        <v>7</v>
      </c>
      <c r="AI8" s="137">
        <v>10</v>
      </c>
      <c r="AJ8" s="139">
        <f t="shared" si="2"/>
        <v>277</v>
      </c>
      <c r="AK8" s="140">
        <f t="shared" si="3"/>
        <v>10.25925925925926</v>
      </c>
      <c r="AL8" s="547">
        <f>SUM(AK8:AK9)</f>
        <v>12.37037037037037</v>
      </c>
      <c r="AM8" s="141">
        <f>AK8/C8</f>
        <v>0.68395061728395068</v>
      </c>
      <c r="AN8" s="524">
        <f>AL8/(C8+C9)</f>
        <v>0.8246913580246914</v>
      </c>
      <c r="AO8" s="142">
        <f>AK8/D8</f>
        <v>0.93265993265993263</v>
      </c>
      <c r="AP8" s="524">
        <f>AL8/(D8+D9)</f>
        <v>0.98962962962962964</v>
      </c>
    </row>
    <row r="9" spans="1:42" ht="20.100000000000001" customHeight="1">
      <c r="A9" s="530"/>
      <c r="B9" s="115" t="s">
        <v>492</v>
      </c>
      <c r="C9" s="143"/>
      <c r="D9" s="159">
        <v>1.5</v>
      </c>
      <c r="E9" s="144">
        <v>2</v>
      </c>
      <c r="F9" s="145">
        <v>5</v>
      </c>
      <c r="G9" s="145">
        <v>0</v>
      </c>
      <c r="H9" s="146"/>
      <c r="I9" s="145">
        <v>2</v>
      </c>
      <c r="J9" s="117">
        <v>2</v>
      </c>
      <c r="K9" s="117">
        <v>1</v>
      </c>
      <c r="L9" s="117">
        <v>3</v>
      </c>
      <c r="M9" s="117">
        <v>4</v>
      </c>
      <c r="N9" s="117">
        <v>0</v>
      </c>
      <c r="O9" s="118"/>
      <c r="P9" s="117">
        <v>1</v>
      </c>
      <c r="Q9" s="117">
        <v>1</v>
      </c>
      <c r="R9" s="117">
        <v>2</v>
      </c>
      <c r="S9" s="117">
        <v>4</v>
      </c>
      <c r="T9" s="117">
        <v>5</v>
      </c>
      <c r="U9" s="117">
        <v>0</v>
      </c>
      <c r="V9" s="117"/>
      <c r="W9" s="117">
        <v>2</v>
      </c>
      <c r="X9" s="118">
        <v>1</v>
      </c>
      <c r="Y9" s="117">
        <v>2</v>
      </c>
      <c r="Z9" s="145">
        <v>2</v>
      </c>
      <c r="AA9" s="145">
        <v>5</v>
      </c>
      <c r="AB9" s="145">
        <v>0</v>
      </c>
      <c r="AC9" s="145"/>
      <c r="AD9" s="145">
        <v>2</v>
      </c>
      <c r="AE9" s="145">
        <v>2</v>
      </c>
      <c r="AF9" s="145">
        <v>2</v>
      </c>
      <c r="AG9" s="145">
        <v>4</v>
      </c>
      <c r="AH9" s="145">
        <v>3</v>
      </c>
      <c r="AI9" s="145">
        <v>0</v>
      </c>
      <c r="AJ9" s="147">
        <f t="shared" si="2"/>
        <v>57</v>
      </c>
      <c r="AK9" s="148">
        <f t="shared" si="3"/>
        <v>2.1111111111111112</v>
      </c>
      <c r="AL9" s="525"/>
      <c r="AM9" s="527"/>
      <c r="AN9" s="525"/>
      <c r="AO9" s="150">
        <f>AK9/D9</f>
        <v>1.4074074074074074</v>
      </c>
      <c r="AP9" s="525"/>
    </row>
    <row r="10" spans="1:42" ht="20.100000000000001" customHeight="1">
      <c r="A10" s="536"/>
      <c r="B10" s="151" t="s">
        <v>493</v>
      </c>
      <c r="C10" s="152"/>
      <c r="D10" s="152"/>
      <c r="E10" s="127">
        <v>1</v>
      </c>
      <c r="F10" s="128">
        <v>0</v>
      </c>
      <c r="G10" s="128">
        <v>0</v>
      </c>
      <c r="H10" s="129"/>
      <c r="I10" s="128">
        <v>0</v>
      </c>
      <c r="J10" s="128">
        <v>0</v>
      </c>
      <c r="K10" s="128">
        <v>1</v>
      </c>
      <c r="L10" s="128">
        <v>1</v>
      </c>
      <c r="M10" s="128">
        <v>0</v>
      </c>
      <c r="N10" s="128">
        <v>0</v>
      </c>
      <c r="O10" s="129"/>
      <c r="P10" s="128">
        <v>1</v>
      </c>
      <c r="Q10" s="128">
        <v>1</v>
      </c>
      <c r="R10" s="128">
        <v>1</v>
      </c>
      <c r="S10" s="128">
        <v>0</v>
      </c>
      <c r="T10" s="128">
        <v>0</v>
      </c>
      <c r="U10" s="128">
        <v>0</v>
      </c>
      <c r="V10" s="128"/>
      <c r="W10" s="128">
        <v>0</v>
      </c>
      <c r="X10" s="129">
        <v>1</v>
      </c>
      <c r="Y10" s="128">
        <v>0</v>
      </c>
      <c r="Z10" s="128">
        <v>2</v>
      </c>
      <c r="AA10" s="128">
        <v>0</v>
      </c>
      <c r="AB10" s="128">
        <v>0</v>
      </c>
      <c r="AC10" s="128"/>
      <c r="AD10" s="128">
        <v>0</v>
      </c>
      <c r="AE10" s="128">
        <v>0</v>
      </c>
      <c r="AF10" s="128">
        <v>0</v>
      </c>
      <c r="AG10" s="128">
        <v>0</v>
      </c>
      <c r="AH10" s="128">
        <v>0</v>
      </c>
      <c r="AI10" s="128">
        <v>1</v>
      </c>
      <c r="AJ10" s="153">
        <f t="shared" si="2"/>
        <v>10</v>
      </c>
      <c r="AK10" s="140">
        <f t="shared" si="3"/>
        <v>0.37037037037037035</v>
      </c>
      <c r="AL10" s="526"/>
      <c r="AM10" s="528"/>
      <c r="AN10" s="526"/>
      <c r="AO10" s="156"/>
      <c r="AP10" s="526"/>
    </row>
    <row r="11" spans="1:42" ht="20.100000000000001" customHeight="1">
      <c r="A11" s="529" t="s">
        <v>494</v>
      </c>
      <c r="B11" s="104" t="s">
        <v>491</v>
      </c>
      <c r="C11" s="157">
        <v>45</v>
      </c>
      <c r="D11" s="157">
        <v>25</v>
      </c>
      <c r="E11" s="106">
        <v>32</v>
      </c>
      <c r="F11" s="106">
        <v>26</v>
      </c>
      <c r="G11" s="107">
        <v>27</v>
      </c>
      <c r="H11" s="108"/>
      <c r="I11" s="107">
        <v>31</v>
      </c>
      <c r="J11" s="107">
        <v>26</v>
      </c>
      <c r="K11" s="107">
        <v>22</v>
      </c>
      <c r="L11" s="107">
        <v>32</v>
      </c>
      <c r="M11" s="107">
        <v>24</v>
      </c>
      <c r="N11" s="107">
        <v>26</v>
      </c>
      <c r="O11" s="108"/>
      <c r="P11" s="107">
        <v>31</v>
      </c>
      <c r="Q11" s="107">
        <v>26</v>
      </c>
      <c r="R11" s="107">
        <v>21</v>
      </c>
      <c r="S11" s="107">
        <v>30</v>
      </c>
      <c r="T11" s="107">
        <v>22</v>
      </c>
      <c r="U11" s="107">
        <v>24</v>
      </c>
      <c r="V11" s="107"/>
      <c r="W11" s="107">
        <v>28</v>
      </c>
      <c r="X11" s="108">
        <v>27</v>
      </c>
      <c r="Y11" s="107">
        <v>23</v>
      </c>
      <c r="Z11" s="107">
        <v>32</v>
      </c>
      <c r="AA11" s="107">
        <v>24</v>
      </c>
      <c r="AB11" s="107">
        <v>26</v>
      </c>
      <c r="AC11" s="107"/>
      <c r="AD11" s="107">
        <v>30</v>
      </c>
      <c r="AE11" s="107">
        <v>30</v>
      </c>
      <c r="AF11" s="107">
        <v>23</v>
      </c>
      <c r="AG11" s="107">
        <v>30</v>
      </c>
      <c r="AH11" s="107">
        <v>20</v>
      </c>
      <c r="AI11" s="107">
        <v>21</v>
      </c>
      <c r="AJ11" s="109">
        <f t="shared" si="2"/>
        <v>714</v>
      </c>
      <c r="AK11" s="110">
        <f t="shared" si="3"/>
        <v>26.444444444444443</v>
      </c>
      <c r="AL11" s="531">
        <f>SUM(AK11:AK13)</f>
        <v>32.555555555555557</v>
      </c>
      <c r="AM11" s="111">
        <f>AK11/C11</f>
        <v>0.58765432098765424</v>
      </c>
      <c r="AN11" s="532">
        <f>AL11/(C11+C12)</f>
        <v>0.72345679012345687</v>
      </c>
      <c r="AO11" s="112">
        <f>AK11/D11</f>
        <v>1.0577777777777777</v>
      </c>
      <c r="AP11" s="532">
        <f>AL11/(D11+D12)</f>
        <v>1.0173611111111112</v>
      </c>
    </row>
    <row r="12" spans="1:42" ht="20.100000000000001" customHeight="1">
      <c r="A12" s="530"/>
      <c r="B12" s="158" t="s">
        <v>492</v>
      </c>
      <c r="C12" s="159"/>
      <c r="D12" s="159">
        <v>7</v>
      </c>
      <c r="E12" s="160">
        <v>3</v>
      </c>
      <c r="F12" s="160">
        <v>5</v>
      </c>
      <c r="G12" s="117">
        <v>6</v>
      </c>
      <c r="H12" s="118"/>
      <c r="I12" s="117">
        <v>7</v>
      </c>
      <c r="J12" s="117">
        <v>4</v>
      </c>
      <c r="K12" s="117">
        <v>11</v>
      </c>
      <c r="L12" s="117">
        <v>4</v>
      </c>
      <c r="M12" s="117">
        <v>6</v>
      </c>
      <c r="N12" s="117">
        <v>5</v>
      </c>
      <c r="O12" s="118"/>
      <c r="P12" s="117">
        <v>4</v>
      </c>
      <c r="Q12" s="117">
        <v>5</v>
      </c>
      <c r="R12" s="117">
        <v>11</v>
      </c>
      <c r="S12" s="117">
        <v>3</v>
      </c>
      <c r="T12" s="117">
        <v>5</v>
      </c>
      <c r="U12" s="117">
        <v>7</v>
      </c>
      <c r="V12" s="117"/>
      <c r="W12" s="117">
        <v>6</v>
      </c>
      <c r="X12" s="118">
        <v>6</v>
      </c>
      <c r="Y12" s="117">
        <v>11</v>
      </c>
      <c r="Z12" s="117">
        <v>3</v>
      </c>
      <c r="AA12" s="161">
        <v>9</v>
      </c>
      <c r="AB12" s="161">
        <v>6</v>
      </c>
      <c r="AC12" s="117"/>
      <c r="AD12" s="117">
        <v>6</v>
      </c>
      <c r="AE12" s="117">
        <v>7</v>
      </c>
      <c r="AF12" s="117">
        <v>11</v>
      </c>
      <c r="AG12" s="117">
        <v>3</v>
      </c>
      <c r="AH12" s="117">
        <v>6</v>
      </c>
      <c r="AI12" s="117">
        <v>5</v>
      </c>
      <c r="AJ12" s="119">
        <f t="shared" si="2"/>
        <v>165</v>
      </c>
      <c r="AK12" s="120">
        <f t="shared" si="3"/>
        <v>6.1111111111111107</v>
      </c>
      <c r="AL12" s="525"/>
      <c r="AM12" s="533"/>
      <c r="AN12" s="525"/>
      <c r="AO12" s="162">
        <f>AK12/D12</f>
        <v>0.87301587301587291</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v>1</v>
      </c>
      <c r="G14" s="165">
        <v>0</v>
      </c>
      <c r="H14" s="165"/>
      <c r="I14" s="165">
        <v>2</v>
      </c>
      <c r="J14" s="165">
        <v>2</v>
      </c>
      <c r="K14" s="165">
        <v>2</v>
      </c>
      <c r="L14" s="165">
        <v>0</v>
      </c>
      <c r="M14" s="165">
        <v>3</v>
      </c>
      <c r="N14" s="165">
        <v>0</v>
      </c>
      <c r="O14" s="165"/>
      <c r="P14" s="165">
        <v>3</v>
      </c>
      <c r="Q14" s="165">
        <v>3</v>
      </c>
      <c r="R14" s="165"/>
      <c r="S14" s="165">
        <v>0</v>
      </c>
      <c r="T14" s="165">
        <v>4</v>
      </c>
      <c r="U14" s="165">
        <v>1</v>
      </c>
      <c r="V14" s="165"/>
      <c r="W14" s="165">
        <v>1</v>
      </c>
      <c r="X14" s="165">
        <v>0</v>
      </c>
      <c r="Y14" s="165">
        <v>1</v>
      </c>
      <c r="Z14" s="165">
        <v>0</v>
      </c>
      <c r="AA14" s="165">
        <v>0</v>
      </c>
      <c r="AB14" s="165">
        <v>0</v>
      </c>
      <c r="AC14" s="165"/>
      <c r="AD14" s="165">
        <v>1</v>
      </c>
      <c r="AE14" s="165">
        <v>0</v>
      </c>
      <c r="AF14" s="165">
        <v>1</v>
      </c>
      <c r="AG14" s="165">
        <v>1</v>
      </c>
      <c r="AH14" s="165">
        <v>0</v>
      </c>
      <c r="AI14" s="165">
        <v>1</v>
      </c>
      <c r="AJ14" s="166">
        <f t="shared" si="2"/>
        <v>28</v>
      </c>
      <c r="AK14" s="167">
        <f t="shared" ref="AK14:AK61" si="4">AJ14/COUNTA(E14:AI14)</f>
        <v>1.0769230769230769</v>
      </c>
      <c r="AL14" s="526"/>
      <c r="AM14" s="528"/>
      <c r="AN14" s="526"/>
      <c r="AO14" s="528"/>
      <c r="AP14" s="526"/>
    </row>
    <row r="15" spans="1:42" ht="20.100000000000001" customHeight="1">
      <c r="A15" s="529" t="s">
        <v>496</v>
      </c>
      <c r="B15" s="104" t="s">
        <v>497</v>
      </c>
      <c r="C15" s="168">
        <v>272</v>
      </c>
      <c r="D15" s="168">
        <v>220</v>
      </c>
      <c r="E15" s="169">
        <v>225</v>
      </c>
      <c r="F15" s="169">
        <v>225</v>
      </c>
      <c r="G15" s="169">
        <v>225</v>
      </c>
      <c r="H15" s="169">
        <v>225</v>
      </c>
      <c r="I15" s="169">
        <v>225</v>
      </c>
      <c r="J15" s="169">
        <v>225</v>
      </c>
      <c r="K15" s="169">
        <v>225</v>
      </c>
      <c r="L15" s="169">
        <v>225</v>
      </c>
      <c r="M15" s="169">
        <v>225</v>
      </c>
      <c r="N15" s="169">
        <v>225</v>
      </c>
      <c r="O15" s="169">
        <v>225</v>
      </c>
      <c r="P15" s="169">
        <v>225</v>
      </c>
      <c r="Q15" s="169">
        <v>225</v>
      </c>
      <c r="R15" s="169">
        <v>225</v>
      </c>
      <c r="S15" s="169">
        <v>225</v>
      </c>
      <c r="T15" s="169">
        <v>225</v>
      </c>
      <c r="U15" s="169">
        <v>225</v>
      </c>
      <c r="V15" s="169">
        <v>225</v>
      </c>
      <c r="W15" s="169">
        <v>225</v>
      </c>
      <c r="X15" s="169">
        <v>225</v>
      </c>
      <c r="Y15" s="169">
        <v>225</v>
      </c>
      <c r="Z15" s="169">
        <v>225</v>
      </c>
      <c r="AA15" s="169">
        <v>225</v>
      </c>
      <c r="AB15" s="169">
        <v>225</v>
      </c>
      <c r="AC15" s="169">
        <v>225</v>
      </c>
      <c r="AD15" s="169">
        <v>225</v>
      </c>
      <c r="AE15" s="169">
        <v>225</v>
      </c>
      <c r="AF15" s="169">
        <v>225</v>
      </c>
      <c r="AG15" s="169">
        <v>225</v>
      </c>
      <c r="AH15" s="169">
        <v>225</v>
      </c>
      <c r="AI15" s="169">
        <v>225</v>
      </c>
      <c r="AJ15" s="109">
        <f>SUM(E15:AI15)</f>
        <v>6975</v>
      </c>
      <c r="AK15" s="110">
        <f t="shared" si="4"/>
        <v>225</v>
      </c>
      <c r="AL15" s="543"/>
      <c r="AM15" s="545"/>
      <c r="AN15" s="532"/>
      <c r="AO15" s="112"/>
      <c r="AP15" s="532"/>
    </row>
    <row r="16" spans="1:42" ht="20.100000000000001" customHeight="1">
      <c r="A16" s="536"/>
      <c r="B16" s="124" t="s">
        <v>498</v>
      </c>
      <c r="C16" s="170">
        <v>99</v>
      </c>
      <c r="D16" s="171">
        <v>150</v>
      </c>
      <c r="E16" s="172">
        <v>147</v>
      </c>
      <c r="F16" s="172">
        <v>147</v>
      </c>
      <c r="G16" s="172">
        <v>147</v>
      </c>
      <c r="H16" s="172">
        <v>147</v>
      </c>
      <c r="I16" s="172">
        <v>147</v>
      </c>
      <c r="J16" s="172">
        <v>147</v>
      </c>
      <c r="K16" s="172">
        <v>147</v>
      </c>
      <c r="L16" s="172">
        <v>147</v>
      </c>
      <c r="M16" s="172">
        <v>147</v>
      </c>
      <c r="N16" s="172">
        <v>147</v>
      </c>
      <c r="O16" s="172">
        <v>147</v>
      </c>
      <c r="P16" s="172">
        <v>147</v>
      </c>
      <c r="Q16" s="172">
        <v>147</v>
      </c>
      <c r="R16" s="172">
        <v>147</v>
      </c>
      <c r="S16" s="172">
        <v>147</v>
      </c>
      <c r="T16" s="172">
        <v>147</v>
      </c>
      <c r="U16" s="172">
        <v>147</v>
      </c>
      <c r="V16" s="172">
        <v>147</v>
      </c>
      <c r="W16" s="172">
        <v>147</v>
      </c>
      <c r="X16" s="172">
        <v>147</v>
      </c>
      <c r="Y16" s="172">
        <v>147</v>
      </c>
      <c r="Z16" s="172">
        <v>147</v>
      </c>
      <c r="AA16" s="172">
        <v>147</v>
      </c>
      <c r="AB16" s="172">
        <v>147</v>
      </c>
      <c r="AC16" s="172">
        <v>147</v>
      </c>
      <c r="AD16" s="172">
        <v>147</v>
      </c>
      <c r="AE16" s="172">
        <v>147</v>
      </c>
      <c r="AF16" s="172">
        <v>147</v>
      </c>
      <c r="AG16" s="172">
        <v>147</v>
      </c>
      <c r="AH16" s="172">
        <v>147</v>
      </c>
      <c r="AI16" s="172">
        <v>147</v>
      </c>
      <c r="AJ16" s="130">
        <f t="shared" ref="AJ16:AJ26" si="5">SUM(E16:AI16)</f>
        <v>4557</v>
      </c>
      <c r="AK16" s="173">
        <f t="shared" si="4"/>
        <v>147</v>
      </c>
      <c r="AL16" s="544"/>
      <c r="AM16" s="546"/>
      <c r="AN16" s="526"/>
      <c r="AO16" s="174"/>
      <c r="AP16" s="526"/>
    </row>
    <row r="17" spans="1:42" ht="20.100000000000001" customHeight="1">
      <c r="A17" s="530" t="s">
        <v>499</v>
      </c>
      <c r="B17" s="115" t="s">
        <v>488</v>
      </c>
      <c r="C17" s="175">
        <v>80</v>
      </c>
      <c r="D17" s="105">
        <v>72.5</v>
      </c>
      <c r="E17" s="176">
        <v>73</v>
      </c>
      <c r="F17" s="176">
        <v>72</v>
      </c>
      <c r="G17" s="176">
        <v>72</v>
      </c>
      <c r="H17" s="176">
        <v>72</v>
      </c>
      <c r="I17" s="176">
        <v>72</v>
      </c>
      <c r="J17" s="176">
        <v>72</v>
      </c>
      <c r="K17" s="176">
        <v>71</v>
      </c>
      <c r="L17" s="176">
        <v>70</v>
      </c>
      <c r="M17" s="176">
        <v>70</v>
      </c>
      <c r="N17" s="176">
        <v>71</v>
      </c>
      <c r="O17" s="176">
        <v>71</v>
      </c>
      <c r="P17" s="176">
        <v>72</v>
      </c>
      <c r="Q17" s="176">
        <v>72</v>
      </c>
      <c r="R17" s="176">
        <v>72</v>
      </c>
      <c r="S17" s="176">
        <v>72</v>
      </c>
      <c r="T17" s="176">
        <v>73</v>
      </c>
      <c r="U17" s="176">
        <v>73</v>
      </c>
      <c r="V17" s="176">
        <v>73</v>
      </c>
      <c r="W17" s="176">
        <v>73</v>
      </c>
      <c r="X17" s="176">
        <v>73</v>
      </c>
      <c r="Y17" s="176">
        <v>72</v>
      </c>
      <c r="Z17" s="128">
        <v>73</v>
      </c>
      <c r="AA17" s="176">
        <v>72</v>
      </c>
      <c r="AB17" s="176">
        <v>70</v>
      </c>
      <c r="AC17" s="176">
        <v>68</v>
      </c>
      <c r="AD17" s="176">
        <v>69</v>
      </c>
      <c r="AE17" s="176">
        <v>70</v>
      </c>
      <c r="AF17" s="176">
        <v>72</v>
      </c>
      <c r="AG17" s="176">
        <v>73</v>
      </c>
      <c r="AH17" s="176">
        <v>73</v>
      </c>
      <c r="AI17" s="176">
        <v>73</v>
      </c>
      <c r="AJ17" s="177">
        <f>SUM(E17:AI17)</f>
        <v>2224</v>
      </c>
      <c r="AK17" s="178">
        <f>AJ17/COUNTA(E17:AI17)</f>
        <v>71.741935483870961</v>
      </c>
      <c r="AL17" s="531">
        <f>SUM(AK17:AK18)</f>
        <v>75.709677419354833</v>
      </c>
      <c r="AM17" s="179">
        <f>AK17/C17</f>
        <v>0.89677419354838706</v>
      </c>
      <c r="AN17" s="532">
        <f>AL17/(C17+C18)</f>
        <v>0.94637096774193541</v>
      </c>
      <c r="AO17" s="112">
        <f>AK17/D17</f>
        <v>0.98954393770856497</v>
      </c>
      <c r="AP17" s="532">
        <f>AL17/(D17+D18)</f>
        <v>0.98966898587391938</v>
      </c>
    </row>
    <row r="18" spans="1:42" ht="20.100000000000001" customHeight="1">
      <c r="A18" s="530"/>
      <c r="B18" s="115" t="s">
        <v>489</v>
      </c>
      <c r="C18" s="135"/>
      <c r="D18" s="116">
        <v>4</v>
      </c>
      <c r="E18" s="180">
        <v>2</v>
      </c>
      <c r="F18" s="180">
        <v>3</v>
      </c>
      <c r="G18" s="180">
        <v>4</v>
      </c>
      <c r="H18" s="180">
        <v>5</v>
      </c>
      <c r="I18" s="180">
        <v>6</v>
      </c>
      <c r="J18" s="180">
        <v>4</v>
      </c>
      <c r="K18" s="180">
        <v>5</v>
      </c>
      <c r="L18" s="180">
        <v>5</v>
      </c>
      <c r="M18" s="180">
        <v>5</v>
      </c>
      <c r="N18" s="176">
        <v>3</v>
      </c>
      <c r="O18" s="176">
        <v>2</v>
      </c>
      <c r="P18" s="176">
        <v>2</v>
      </c>
      <c r="Q18" s="176">
        <v>2</v>
      </c>
      <c r="R18" s="176">
        <v>3</v>
      </c>
      <c r="S18" s="176">
        <v>2</v>
      </c>
      <c r="T18" s="176">
        <v>2</v>
      </c>
      <c r="U18" s="176">
        <v>4</v>
      </c>
      <c r="V18" s="176">
        <v>4</v>
      </c>
      <c r="W18" s="176">
        <v>4</v>
      </c>
      <c r="X18" s="180">
        <v>3</v>
      </c>
      <c r="Y18" s="176">
        <v>4</v>
      </c>
      <c r="Z18" s="176">
        <v>3</v>
      </c>
      <c r="AA18" s="176">
        <v>5</v>
      </c>
      <c r="AB18" s="176">
        <v>5</v>
      </c>
      <c r="AC18" s="176">
        <v>3</v>
      </c>
      <c r="AD18" s="176">
        <v>6</v>
      </c>
      <c r="AE18" s="176">
        <v>6</v>
      </c>
      <c r="AF18" s="176">
        <v>6</v>
      </c>
      <c r="AG18" s="176">
        <v>4</v>
      </c>
      <c r="AH18" s="176">
        <v>5</v>
      </c>
      <c r="AI18" s="176">
        <v>6</v>
      </c>
      <c r="AJ18" s="153">
        <f t="shared" si="5"/>
        <v>123</v>
      </c>
      <c r="AK18" s="178">
        <f t="shared" si="4"/>
        <v>3.967741935483871</v>
      </c>
      <c r="AL18" s="548"/>
      <c r="AM18" s="181"/>
      <c r="AN18" s="549"/>
      <c r="AO18" s="182">
        <f>AK18/D18</f>
        <v>0.99193548387096775</v>
      </c>
      <c r="AP18" s="549"/>
    </row>
    <row r="19" spans="1:42" ht="19.5" customHeight="1">
      <c r="A19" s="536"/>
      <c r="B19" s="124" t="s">
        <v>490</v>
      </c>
      <c r="C19" s="163"/>
      <c r="D19" s="163"/>
      <c r="E19" s="180"/>
      <c r="F19" s="180"/>
      <c r="G19" s="180"/>
      <c r="H19" s="180"/>
      <c r="I19" s="180"/>
      <c r="J19" s="180">
        <v>1</v>
      </c>
      <c r="K19" s="180"/>
      <c r="L19" s="180"/>
      <c r="M19" s="180"/>
      <c r="N19" s="128"/>
      <c r="O19" s="128"/>
      <c r="P19" s="128">
        <v>1</v>
      </c>
      <c r="Q19" s="128"/>
      <c r="R19" s="128"/>
      <c r="S19" s="128"/>
      <c r="T19" s="128"/>
      <c r="U19" s="128"/>
      <c r="V19" s="128"/>
      <c r="W19" s="128">
        <v>1</v>
      </c>
      <c r="X19" s="128">
        <v>1</v>
      </c>
      <c r="Y19" s="128"/>
      <c r="Z19" s="128"/>
      <c r="AA19" s="176">
        <v>1</v>
      </c>
      <c r="AB19" s="176">
        <v>1</v>
      </c>
      <c r="AC19" s="176"/>
      <c r="AD19" s="176"/>
      <c r="AE19" s="176"/>
      <c r="AF19" s="176"/>
      <c r="AG19" s="176"/>
      <c r="AH19" s="176"/>
      <c r="AI19" s="176"/>
      <c r="AJ19" s="183">
        <f t="shared" si="5"/>
        <v>6</v>
      </c>
      <c r="AK19" s="140">
        <f t="shared" si="4"/>
        <v>1</v>
      </c>
      <c r="AL19" s="121"/>
      <c r="AM19" s="184"/>
      <c r="AN19" s="149"/>
      <c r="AO19" s="185"/>
      <c r="AP19" s="113"/>
    </row>
    <row r="20" spans="1:42" ht="20.100000000000001" customHeight="1">
      <c r="A20" s="529" t="s">
        <v>500</v>
      </c>
      <c r="B20" s="104" t="s">
        <v>491</v>
      </c>
      <c r="C20" s="157">
        <v>75</v>
      </c>
      <c r="D20" s="157">
        <v>48</v>
      </c>
      <c r="E20" s="107">
        <v>49</v>
      </c>
      <c r="F20" s="107">
        <v>51</v>
      </c>
      <c r="G20" s="107">
        <v>44</v>
      </c>
      <c r="H20" s="107"/>
      <c r="I20" s="107">
        <v>55</v>
      </c>
      <c r="J20" s="107">
        <v>48</v>
      </c>
      <c r="K20" s="107">
        <v>48</v>
      </c>
      <c r="L20" s="107">
        <v>45</v>
      </c>
      <c r="M20" s="107">
        <v>47</v>
      </c>
      <c r="N20" s="107">
        <v>47</v>
      </c>
      <c r="O20" s="107"/>
      <c r="P20" s="107">
        <v>46</v>
      </c>
      <c r="Q20" s="107">
        <v>54</v>
      </c>
      <c r="R20" s="107">
        <v>39</v>
      </c>
      <c r="S20" s="107">
        <v>43</v>
      </c>
      <c r="T20" s="107">
        <v>43</v>
      </c>
      <c r="U20" s="107">
        <v>41</v>
      </c>
      <c r="V20" s="107"/>
      <c r="W20" s="107">
        <v>58</v>
      </c>
      <c r="X20" s="107">
        <v>50</v>
      </c>
      <c r="Y20" s="107">
        <v>49</v>
      </c>
      <c r="Z20" s="107">
        <v>50</v>
      </c>
      <c r="AA20" s="107">
        <v>49</v>
      </c>
      <c r="AB20" s="107">
        <v>48</v>
      </c>
      <c r="AC20" s="107"/>
      <c r="AD20" s="107">
        <v>57</v>
      </c>
      <c r="AE20" s="107">
        <v>47</v>
      </c>
      <c r="AF20" s="107">
        <v>51</v>
      </c>
      <c r="AG20" s="107">
        <v>50</v>
      </c>
      <c r="AH20" s="107">
        <v>33</v>
      </c>
      <c r="AI20" s="107">
        <v>45</v>
      </c>
      <c r="AJ20" s="109">
        <f t="shared" si="5"/>
        <v>1287</v>
      </c>
      <c r="AK20" s="110">
        <f t="shared" si="4"/>
        <v>47.666666666666664</v>
      </c>
      <c r="AL20" s="531">
        <f>SUM(AK20:AK21)</f>
        <v>57.777777777777771</v>
      </c>
      <c r="AM20" s="111">
        <f>AK20/C20</f>
        <v>0.63555555555555554</v>
      </c>
      <c r="AN20" s="532">
        <f>AL20/(C20+C21)</f>
        <v>0.77037037037037026</v>
      </c>
      <c r="AO20" s="112">
        <f>AK20/D20</f>
        <v>0.99305555555555547</v>
      </c>
      <c r="AP20" s="532">
        <f>AL20/(D20+D21)</f>
        <v>0.99616858237547878</v>
      </c>
    </row>
    <row r="21" spans="1:42" ht="20.100000000000001" customHeight="1">
      <c r="A21" s="530"/>
      <c r="B21" s="115" t="s">
        <v>492</v>
      </c>
      <c r="C21" s="159"/>
      <c r="D21" s="159">
        <v>10</v>
      </c>
      <c r="E21" s="117">
        <v>12</v>
      </c>
      <c r="F21" s="117">
        <v>10</v>
      </c>
      <c r="G21" s="117">
        <v>11</v>
      </c>
      <c r="H21" s="117"/>
      <c r="I21" s="117">
        <v>7</v>
      </c>
      <c r="J21" s="117">
        <v>10</v>
      </c>
      <c r="K21" s="117">
        <v>10</v>
      </c>
      <c r="L21" s="117">
        <v>13</v>
      </c>
      <c r="M21" s="117">
        <v>9</v>
      </c>
      <c r="N21" s="117">
        <v>12</v>
      </c>
      <c r="O21" s="117"/>
      <c r="P21" s="117">
        <v>7</v>
      </c>
      <c r="Q21" s="117">
        <v>7</v>
      </c>
      <c r="R21" s="117">
        <v>10</v>
      </c>
      <c r="S21" s="117">
        <v>10</v>
      </c>
      <c r="T21" s="117">
        <v>11</v>
      </c>
      <c r="U21" s="117">
        <v>14</v>
      </c>
      <c r="V21" s="117"/>
      <c r="W21" s="117">
        <v>7</v>
      </c>
      <c r="X21" s="117">
        <v>11</v>
      </c>
      <c r="Y21" s="117">
        <v>10</v>
      </c>
      <c r="Z21" s="117">
        <v>13</v>
      </c>
      <c r="AA21" s="117">
        <v>12</v>
      </c>
      <c r="AB21" s="117">
        <v>12</v>
      </c>
      <c r="AC21" s="117"/>
      <c r="AD21" s="117">
        <v>7</v>
      </c>
      <c r="AE21" s="117">
        <v>11</v>
      </c>
      <c r="AF21" s="117">
        <v>12</v>
      </c>
      <c r="AG21" s="117">
        <v>11</v>
      </c>
      <c r="AH21" s="117">
        <v>7</v>
      </c>
      <c r="AI21" s="117">
        <v>7</v>
      </c>
      <c r="AJ21" s="119">
        <f t="shared" si="5"/>
        <v>273</v>
      </c>
      <c r="AK21" s="120">
        <f t="shared" si="4"/>
        <v>10.111111111111111</v>
      </c>
      <c r="AL21" s="547"/>
      <c r="AM21" s="540"/>
      <c r="AN21" s="525"/>
      <c r="AO21" s="162">
        <f>AK21/D21</f>
        <v>1.0111111111111111</v>
      </c>
      <c r="AP21" s="524"/>
    </row>
    <row r="22" spans="1:42" ht="20.100000000000001" customHeight="1">
      <c r="A22" s="536"/>
      <c r="B22" s="151" t="s">
        <v>493</v>
      </c>
      <c r="C22" s="163"/>
      <c r="D22" s="163"/>
      <c r="E22" s="186">
        <v>2</v>
      </c>
      <c r="F22" s="186">
        <v>1</v>
      </c>
      <c r="G22" s="186">
        <v>2</v>
      </c>
      <c r="H22" s="186"/>
      <c r="I22" s="186">
        <v>4</v>
      </c>
      <c r="J22" s="186">
        <v>2</v>
      </c>
      <c r="K22" s="186">
        <v>1</v>
      </c>
      <c r="L22" s="186">
        <v>5</v>
      </c>
      <c r="M22" s="186">
        <v>2</v>
      </c>
      <c r="N22" s="186">
        <v>6</v>
      </c>
      <c r="O22" s="186"/>
      <c r="P22" s="186">
        <v>8</v>
      </c>
      <c r="Q22" s="186">
        <v>4</v>
      </c>
      <c r="R22" s="186">
        <v>1</v>
      </c>
      <c r="S22" s="186">
        <v>2</v>
      </c>
      <c r="T22" s="186">
        <v>3</v>
      </c>
      <c r="U22" s="186">
        <v>5</v>
      </c>
      <c r="V22" s="186"/>
      <c r="W22" s="186">
        <v>4</v>
      </c>
      <c r="X22" s="186">
        <v>2</v>
      </c>
      <c r="Y22" s="186">
        <v>0</v>
      </c>
      <c r="Z22" s="186">
        <v>1</v>
      </c>
      <c r="AA22" s="186">
        <v>1</v>
      </c>
      <c r="AB22" s="186">
        <v>5</v>
      </c>
      <c r="AC22" s="186"/>
      <c r="AD22" s="186">
        <v>4</v>
      </c>
      <c r="AE22" s="186">
        <v>2</v>
      </c>
      <c r="AF22" s="186">
        <v>2</v>
      </c>
      <c r="AG22" s="186">
        <v>3</v>
      </c>
      <c r="AH22" s="186">
        <v>5</v>
      </c>
      <c r="AI22" s="186">
        <v>2</v>
      </c>
      <c r="AJ22" s="187">
        <f t="shared" si="5"/>
        <v>79</v>
      </c>
      <c r="AK22" s="188">
        <f t="shared" si="4"/>
        <v>2.925925925925926</v>
      </c>
      <c r="AL22" s="526"/>
      <c r="AM22" s="528"/>
      <c r="AN22" s="526"/>
      <c r="AO22" s="156"/>
      <c r="AP22" s="526"/>
    </row>
    <row r="23" spans="1:42" ht="20.100000000000001" customHeight="1">
      <c r="A23" s="529" t="s">
        <v>501</v>
      </c>
      <c r="B23" s="104" t="s">
        <v>491</v>
      </c>
      <c r="C23" s="157">
        <v>35</v>
      </c>
      <c r="D23" s="105">
        <v>23.5</v>
      </c>
      <c r="E23" s="107">
        <v>21</v>
      </c>
      <c r="F23" s="107">
        <v>20</v>
      </c>
      <c r="G23" s="107">
        <v>27</v>
      </c>
      <c r="H23" s="107"/>
      <c r="I23" s="107">
        <v>23</v>
      </c>
      <c r="J23" s="107">
        <v>19</v>
      </c>
      <c r="K23" s="107">
        <v>22</v>
      </c>
      <c r="L23" s="107">
        <v>23</v>
      </c>
      <c r="M23" s="107">
        <v>19</v>
      </c>
      <c r="N23" s="107">
        <v>25</v>
      </c>
      <c r="O23" s="107"/>
      <c r="P23" s="107">
        <v>21</v>
      </c>
      <c r="Q23" s="107">
        <v>17</v>
      </c>
      <c r="R23" s="107">
        <v>16</v>
      </c>
      <c r="S23" s="107">
        <v>21</v>
      </c>
      <c r="T23" s="107">
        <v>21</v>
      </c>
      <c r="U23" s="107">
        <v>24</v>
      </c>
      <c r="V23" s="107"/>
      <c r="W23" s="107">
        <v>22</v>
      </c>
      <c r="X23" s="107">
        <v>18</v>
      </c>
      <c r="Y23" s="107">
        <v>22</v>
      </c>
      <c r="Z23" s="107">
        <v>21</v>
      </c>
      <c r="AA23" s="107">
        <v>17</v>
      </c>
      <c r="AB23" s="107">
        <v>27</v>
      </c>
      <c r="AC23" s="107"/>
      <c r="AD23" s="107">
        <v>24</v>
      </c>
      <c r="AE23" s="107">
        <v>22</v>
      </c>
      <c r="AF23" s="107">
        <v>24</v>
      </c>
      <c r="AG23" s="107">
        <v>21</v>
      </c>
      <c r="AH23" s="107">
        <v>18</v>
      </c>
      <c r="AI23" s="107">
        <v>24</v>
      </c>
      <c r="AJ23" s="109">
        <f t="shared" si="5"/>
        <v>579</v>
      </c>
      <c r="AK23" s="110">
        <f t="shared" si="4"/>
        <v>21.444444444444443</v>
      </c>
      <c r="AL23" s="531">
        <f>SUM(AK23:AK24)</f>
        <v>25.25925925925926</v>
      </c>
      <c r="AM23" s="111">
        <f>AK23/C23</f>
        <v>0.61269841269841263</v>
      </c>
      <c r="AN23" s="532">
        <f>AL23/(C23+C24)</f>
        <v>0.72169312169312172</v>
      </c>
      <c r="AO23" s="112">
        <f>AK23/D23</f>
        <v>0.91252955082742315</v>
      </c>
      <c r="AP23" s="532">
        <f>AL23/(D23+D24)</f>
        <v>0.90211640211640209</v>
      </c>
    </row>
    <row r="24" spans="1:42" ht="20.100000000000001" customHeight="1">
      <c r="A24" s="530"/>
      <c r="B24" s="115" t="s">
        <v>492</v>
      </c>
      <c r="C24" s="159"/>
      <c r="D24" s="189">
        <v>4.5</v>
      </c>
      <c r="E24" s="117">
        <v>1</v>
      </c>
      <c r="F24" s="117">
        <v>7</v>
      </c>
      <c r="G24" s="117">
        <v>1</v>
      </c>
      <c r="H24" s="117"/>
      <c r="I24" s="117">
        <v>4</v>
      </c>
      <c r="J24" s="117">
        <v>7</v>
      </c>
      <c r="K24" s="117">
        <v>3</v>
      </c>
      <c r="L24" s="117">
        <v>1</v>
      </c>
      <c r="M24" s="117">
        <v>7</v>
      </c>
      <c r="N24" s="117">
        <v>2</v>
      </c>
      <c r="O24" s="117"/>
      <c r="P24" s="117">
        <v>4</v>
      </c>
      <c r="Q24" s="117">
        <v>7</v>
      </c>
      <c r="R24" s="117">
        <v>3</v>
      </c>
      <c r="S24" s="117">
        <v>1</v>
      </c>
      <c r="T24" s="117">
        <v>7</v>
      </c>
      <c r="U24" s="117">
        <v>2</v>
      </c>
      <c r="V24" s="117"/>
      <c r="W24" s="117">
        <v>4</v>
      </c>
      <c r="X24" s="117">
        <v>7</v>
      </c>
      <c r="Y24" s="117">
        <v>3</v>
      </c>
      <c r="Z24" s="117">
        <v>1</v>
      </c>
      <c r="AA24" s="117">
        <v>8</v>
      </c>
      <c r="AB24" s="117">
        <v>2</v>
      </c>
      <c r="AC24" s="117"/>
      <c r="AD24" s="117">
        <v>4</v>
      </c>
      <c r="AE24" s="117">
        <v>6</v>
      </c>
      <c r="AF24" s="117">
        <v>3</v>
      </c>
      <c r="AG24" s="117">
        <v>1</v>
      </c>
      <c r="AH24" s="117">
        <v>5</v>
      </c>
      <c r="AI24" s="117">
        <v>2</v>
      </c>
      <c r="AJ24" s="119">
        <f t="shared" si="5"/>
        <v>103</v>
      </c>
      <c r="AK24" s="120">
        <f t="shared" si="4"/>
        <v>3.8148148148148149</v>
      </c>
      <c r="AL24" s="547"/>
      <c r="AM24" s="551"/>
      <c r="AN24" s="525"/>
      <c r="AO24" s="162">
        <f>AK24/D24</f>
        <v>0.84773662551440332</v>
      </c>
      <c r="AP24" s="524"/>
    </row>
    <row r="25" spans="1:42" ht="20.100000000000001" customHeight="1">
      <c r="A25" s="536"/>
      <c r="B25" s="190" t="s">
        <v>493</v>
      </c>
      <c r="C25" s="163"/>
      <c r="D25" s="163"/>
      <c r="E25" s="165">
        <v>1</v>
      </c>
      <c r="F25" s="165"/>
      <c r="G25" s="165">
        <v>1</v>
      </c>
      <c r="H25" s="165"/>
      <c r="I25" s="165"/>
      <c r="J25" s="165">
        <v>1</v>
      </c>
      <c r="K25" s="165"/>
      <c r="L25" s="165">
        <v>1</v>
      </c>
      <c r="M25" s="165">
        <v>1</v>
      </c>
      <c r="N25" s="165"/>
      <c r="O25" s="165"/>
      <c r="P25" s="165">
        <v>1</v>
      </c>
      <c r="Q25" s="165">
        <v>2</v>
      </c>
      <c r="R25" s="165"/>
      <c r="S25" s="165">
        <v>1</v>
      </c>
      <c r="T25" s="165">
        <v>1</v>
      </c>
      <c r="U25" s="165">
        <v>3</v>
      </c>
      <c r="V25" s="165"/>
      <c r="W25" s="165">
        <v>1</v>
      </c>
      <c r="X25" s="165">
        <v>1</v>
      </c>
      <c r="Y25" s="165"/>
      <c r="Z25" s="165">
        <v>1</v>
      </c>
      <c r="AA25" s="165">
        <v>2</v>
      </c>
      <c r="AB25" s="165"/>
      <c r="AC25" s="165"/>
      <c r="AD25" s="165"/>
      <c r="AE25" s="165">
        <v>1</v>
      </c>
      <c r="AF25" s="165"/>
      <c r="AG25" s="165">
        <v>1</v>
      </c>
      <c r="AH25" s="165">
        <v>1</v>
      </c>
      <c r="AI25" s="165">
        <v>1</v>
      </c>
      <c r="AJ25" s="187">
        <f t="shared" si="5"/>
        <v>22</v>
      </c>
      <c r="AK25" s="188">
        <f t="shared" si="4"/>
        <v>1.2222222222222223</v>
      </c>
      <c r="AL25" s="526"/>
      <c r="AM25" s="552"/>
      <c r="AN25" s="526"/>
      <c r="AO25" s="156"/>
      <c r="AP25" s="550"/>
    </row>
    <row r="26" spans="1:42" ht="26.45" customHeight="1">
      <c r="A26" s="529" t="s">
        <v>502</v>
      </c>
      <c r="B26" s="104" t="s">
        <v>497</v>
      </c>
      <c r="C26" s="168">
        <v>189</v>
      </c>
      <c r="D26" s="168">
        <v>192</v>
      </c>
      <c r="E26" s="192">
        <v>181</v>
      </c>
      <c r="F26" s="192">
        <v>181</v>
      </c>
      <c r="G26" s="192">
        <v>181</v>
      </c>
      <c r="H26" s="192">
        <v>182</v>
      </c>
      <c r="I26" s="192">
        <v>182</v>
      </c>
      <c r="J26" s="192">
        <v>182</v>
      </c>
      <c r="K26" s="192">
        <v>182</v>
      </c>
      <c r="L26" s="192">
        <v>182</v>
      </c>
      <c r="M26" s="192">
        <v>182</v>
      </c>
      <c r="N26" s="192">
        <v>182</v>
      </c>
      <c r="O26" s="192">
        <v>182</v>
      </c>
      <c r="P26" s="192">
        <v>182</v>
      </c>
      <c r="Q26" s="192">
        <v>182</v>
      </c>
      <c r="R26" s="192">
        <v>182</v>
      </c>
      <c r="S26" s="192">
        <v>182</v>
      </c>
      <c r="T26" s="192">
        <v>182</v>
      </c>
      <c r="U26" s="192">
        <v>182</v>
      </c>
      <c r="V26" s="192">
        <v>182</v>
      </c>
      <c r="W26" s="192">
        <v>182</v>
      </c>
      <c r="X26" s="192">
        <v>182</v>
      </c>
      <c r="Y26" s="192">
        <v>182</v>
      </c>
      <c r="Z26" s="192">
        <v>182</v>
      </c>
      <c r="AA26" s="192">
        <v>183</v>
      </c>
      <c r="AB26" s="192">
        <v>184</v>
      </c>
      <c r="AC26" s="192">
        <v>184</v>
      </c>
      <c r="AD26" s="192">
        <v>184</v>
      </c>
      <c r="AE26" s="192">
        <v>184</v>
      </c>
      <c r="AF26" s="192">
        <v>184</v>
      </c>
      <c r="AG26" s="192">
        <v>184</v>
      </c>
      <c r="AH26" s="192">
        <v>184</v>
      </c>
      <c r="AI26" s="192">
        <v>184</v>
      </c>
      <c r="AJ26" s="109">
        <f t="shared" si="5"/>
        <v>5656</v>
      </c>
      <c r="AK26" s="110">
        <f t="shared" si="4"/>
        <v>182.45161290322579</v>
      </c>
      <c r="AL26" s="543"/>
      <c r="AM26" s="545"/>
      <c r="AN26" s="532"/>
      <c r="AO26" s="112"/>
      <c r="AP26" s="532"/>
    </row>
    <row r="27" spans="1:42" ht="20.100000000000001" customHeight="1">
      <c r="A27" s="536"/>
      <c r="B27" s="124" t="s">
        <v>498</v>
      </c>
      <c r="C27" s="170">
        <v>100</v>
      </c>
      <c r="D27" s="170">
        <v>112</v>
      </c>
      <c r="E27" s="193">
        <v>100</v>
      </c>
      <c r="F27" s="193">
        <v>100</v>
      </c>
      <c r="G27" s="193">
        <v>100</v>
      </c>
      <c r="H27" s="193">
        <v>100</v>
      </c>
      <c r="I27" s="193">
        <v>100</v>
      </c>
      <c r="J27" s="193">
        <v>100</v>
      </c>
      <c r="K27" s="193">
        <v>100</v>
      </c>
      <c r="L27" s="193">
        <v>100</v>
      </c>
      <c r="M27" s="193">
        <v>100</v>
      </c>
      <c r="N27" s="193">
        <v>100</v>
      </c>
      <c r="O27" s="193">
        <v>100</v>
      </c>
      <c r="P27" s="193">
        <v>100</v>
      </c>
      <c r="Q27" s="193">
        <v>100</v>
      </c>
      <c r="R27" s="193">
        <v>100</v>
      </c>
      <c r="S27" s="193">
        <v>100</v>
      </c>
      <c r="T27" s="193">
        <v>100</v>
      </c>
      <c r="U27" s="193">
        <v>100</v>
      </c>
      <c r="V27" s="193">
        <v>100</v>
      </c>
      <c r="W27" s="193">
        <v>100</v>
      </c>
      <c r="X27" s="193">
        <v>100</v>
      </c>
      <c r="Y27" s="193">
        <v>100</v>
      </c>
      <c r="Z27" s="193">
        <v>100</v>
      </c>
      <c r="AA27" s="193">
        <v>100</v>
      </c>
      <c r="AB27" s="193">
        <v>102</v>
      </c>
      <c r="AC27" s="193">
        <v>102</v>
      </c>
      <c r="AD27" s="193">
        <v>102</v>
      </c>
      <c r="AE27" s="193">
        <v>102</v>
      </c>
      <c r="AF27" s="193">
        <v>102</v>
      </c>
      <c r="AG27" s="193">
        <v>102</v>
      </c>
      <c r="AH27" s="193">
        <v>102</v>
      </c>
      <c r="AI27" s="193">
        <v>102</v>
      </c>
      <c r="AJ27" s="130">
        <f>SUM(F27:AI27)</f>
        <v>3016</v>
      </c>
      <c r="AK27" s="173">
        <f t="shared" si="4"/>
        <v>97.290322580645167</v>
      </c>
      <c r="AL27" s="544"/>
      <c r="AM27" s="546"/>
      <c r="AN27" s="526"/>
      <c r="AO27" s="174"/>
      <c r="AP27" s="526"/>
    </row>
    <row r="28" spans="1:42" ht="20.100000000000001" customHeight="1">
      <c r="A28" s="529" t="s">
        <v>503</v>
      </c>
      <c r="B28" s="104" t="s">
        <v>491</v>
      </c>
      <c r="C28" s="157">
        <v>50</v>
      </c>
      <c r="D28" s="194">
        <v>12</v>
      </c>
      <c r="E28" s="194">
        <v>12</v>
      </c>
      <c r="F28" s="194">
        <v>12</v>
      </c>
      <c r="G28" s="194">
        <v>12</v>
      </c>
      <c r="H28" s="194">
        <v>12</v>
      </c>
      <c r="I28" s="194">
        <v>12</v>
      </c>
      <c r="J28" s="194">
        <v>12</v>
      </c>
      <c r="K28" s="194">
        <v>12</v>
      </c>
      <c r="L28" s="194">
        <v>12</v>
      </c>
      <c r="M28" s="194">
        <v>12</v>
      </c>
      <c r="N28" s="194">
        <v>12</v>
      </c>
      <c r="O28" s="194">
        <v>12</v>
      </c>
      <c r="P28" s="194">
        <v>12</v>
      </c>
      <c r="Q28" s="194">
        <v>12</v>
      </c>
      <c r="R28" s="194">
        <v>12</v>
      </c>
      <c r="S28" s="194">
        <v>12</v>
      </c>
      <c r="T28" s="194">
        <v>12</v>
      </c>
      <c r="U28" s="194">
        <v>12</v>
      </c>
      <c r="V28" s="194">
        <v>12</v>
      </c>
      <c r="W28" s="194">
        <v>12</v>
      </c>
      <c r="X28" s="194">
        <v>12</v>
      </c>
      <c r="Y28" s="194">
        <v>12</v>
      </c>
      <c r="Z28" s="194">
        <v>12</v>
      </c>
      <c r="AA28" s="194">
        <v>12</v>
      </c>
      <c r="AB28" s="194">
        <v>12</v>
      </c>
      <c r="AC28" s="194">
        <v>12</v>
      </c>
      <c r="AD28" s="194">
        <v>12</v>
      </c>
      <c r="AE28" s="194">
        <v>12</v>
      </c>
      <c r="AF28" s="194">
        <v>11</v>
      </c>
      <c r="AG28" s="194">
        <v>12</v>
      </c>
      <c r="AH28" s="194">
        <v>12</v>
      </c>
      <c r="AI28" s="194">
        <v>12</v>
      </c>
      <c r="AJ28" s="109">
        <f t="shared" ref="AJ28:AJ60" si="6">SUM(E28:AI28)</f>
        <v>371</v>
      </c>
      <c r="AK28" s="110">
        <f t="shared" si="4"/>
        <v>11.96774193548387</v>
      </c>
      <c r="AL28" s="531">
        <f>SUM(AK28:AK29)</f>
        <v>47.58064516129032</v>
      </c>
      <c r="AM28" s="195">
        <f>AK28/C28</f>
        <v>0.23935483870967741</v>
      </c>
      <c r="AN28" s="532">
        <f>AL28/(C28+C29)</f>
        <v>0.95161290322580638</v>
      </c>
      <c r="AO28" s="196">
        <f>AK28/D28</f>
        <v>0.99731182795698914</v>
      </c>
      <c r="AP28" s="524">
        <f>AL28/(D28+D29)</f>
        <v>0.98104423012969733</v>
      </c>
    </row>
    <row r="29" spans="1:42" ht="20.100000000000001" customHeight="1">
      <c r="A29" s="530"/>
      <c r="B29" s="115" t="s">
        <v>504</v>
      </c>
      <c r="C29" s="159"/>
      <c r="D29" s="197">
        <v>36.5</v>
      </c>
      <c r="E29" s="197">
        <v>36</v>
      </c>
      <c r="F29" s="197">
        <v>36</v>
      </c>
      <c r="G29" s="197">
        <v>36</v>
      </c>
      <c r="H29" s="197">
        <v>36</v>
      </c>
      <c r="I29" s="197">
        <v>36</v>
      </c>
      <c r="J29" s="197">
        <v>36</v>
      </c>
      <c r="K29" s="197">
        <v>36</v>
      </c>
      <c r="L29" s="197">
        <v>36</v>
      </c>
      <c r="M29" s="197">
        <v>36</v>
      </c>
      <c r="N29" s="197">
        <v>36</v>
      </c>
      <c r="O29" s="197">
        <v>36</v>
      </c>
      <c r="P29" s="197">
        <v>36</v>
      </c>
      <c r="Q29" s="197">
        <v>36</v>
      </c>
      <c r="R29" s="197">
        <v>36</v>
      </c>
      <c r="S29" s="197">
        <v>36</v>
      </c>
      <c r="T29" s="197">
        <v>36</v>
      </c>
      <c r="U29" s="197">
        <v>36</v>
      </c>
      <c r="V29" s="197">
        <v>35</v>
      </c>
      <c r="W29" s="197">
        <v>35</v>
      </c>
      <c r="X29" s="197">
        <v>35</v>
      </c>
      <c r="Y29" s="197">
        <v>35</v>
      </c>
      <c r="Z29" s="197">
        <v>35</v>
      </c>
      <c r="AA29" s="197">
        <v>35</v>
      </c>
      <c r="AB29" s="197">
        <v>35</v>
      </c>
      <c r="AC29" s="197">
        <v>35</v>
      </c>
      <c r="AD29" s="197">
        <v>35</v>
      </c>
      <c r="AE29" s="197">
        <v>35</v>
      </c>
      <c r="AF29" s="197">
        <v>35</v>
      </c>
      <c r="AG29" s="197">
        <v>35</v>
      </c>
      <c r="AH29" s="197">
        <v>36</v>
      </c>
      <c r="AI29" s="197">
        <v>36</v>
      </c>
      <c r="AJ29" s="177">
        <f t="shared" si="6"/>
        <v>1104</v>
      </c>
      <c r="AK29" s="178">
        <f t="shared" si="4"/>
        <v>35.612903225806448</v>
      </c>
      <c r="AL29" s="548"/>
      <c r="AM29" s="181"/>
      <c r="AN29" s="555"/>
      <c r="AO29" s="182">
        <f>AK29/D29</f>
        <v>0.97569597878921777</v>
      </c>
      <c r="AP29" s="549"/>
    </row>
    <row r="30" spans="1:42" ht="20.100000000000001" customHeight="1">
      <c r="A30" s="536"/>
      <c r="B30" s="124" t="s">
        <v>490</v>
      </c>
      <c r="C30" s="135"/>
      <c r="D30" s="198"/>
      <c r="E30" s="198">
        <v>2</v>
      </c>
      <c r="F30" s="198">
        <v>2</v>
      </c>
      <c r="G30" s="198">
        <v>2</v>
      </c>
      <c r="H30" s="198">
        <v>2</v>
      </c>
      <c r="I30" s="198">
        <v>2</v>
      </c>
      <c r="J30" s="198">
        <v>2</v>
      </c>
      <c r="K30" s="198">
        <v>2</v>
      </c>
      <c r="L30" s="198">
        <v>2</v>
      </c>
      <c r="M30" s="198">
        <v>2</v>
      </c>
      <c r="N30" s="198">
        <v>2</v>
      </c>
      <c r="O30" s="198">
        <v>2</v>
      </c>
      <c r="P30" s="198">
        <v>2</v>
      </c>
      <c r="Q30" s="198">
        <v>2</v>
      </c>
      <c r="R30" s="198">
        <v>2</v>
      </c>
      <c r="S30" s="198">
        <v>2</v>
      </c>
      <c r="T30" s="198">
        <v>2</v>
      </c>
      <c r="U30" s="198">
        <v>3</v>
      </c>
      <c r="V30" s="198">
        <v>3</v>
      </c>
      <c r="W30" s="198">
        <v>3</v>
      </c>
      <c r="X30" s="198">
        <v>3</v>
      </c>
      <c r="Y30" s="198">
        <v>3</v>
      </c>
      <c r="Z30" s="198">
        <v>3</v>
      </c>
      <c r="AA30" s="198">
        <v>3</v>
      </c>
      <c r="AB30" s="198">
        <v>3</v>
      </c>
      <c r="AC30" s="198">
        <v>3</v>
      </c>
      <c r="AD30" s="198">
        <v>2</v>
      </c>
      <c r="AE30" s="198">
        <v>3</v>
      </c>
      <c r="AF30" s="198">
        <v>3</v>
      </c>
      <c r="AG30" s="198">
        <v>2</v>
      </c>
      <c r="AH30" s="198">
        <v>2</v>
      </c>
      <c r="AI30" s="198">
        <v>1</v>
      </c>
      <c r="AJ30" s="153">
        <f t="shared" si="6"/>
        <v>72</v>
      </c>
      <c r="AK30" s="140">
        <f t="shared" si="4"/>
        <v>2.3225806451612905</v>
      </c>
      <c r="AL30" s="121"/>
      <c r="AM30" s="200"/>
      <c r="AN30" s="297"/>
      <c r="AO30" s="156"/>
      <c r="AP30" s="201"/>
    </row>
    <row r="31" spans="1:42" ht="20.100000000000001" customHeight="1">
      <c r="A31" s="529" t="s">
        <v>505</v>
      </c>
      <c r="B31" s="104" t="s">
        <v>497</v>
      </c>
      <c r="C31" s="157"/>
      <c r="D31" s="194">
        <v>34</v>
      </c>
      <c r="E31" s="106">
        <v>31</v>
      </c>
      <c r="F31" s="107">
        <v>29</v>
      </c>
      <c r="G31" s="107">
        <v>21</v>
      </c>
      <c r="H31" s="108">
        <v>22</v>
      </c>
      <c r="I31" s="107">
        <v>32</v>
      </c>
      <c r="J31" s="107">
        <v>37</v>
      </c>
      <c r="K31" s="107">
        <v>36</v>
      </c>
      <c r="L31" s="107">
        <v>27</v>
      </c>
      <c r="M31" s="107">
        <v>28</v>
      </c>
      <c r="N31" s="107">
        <v>20</v>
      </c>
      <c r="O31" s="108">
        <v>20</v>
      </c>
      <c r="P31" s="107">
        <v>26</v>
      </c>
      <c r="Q31" s="107">
        <v>26</v>
      </c>
      <c r="R31" s="176">
        <v>29</v>
      </c>
      <c r="S31" s="107">
        <v>27</v>
      </c>
      <c r="T31" s="107">
        <v>30</v>
      </c>
      <c r="U31" s="107">
        <v>18</v>
      </c>
      <c r="V31" s="107">
        <v>21</v>
      </c>
      <c r="W31" s="107">
        <v>29</v>
      </c>
      <c r="X31" s="108">
        <v>31</v>
      </c>
      <c r="Y31" s="107">
        <v>30</v>
      </c>
      <c r="Z31" s="107">
        <v>29</v>
      </c>
      <c r="AA31" s="107">
        <v>31</v>
      </c>
      <c r="AB31" s="107">
        <v>18</v>
      </c>
      <c r="AC31" s="107">
        <v>21</v>
      </c>
      <c r="AD31" s="107">
        <v>32</v>
      </c>
      <c r="AE31" s="107">
        <v>31</v>
      </c>
      <c r="AF31" s="107">
        <v>3</v>
      </c>
      <c r="AG31" s="107">
        <v>28</v>
      </c>
      <c r="AH31" s="107">
        <v>23</v>
      </c>
      <c r="AI31" s="107">
        <v>17</v>
      </c>
      <c r="AJ31" s="109">
        <f t="shared" si="6"/>
        <v>803</v>
      </c>
      <c r="AK31" s="110">
        <f t="shared" si="4"/>
        <v>25.903225806451612</v>
      </c>
      <c r="AL31" s="531">
        <f>SUM(AK31:AK33)</f>
        <v>37.354838709677416</v>
      </c>
      <c r="AM31" s="557"/>
      <c r="AN31" s="560"/>
      <c r="AO31" s="202">
        <f t="shared" ref="AO31:AO37" si="7">AK31/D31</f>
        <v>0.76185958254269448</v>
      </c>
      <c r="AP31" s="563">
        <f>AL31/(D31+D32+D33)</f>
        <v>0.78641765704584032</v>
      </c>
    </row>
    <row r="32" spans="1:42" ht="20.100000000000001" customHeight="1">
      <c r="A32" s="530"/>
      <c r="B32" s="115" t="s">
        <v>492</v>
      </c>
      <c r="C32" s="159"/>
      <c r="D32" s="197">
        <v>6</v>
      </c>
      <c r="E32" s="160">
        <v>12</v>
      </c>
      <c r="F32" s="117">
        <v>6</v>
      </c>
      <c r="G32" s="117">
        <v>2</v>
      </c>
      <c r="H32" s="118">
        <v>0</v>
      </c>
      <c r="I32" s="117">
        <v>6</v>
      </c>
      <c r="J32" s="117">
        <v>9</v>
      </c>
      <c r="K32" s="117">
        <v>10</v>
      </c>
      <c r="L32" s="117">
        <v>9</v>
      </c>
      <c r="M32" s="117">
        <v>6</v>
      </c>
      <c r="N32" s="117">
        <v>2</v>
      </c>
      <c r="O32" s="118">
        <v>0</v>
      </c>
      <c r="P32" s="117">
        <v>5</v>
      </c>
      <c r="Q32" s="117">
        <v>10</v>
      </c>
      <c r="R32" s="117">
        <v>9</v>
      </c>
      <c r="S32" s="117">
        <v>6</v>
      </c>
      <c r="T32" s="117">
        <v>4</v>
      </c>
      <c r="U32" s="117">
        <v>2</v>
      </c>
      <c r="V32" s="117">
        <v>0</v>
      </c>
      <c r="W32" s="117">
        <v>5</v>
      </c>
      <c r="X32" s="118">
        <v>11</v>
      </c>
      <c r="Y32" s="117">
        <v>10</v>
      </c>
      <c r="Z32" s="117">
        <v>10</v>
      </c>
      <c r="AA32" s="117">
        <v>6</v>
      </c>
      <c r="AB32" s="117">
        <v>2</v>
      </c>
      <c r="AC32" s="117">
        <v>0</v>
      </c>
      <c r="AD32" s="117">
        <v>5</v>
      </c>
      <c r="AE32" s="117">
        <v>11</v>
      </c>
      <c r="AF32" s="117">
        <v>10</v>
      </c>
      <c r="AG32" s="117">
        <v>7</v>
      </c>
      <c r="AH32" s="117">
        <v>3</v>
      </c>
      <c r="AI32" s="117">
        <v>0</v>
      </c>
      <c r="AJ32" s="119">
        <f t="shared" si="6"/>
        <v>178</v>
      </c>
      <c r="AK32" s="120">
        <f t="shared" si="4"/>
        <v>5.741935483870968</v>
      </c>
      <c r="AL32" s="525"/>
      <c r="AM32" s="558"/>
      <c r="AN32" s="561"/>
      <c r="AO32" s="203">
        <f t="shared" si="7"/>
        <v>0.956989247311828</v>
      </c>
      <c r="AP32" s="564"/>
    </row>
    <row r="33" spans="1:42" ht="20.100000000000001" customHeight="1">
      <c r="A33" s="536"/>
      <c r="B33" s="124" t="s">
        <v>506</v>
      </c>
      <c r="C33" s="204"/>
      <c r="D33" s="205">
        <v>7.5</v>
      </c>
      <c r="E33" s="193">
        <v>9</v>
      </c>
      <c r="F33" s="206">
        <v>7</v>
      </c>
      <c r="G33" s="206">
        <v>6</v>
      </c>
      <c r="H33" s="207">
        <v>2</v>
      </c>
      <c r="I33" s="206">
        <v>6</v>
      </c>
      <c r="J33" s="206">
        <v>8</v>
      </c>
      <c r="K33" s="206">
        <v>9</v>
      </c>
      <c r="L33" s="206">
        <v>9</v>
      </c>
      <c r="M33" s="206">
        <v>7</v>
      </c>
      <c r="N33" s="206">
        <v>4</v>
      </c>
      <c r="O33" s="207">
        <v>1</v>
      </c>
      <c r="P33" s="206">
        <v>6</v>
      </c>
      <c r="Q33" s="206">
        <v>5</v>
      </c>
      <c r="R33" s="206">
        <v>3</v>
      </c>
      <c r="S33" s="206">
        <v>4</v>
      </c>
      <c r="T33" s="206">
        <v>8</v>
      </c>
      <c r="U33" s="206">
        <v>6</v>
      </c>
      <c r="V33" s="206">
        <v>1</v>
      </c>
      <c r="W33" s="206">
        <v>6</v>
      </c>
      <c r="X33" s="207">
        <v>8</v>
      </c>
      <c r="Y33" s="206">
        <v>5</v>
      </c>
      <c r="Z33" s="206">
        <v>9</v>
      </c>
      <c r="AA33" s="206">
        <v>7</v>
      </c>
      <c r="AB33" s="206">
        <v>6</v>
      </c>
      <c r="AC33" s="206">
        <v>2</v>
      </c>
      <c r="AD33" s="206">
        <v>6</v>
      </c>
      <c r="AE33" s="206">
        <v>8</v>
      </c>
      <c r="AF33" s="206">
        <v>4</v>
      </c>
      <c r="AG33" s="206">
        <v>8</v>
      </c>
      <c r="AH33" s="206">
        <v>5</v>
      </c>
      <c r="AI33" s="206">
        <v>2</v>
      </c>
      <c r="AJ33" s="130">
        <f t="shared" si="6"/>
        <v>177</v>
      </c>
      <c r="AK33" s="173">
        <f t="shared" si="4"/>
        <v>5.709677419354839</v>
      </c>
      <c r="AL33" s="526"/>
      <c r="AM33" s="559"/>
      <c r="AN33" s="562"/>
      <c r="AO33" s="208">
        <f t="shared" si="7"/>
        <v>0.76129032258064522</v>
      </c>
      <c r="AP33" s="565"/>
    </row>
    <row r="34" spans="1:42" ht="20.100000000000001" customHeight="1">
      <c r="A34" s="553" t="s">
        <v>507</v>
      </c>
      <c r="B34" s="554"/>
      <c r="C34" s="163"/>
      <c r="D34" s="204"/>
      <c r="E34" s="193">
        <v>2</v>
      </c>
      <c r="F34" s="206">
        <v>1</v>
      </c>
      <c r="G34" s="206">
        <v>0</v>
      </c>
      <c r="H34" s="207">
        <v>0</v>
      </c>
      <c r="I34" s="206">
        <v>5</v>
      </c>
      <c r="J34" s="206">
        <v>10</v>
      </c>
      <c r="K34" s="206">
        <v>7</v>
      </c>
      <c r="L34" s="206">
        <v>6</v>
      </c>
      <c r="M34" s="206">
        <v>3</v>
      </c>
      <c r="N34" s="206">
        <v>2</v>
      </c>
      <c r="O34" s="207">
        <v>0</v>
      </c>
      <c r="P34" s="206">
        <v>1</v>
      </c>
      <c r="Q34" s="206">
        <v>2</v>
      </c>
      <c r="R34" s="206">
        <v>0</v>
      </c>
      <c r="S34" s="206">
        <v>4</v>
      </c>
      <c r="T34" s="206">
        <v>3</v>
      </c>
      <c r="U34" s="206">
        <v>2</v>
      </c>
      <c r="V34" s="206">
        <v>0</v>
      </c>
      <c r="W34" s="206">
        <v>4</v>
      </c>
      <c r="X34" s="207">
        <v>5</v>
      </c>
      <c r="Y34" s="206">
        <v>4</v>
      </c>
      <c r="Z34" s="206">
        <v>3</v>
      </c>
      <c r="AA34" s="206">
        <v>7</v>
      </c>
      <c r="AB34" s="206">
        <v>1</v>
      </c>
      <c r="AC34" s="206">
        <v>0</v>
      </c>
      <c r="AD34" s="206">
        <v>6</v>
      </c>
      <c r="AE34" s="206">
        <v>7</v>
      </c>
      <c r="AF34" s="206">
        <v>2</v>
      </c>
      <c r="AG34" s="206">
        <v>3</v>
      </c>
      <c r="AH34" s="206">
        <v>1</v>
      </c>
      <c r="AI34" s="206">
        <v>0</v>
      </c>
      <c r="AJ34" s="209">
        <f t="shared" si="6"/>
        <v>91</v>
      </c>
      <c r="AK34" s="210">
        <f t="shared" si="4"/>
        <v>2.935483870967742</v>
      </c>
      <c r="AL34" s="211"/>
      <c r="AM34" s="212"/>
      <c r="AN34" s="298"/>
      <c r="AO34" s="212" t="e">
        <f t="shared" si="7"/>
        <v>#DIV/0!</v>
      </c>
      <c r="AP34" s="211"/>
    </row>
    <row r="35" spans="1:42" ht="20.100000000000001" customHeight="1">
      <c r="A35" s="529" t="s">
        <v>508</v>
      </c>
      <c r="B35" s="104" t="s">
        <v>491</v>
      </c>
      <c r="C35" s="157">
        <v>80</v>
      </c>
      <c r="D35" s="157">
        <v>42</v>
      </c>
      <c r="E35" s="106">
        <v>47</v>
      </c>
      <c r="F35" s="194">
        <v>46</v>
      </c>
      <c r="G35" s="194">
        <v>46</v>
      </c>
      <c r="H35" s="194">
        <v>46</v>
      </c>
      <c r="I35" s="194">
        <v>46</v>
      </c>
      <c r="J35" s="194">
        <v>46</v>
      </c>
      <c r="K35" s="194">
        <v>46</v>
      </c>
      <c r="L35" s="194">
        <v>46</v>
      </c>
      <c r="M35" s="107">
        <v>45</v>
      </c>
      <c r="N35" s="107">
        <v>45</v>
      </c>
      <c r="O35" s="107">
        <v>45</v>
      </c>
      <c r="P35" s="107">
        <v>45</v>
      </c>
      <c r="Q35" s="107">
        <v>45</v>
      </c>
      <c r="R35" s="107">
        <v>45</v>
      </c>
      <c r="S35" s="107">
        <v>45</v>
      </c>
      <c r="T35" s="107">
        <v>45</v>
      </c>
      <c r="U35" s="107">
        <v>45</v>
      </c>
      <c r="V35" s="107">
        <v>45</v>
      </c>
      <c r="W35" s="107">
        <v>45</v>
      </c>
      <c r="X35" s="108">
        <v>45</v>
      </c>
      <c r="Y35" s="107">
        <v>46</v>
      </c>
      <c r="Z35" s="107">
        <v>46</v>
      </c>
      <c r="AA35" s="107">
        <v>46</v>
      </c>
      <c r="AB35" s="107">
        <v>46</v>
      </c>
      <c r="AC35" s="107">
        <v>46</v>
      </c>
      <c r="AD35" s="107">
        <v>46</v>
      </c>
      <c r="AE35" s="107">
        <v>46</v>
      </c>
      <c r="AF35" s="107">
        <v>45</v>
      </c>
      <c r="AG35" s="107">
        <v>46</v>
      </c>
      <c r="AH35" s="107">
        <v>46</v>
      </c>
      <c r="AI35" s="107">
        <v>46</v>
      </c>
      <c r="AJ35" s="109">
        <f t="shared" si="6"/>
        <v>1414</v>
      </c>
      <c r="AK35" s="110">
        <f t="shared" si="4"/>
        <v>45.612903225806448</v>
      </c>
      <c r="AL35" s="531">
        <f>SUM(AK35:AK37)</f>
        <v>79.129032258064512</v>
      </c>
      <c r="AM35" s="111">
        <f>AK35/C35</f>
        <v>0.57016129032258056</v>
      </c>
      <c r="AN35" s="532">
        <f>AL35/(C35+C36+C37)</f>
        <v>0.98911290322580636</v>
      </c>
      <c r="AO35" s="112">
        <f t="shared" si="7"/>
        <v>1.086021505376344</v>
      </c>
      <c r="AP35" s="532">
        <f>AL35/(D35+D36+D37)</f>
        <v>1.0016333197223355</v>
      </c>
    </row>
    <row r="36" spans="1:42" ht="20.100000000000001" customHeight="1">
      <c r="A36" s="530"/>
      <c r="B36" s="115" t="s">
        <v>504</v>
      </c>
      <c r="C36" s="159"/>
      <c r="D36" s="159">
        <v>37</v>
      </c>
      <c r="E36" s="160">
        <v>33</v>
      </c>
      <c r="F36" s="197">
        <v>33</v>
      </c>
      <c r="G36" s="197">
        <v>33</v>
      </c>
      <c r="H36" s="197">
        <v>33</v>
      </c>
      <c r="I36" s="197">
        <v>33</v>
      </c>
      <c r="J36" s="197">
        <v>33</v>
      </c>
      <c r="K36" s="197">
        <v>33</v>
      </c>
      <c r="L36" s="197">
        <v>33</v>
      </c>
      <c r="M36" s="117">
        <v>34</v>
      </c>
      <c r="N36" s="117">
        <v>34</v>
      </c>
      <c r="O36" s="117">
        <v>34</v>
      </c>
      <c r="P36" s="117">
        <v>34</v>
      </c>
      <c r="Q36" s="117">
        <v>34</v>
      </c>
      <c r="R36" s="117">
        <v>34</v>
      </c>
      <c r="S36" s="117">
        <v>34</v>
      </c>
      <c r="T36" s="117">
        <v>34</v>
      </c>
      <c r="U36" s="117">
        <v>34</v>
      </c>
      <c r="V36" s="117">
        <v>34</v>
      </c>
      <c r="W36" s="117">
        <v>34</v>
      </c>
      <c r="X36" s="118">
        <v>34</v>
      </c>
      <c r="Y36" s="117">
        <v>33</v>
      </c>
      <c r="Z36" s="117">
        <v>33</v>
      </c>
      <c r="AA36" s="117">
        <v>33</v>
      </c>
      <c r="AB36" s="117">
        <v>33</v>
      </c>
      <c r="AC36" s="117">
        <v>33</v>
      </c>
      <c r="AD36" s="117">
        <v>33</v>
      </c>
      <c r="AE36" s="117">
        <v>33</v>
      </c>
      <c r="AF36" s="117">
        <v>34</v>
      </c>
      <c r="AG36" s="117">
        <v>34</v>
      </c>
      <c r="AH36" s="117">
        <v>34</v>
      </c>
      <c r="AI36" s="117">
        <v>34</v>
      </c>
      <c r="AJ36" s="119">
        <f t="shared" si="6"/>
        <v>1039</v>
      </c>
      <c r="AK36" s="120">
        <f t="shared" si="4"/>
        <v>33.516129032258064</v>
      </c>
      <c r="AL36" s="547"/>
      <c r="AM36" s="540"/>
      <c r="AN36" s="525"/>
      <c r="AO36" s="182">
        <f t="shared" si="7"/>
        <v>0.90584132519616389</v>
      </c>
      <c r="AP36" s="524"/>
    </row>
    <row r="37" spans="1:42" ht="20.100000000000001" customHeight="1">
      <c r="A37" s="530"/>
      <c r="B37" s="115" t="s">
        <v>509</v>
      </c>
      <c r="C37" s="135"/>
      <c r="D37" s="159">
        <v>0</v>
      </c>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0</v>
      </c>
      <c r="AK37" s="178">
        <f t="shared" si="4"/>
        <v>0</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4</v>
      </c>
      <c r="J38" s="213">
        <v>4</v>
      </c>
      <c r="K38" s="213">
        <v>6</v>
      </c>
      <c r="L38" s="213">
        <v>5</v>
      </c>
      <c r="M38" s="213">
        <v>4</v>
      </c>
      <c r="N38" s="213">
        <v>4</v>
      </c>
      <c r="O38" s="213">
        <v>4</v>
      </c>
      <c r="P38" s="213">
        <v>4</v>
      </c>
      <c r="Q38" s="213">
        <v>4</v>
      </c>
      <c r="R38" s="213">
        <v>4</v>
      </c>
      <c r="S38" s="213">
        <v>4</v>
      </c>
      <c r="T38" s="213">
        <v>4</v>
      </c>
      <c r="U38" s="213">
        <v>4</v>
      </c>
      <c r="V38" s="213">
        <v>4</v>
      </c>
      <c r="W38" s="206">
        <v>5</v>
      </c>
      <c r="X38" s="207">
        <v>6</v>
      </c>
      <c r="Y38" s="206">
        <v>6</v>
      </c>
      <c r="Z38" s="206">
        <v>6</v>
      </c>
      <c r="AA38" s="206">
        <v>6</v>
      </c>
      <c r="AB38" s="206">
        <v>6</v>
      </c>
      <c r="AC38" s="206">
        <v>6</v>
      </c>
      <c r="AD38" s="206">
        <v>6</v>
      </c>
      <c r="AE38" s="206">
        <v>6</v>
      </c>
      <c r="AF38" s="206">
        <v>5</v>
      </c>
      <c r="AG38" s="206">
        <v>5</v>
      </c>
      <c r="AH38" s="206">
        <v>5</v>
      </c>
      <c r="AI38" s="206">
        <v>5</v>
      </c>
      <c r="AJ38" s="214">
        <f t="shared" si="6"/>
        <v>148</v>
      </c>
      <c r="AK38" s="173">
        <f t="shared" si="4"/>
        <v>4.774193548387097</v>
      </c>
      <c r="AL38" s="132"/>
      <c r="AM38" s="215"/>
      <c r="AN38" s="154"/>
      <c r="AO38" s="156"/>
      <c r="AP38" s="191"/>
    </row>
    <row r="39" spans="1:42" ht="20.100000000000001" customHeight="1">
      <c r="A39" s="530" t="s">
        <v>510</v>
      </c>
      <c r="B39" s="115" t="s">
        <v>491</v>
      </c>
      <c r="C39" s="135">
        <v>15</v>
      </c>
      <c r="D39" s="135">
        <v>10.5</v>
      </c>
      <c r="E39" s="127">
        <v>11</v>
      </c>
      <c r="F39" s="199">
        <v>7</v>
      </c>
      <c r="G39" s="199">
        <v>10</v>
      </c>
      <c r="H39" s="199"/>
      <c r="I39" s="199">
        <v>10</v>
      </c>
      <c r="J39" s="199">
        <v>11</v>
      </c>
      <c r="K39" s="199">
        <v>7</v>
      </c>
      <c r="L39" s="199">
        <v>9</v>
      </c>
      <c r="M39" s="199">
        <v>8</v>
      </c>
      <c r="N39" s="199">
        <v>10</v>
      </c>
      <c r="O39" s="199"/>
      <c r="P39" s="199">
        <v>11</v>
      </c>
      <c r="Q39" s="199">
        <v>7</v>
      </c>
      <c r="R39" s="199">
        <v>7</v>
      </c>
      <c r="S39" s="199">
        <v>9</v>
      </c>
      <c r="T39" s="199">
        <v>8</v>
      </c>
      <c r="U39" s="128">
        <v>9</v>
      </c>
      <c r="V39" s="128"/>
      <c r="W39" s="128">
        <v>10</v>
      </c>
      <c r="X39" s="129">
        <v>11</v>
      </c>
      <c r="Y39" s="128">
        <v>7</v>
      </c>
      <c r="Z39" s="128">
        <v>10</v>
      </c>
      <c r="AA39" s="128">
        <v>8</v>
      </c>
      <c r="AB39" s="128">
        <v>10</v>
      </c>
      <c r="AC39" s="128"/>
      <c r="AD39" s="128">
        <v>11</v>
      </c>
      <c r="AE39" s="128">
        <v>9</v>
      </c>
      <c r="AF39" s="128">
        <v>8</v>
      </c>
      <c r="AG39" s="128">
        <v>10</v>
      </c>
      <c r="AH39" s="128">
        <v>6</v>
      </c>
      <c r="AI39" s="128">
        <v>10</v>
      </c>
      <c r="AJ39" s="216">
        <f t="shared" si="6"/>
        <v>244</v>
      </c>
      <c r="AK39" s="217">
        <f t="shared" si="4"/>
        <v>9.0370370370370363</v>
      </c>
      <c r="AL39" s="566">
        <f>SUM(AK39:AK40)</f>
        <v>10.74074074074074</v>
      </c>
      <c r="AM39" s="218">
        <f>AK39/C39</f>
        <v>0.60246913580246908</v>
      </c>
      <c r="AN39" s="569">
        <f>AL39/(C39+C40)</f>
        <v>0.71604938271604934</v>
      </c>
      <c r="AO39" s="218">
        <f>AK39/D39</f>
        <v>0.86067019400352729</v>
      </c>
      <c r="AP39" s="524">
        <f>AL39/(D39+D40)</f>
        <v>0.97643097643097643</v>
      </c>
    </row>
    <row r="40" spans="1:42" ht="20.100000000000001" customHeight="1">
      <c r="A40" s="530"/>
      <c r="B40" s="115" t="s">
        <v>492</v>
      </c>
      <c r="C40" s="159"/>
      <c r="D40" s="159">
        <v>0.5</v>
      </c>
      <c r="E40" s="160">
        <v>1</v>
      </c>
      <c r="F40" s="197">
        <v>3</v>
      </c>
      <c r="G40" s="197">
        <v>1</v>
      </c>
      <c r="H40" s="197"/>
      <c r="I40" s="197">
        <v>2</v>
      </c>
      <c r="J40" s="197">
        <v>1</v>
      </c>
      <c r="K40" s="197">
        <v>2</v>
      </c>
      <c r="L40" s="197">
        <v>1</v>
      </c>
      <c r="M40" s="197">
        <v>4</v>
      </c>
      <c r="N40" s="197">
        <v>2</v>
      </c>
      <c r="O40" s="197"/>
      <c r="P40" s="197">
        <v>0</v>
      </c>
      <c r="Q40" s="197">
        <v>1</v>
      </c>
      <c r="R40" s="197">
        <v>1</v>
      </c>
      <c r="S40" s="197">
        <v>0</v>
      </c>
      <c r="T40" s="197">
        <v>4</v>
      </c>
      <c r="U40" s="117">
        <v>2</v>
      </c>
      <c r="V40" s="117"/>
      <c r="W40" s="117">
        <v>2</v>
      </c>
      <c r="X40" s="118">
        <v>1</v>
      </c>
      <c r="Y40" s="117">
        <v>1</v>
      </c>
      <c r="Z40" s="117">
        <v>1</v>
      </c>
      <c r="AA40" s="117">
        <v>4</v>
      </c>
      <c r="AB40" s="117">
        <v>2</v>
      </c>
      <c r="AC40" s="117"/>
      <c r="AD40" s="117">
        <v>2</v>
      </c>
      <c r="AE40" s="117">
        <v>1</v>
      </c>
      <c r="AF40" s="117">
        <v>1</v>
      </c>
      <c r="AG40" s="117">
        <v>1</v>
      </c>
      <c r="AH40" s="117">
        <v>4</v>
      </c>
      <c r="AI40" s="117">
        <v>1</v>
      </c>
      <c r="AJ40" s="219">
        <f t="shared" si="6"/>
        <v>46</v>
      </c>
      <c r="AK40" s="220">
        <f t="shared" si="4"/>
        <v>1.7037037037037037</v>
      </c>
      <c r="AL40" s="567"/>
      <c r="AM40" s="572"/>
      <c r="AN40" s="570"/>
      <c r="AO40" s="218">
        <f>AK40/D40</f>
        <v>3.4074074074074074</v>
      </c>
      <c r="AP40" s="525"/>
    </row>
    <row r="41" spans="1:42" ht="20.100000000000001" customHeight="1">
      <c r="A41" s="536"/>
      <c r="B41" s="158" t="s">
        <v>493</v>
      </c>
      <c r="C41" s="135"/>
      <c r="D41" s="135"/>
      <c r="E41" s="127">
        <v>0</v>
      </c>
      <c r="F41" s="199">
        <v>0</v>
      </c>
      <c r="G41" s="199">
        <v>1</v>
      </c>
      <c r="H41" s="199"/>
      <c r="I41" s="199">
        <v>0</v>
      </c>
      <c r="J41" s="199">
        <v>1</v>
      </c>
      <c r="K41" s="199">
        <v>0</v>
      </c>
      <c r="L41" s="199">
        <v>1</v>
      </c>
      <c r="M41" s="199">
        <v>0</v>
      </c>
      <c r="N41" s="199">
        <v>0</v>
      </c>
      <c r="O41" s="199"/>
      <c r="P41" s="199">
        <v>1</v>
      </c>
      <c r="Q41" s="199">
        <v>0</v>
      </c>
      <c r="R41" s="199">
        <v>0</v>
      </c>
      <c r="S41" s="199">
        <v>1</v>
      </c>
      <c r="T41" s="199">
        <v>0</v>
      </c>
      <c r="U41" s="199">
        <v>1</v>
      </c>
      <c r="V41" s="199"/>
      <c r="W41" s="199">
        <v>0</v>
      </c>
      <c r="X41" s="128">
        <v>0</v>
      </c>
      <c r="Y41" s="199">
        <v>0</v>
      </c>
      <c r="Z41" s="199">
        <v>1</v>
      </c>
      <c r="AA41" s="199">
        <v>0</v>
      </c>
      <c r="AB41" s="199">
        <v>1</v>
      </c>
      <c r="AC41" s="128"/>
      <c r="AD41" s="128">
        <v>0</v>
      </c>
      <c r="AE41" s="128">
        <v>2</v>
      </c>
      <c r="AF41" s="128">
        <v>0</v>
      </c>
      <c r="AG41" s="128">
        <v>0</v>
      </c>
      <c r="AH41" s="128">
        <v>0</v>
      </c>
      <c r="AI41" s="128">
        <v>1</v>
      </c>
      <c r="AJ41" s="214">
        <f t="shared" si="6"/>
        <v>11</v>
      </c>
      <c r="AK41" s="221">
        <f t="shared" si="4"/>
        <v>0.40740740740740738</v>
      </c>
      <c r="AL41" s="568"/>
      <c r="AM41" s="573"/>
      <c r="AN41" s="571"/>
      <c r="AO41" s="222"/>
      <c r="AP41" s="526"/>
    </row>
    <row r="42" spans="1:42" ht="20.100000000000001" customHeight="1">
      <c r="A42" s="529" t="s">
        <v>511</v>
      </c>
      <c r="B42" s="104" t="s">
        <v>491</v>
      </c>
      <c r="C42" s="223">
        <v>29</v>
      </c>
      <c r="D42" s="157">
        <v>28</v>
      </c>
      <c r="E42" s="106">
        <v>28</v>
      </c>
      <c r="F42" s="194">
        <v>28</v>
      </c>
      <c r="G42" s="194">
        <v>28</v>
      </c>
      <c r="H42" s="194">
        <v>28</v>
      </c>
      <c r="I42" s="194">
        <v>28</v>
      </c>
      <c r="J42" s="194">
        <v>28</v>
      </c>
      <c r="K42" s="194">
        <v>29</v>
      </c>
      <c r="L42" s="194">
        <v>29</v>
      </c>
      <c r="M42" s="194">
        <v>29</v>
      </c>
      <c r="N42" s="194">
        <v>29</v>
      </c>
      <c r="O42" s="194">
        <v>29</v>
      </c>
      <c r="P42" s="194">
        <v>29</v>
      </c>
      <c r="Q42" s="194">
        <v>29</v>
      </c>
      <c r="R42" s="194">
        <v>29</v>
      </c>
      <c r="S42" s="194">
        <v>29</v>
      </c>
      <c r="T42" s="194">
        <v>29</v>
      </c>
      <c r="U42" s="194">
        <v>29</v>
      </c>
      <c r="V42" s="194">
        <v>29</v>
      </c>
      <c r="W42" s="194">
        <v>29</v>
      </c>
      <c r="X42" s="194">
        <v>29</v>
      </c>
      <c r="Y42" s="194">
        <v>29</v>
      </c>
      <c r="Z42" s="194">
        <v>29</v>
      </c>
      <c r="AA42" s="194">
        <v>29</v>
      </c>
      <c r="AB42" s="194">
        <v>28</v>
      </c>
      <c r="AC42" s="194">
        <v>28</v>
      </c>
      <c r="AD42" s="107">
        <v>28</v>
      </c>
      <c r="AE42" s="107">
        <v>28</v>
      </c>
      <c r="AF42" s="107">
        <v>27</v>
      </c>
      <c r="AG42" s="107">
        <v>27</v>
      </c>
      <c r="AH42" s="107">
        <v>26</v>
      </c>
      <c r="AI42" s="107">
        <v>26</v>
      </c>
      <c r="AJ42" s="109">
        <f t="shared" si="6"/>
        <v>879</v>
      </c>
      <c r="AK42" s="110">
        <f t="shared" si="4"/>
        <v>28.35483870967742</v>
      </c>
      <c r="AL42" s="531">
        <f>SUM(AK42:AK43)</f>
        <v>37.193548387096776</v>
      </c>
      <c r="AM42" s="111">
        <f>AK42/C42</f>
        <v>0.97775305895439379</v>
      </c>
      <c r="AN42" s="532">
        <f>AL42/(C42+C43)</f>
        <v>0.95368072787427627</v>
      </c>
      <c r="AO42" s="112">
        <f>AK42/D42</f>
        <v>1.0126728110599079</v>
      </c>
      <c r="AP42" s="532">
        <f>AL42/(D42+D43)</f>
        <v>0.99982656954561222</v>
      </c>
    </row>
    <row r="43" spans="1:42" ht="20.100000000000001" customHeight="1">
      <c r="A43" s="530"/>
      <c r="B43" s="115" t="s">
        <v>509</v>
      </c>
      <c r="C43" s="159">
        <v>10</v>
      </c>
      <c r="D43" s="224">
        <v>9.1999999999999993</v>
      </c>
      <c r="E43" s="225">
        <v>3</v>
      </c>
      <c r="F43" s="226">
        <v>6</v>
      </c>
      <c r="G43" s="226">
        <v>8</v>
      </c>
      <c r="H43" s="226">
        <v>8</v>
      </c>
      <c r="I43" s="197">
        <v>8</v>
      </c>
      <c r="J43" s="117">
        <v>7</v>
      </c>
      <c r="K43" s="117">
        <v>9</v>
      </c>
      <c r="L43" s="117">
        <v>8</v>
      </c>
      <c r="M43" s="117">
        <v>7</v>
      </c>
      <c r="N43" s="117">
        <v>7</v>
      </c>
      <c r="O43" s="117">
        <v>6</v>
      </c>
      <c r="P43" s="117">
        <v>8</v>
      </c>
      <c r="Q43" s="117">
        <v>9</v>
      </c>
      <c r="R43" s="117">
        <v>11</v>
      </c>
      <c r="S43" s="118">
        <v>11</v>
      </c>
      <c r="T43" s="118">
        <v>11</v>
      </c>
      <c r="U43" s="118">
        <v>8</v>
      </c>
      <c r="V43" s="118">
        <v>9</v>
      </c>
      <c r="W43" s="117">
        <v>10</v>
      </c>
      <c r="X43" s="117">
        <v>10</v>
      </c>
      <c r="Y43" s="117">
        <v>8</v>
      </c>
      <c r="Z43" s="117">
        <v>10</v>
      </c>
      <c r="AA43" s="117">
        <v>11</v>
      </c>
      <c r="AB43" s="117">
        <v>9</v>
      </c>
      <c r="AC43" s="117">
        <v>8</v>
      </c>
      <c r="AD43" s="117">
        <v>10</v>
      </c>
      <c r="AE43" s="117">
        <v>11</v>
      </c>
      <c r="AF43" s="117">
        <v>12</v>
      </c>
      <c r="AG43" s="117">
        <v>11</v>
      </c>
      <c r="AH43" s="117">
        <v>10</v>
      </c>
      <c r="AI43" s="117">
        <v>10</v>
      </c>
      <c r="AJ43" s="177">
        <f t="shared" si="6"/>
        <v>274</v>
      </c>
      <c r="AK43" s="178">
        <f t="shared" si="4"/>
        <v>8.8387096774193541</v>
      </c>
      <c r="AL43" s="548"/>
      <c r="AM43" s="179">
        <f>AK43/C43</f>
        <v>0.88387096774193541</v>
      </c>
      <c r="AN43" s="555"/>
      <c r="AO43" s="182">
        <f>AK43/D43</f>
        <v>0.96072931276297335</v>
      </c>
      <c r="AP43" s="549"/>
    </row>
    <row r="44" spans="1:42" ht="20.100000000000001" customHeight="1">
      <c r="A44" s="536"/>
      <c r="B44" s="124" t="s">
        <v>490</v>
      </c>
      <c r="C44" s="227"/>
      <c r="D44" s="228"/>
      <c r="E44" s="229">
        <v>0</v>
      </c>
      <c r="F44" s="230">
        <v>0</v>
      </c>
      <c r="G44" s="230">
        <v>0</v>
      </c>
      <c r="H44" s="230">
        <v>0</v>
      </c>
      <c r="I44" s="230">
        <v>0</v>
      </c>
      <c r="J44" s="231">
        <v>0</v>
      </c>
      <c r="K44" s="231">
        <v>0</v>
      </c>
      <c r="L44" s="231">
        <v>0</v>
      </c>
      <c r="M44" s="231">
        <v>0</v>
      </c>
      <c r="N44" s="231">
        <v>0</v>
      </c>
      <c r="O44" s="231">
        <v>0</v>
      </c>
      <c r="P44" s="231">
        <v>0</v>
      </c>
      <c r="Q44" s="231">
        <v>0</v>
      </c>
      <c r="R44" s="231">
        <v>0</v>
      </c>
      <c r="S44" s="231">
        <v>0</v>
      </c>
      <c r="T44" s="231">
        <v>0</v>
      </c>
      <c r="U44" s="231">
        <v>0</v>
      </c>
      <c r="V44" s="231">
        <v>0</v>
      </c>
      <c r="W44" s="231">
        <v>0</v>
      </c>
      <c r="X44" s="231">
        <v>0</v>
      </c>
      <c r="Y44" s="231">
        <v>0</v>
      </c>
      <c r="Z44" s="231">
        <v>0</v>
      </c>
      <c r="AA44" s="231">
        <v>0</v>
      </c>
      <c r="AB44" s="231">
        <v>1</v>
      </c>
      <c r="AC44" s="231">
        <v>1</v>
      </c>
      <c r="AD44" s="350">
        <v>1</v>
      </c>
      <c r="AE44" s="350">
        <v>2</v>
      </c>
      <c r="AF44" s="350">
        <v>2</v>
      </c>
      <c r="AG44" s="351">
        <v>3</v>
      </c>
      <c r="AH44" s="380">
        <v>3</v>
      </c>
      <c r="AI44" s="381">
        <v>3</v>
      </c>
      <c r="AJ44" s="130">
        <f t="shared" si="6"/>
        <v>16</v>
      </c>
      <c r="AK44" s="178">
        <f t="shared" si="4"/>
        <v>0.5161290322580645</v>
      </c>
      <c r="AL44" s="121"/>
      <c r="AM44" s="232"/>
      <c r="AN44" s="149"/>
      <c r="AO44" s="185"/>
      <c r="AP44" s="113"/>
    </row>
    <row r="45" spans="1:42" ht="20.100000000000001" customHeight="1">
      <c r="A45" s="529" t="s">
        <v>512</v>
      </c>
      <c r="B45" s="104" t="s">
        <v>497</v>
      </c>
      <c r="C45" s="157">
        <v>29</v>
      </c>
      <c r="D45" s="175">
        <v>25</v>
      </c>
      <c r="E45" s="233">
        <v>23</v>
      </c>
      <c r="F45" s="234">
        <v>23</v>
      </c>
      <c r="G45" s="234">
        <v>23</v>
      </c>
      <c r="H45" s="234">
        <v>23</v>
      </c>
      <c r="I45" s="234">
        <v>23</v>
      </c>
      <c r="J45" s="234">
        <v>23</v>
      </c>
      <c r="K45" s="234">
        <v>23</v>
      </c>
      <c r="L45" s="234">
        <v>23</v>
      </c>
      <c r="M45" s="234">
        <v>22</v>
      </c>
      <c r="N45" s="234">
        <v>22</v>
      </c>
      <c r="O45" s="234">
        <v>22</v>
      </c>
      <c r="P45" s="234">
        <v>22</v>
      </c>
      <c r="Q45" s="234">
        <v>22</v>
      </c>
      <c r="R45" s="234">
        <v>22</v>
      </c>
      <c r="S45" s="234">
        <v>22</v>
      </c>
      <c r="T45" s="234">
        <v>22</v>
      </c>
      <c r="U45" s="234">
        <v>22</v>
      </c>
      <c r="V45" s="234">
        <v>22</v>
      </c>
      <c r="W45" s="234">
        <v>22</v>
      </c>
      <c r="X45" s="234">
        <v>22</v>
      </c>
      <c r="Y45" s="234">
        <v>22</v>
      </c>
      <c r="Z45" s="234">
        <v>21</v>
      </c>
      <c r="AA45" s="234">
        <v>21</v>
      </c>
      <c r="AB45" s="234">
        <v>21</v>
      </c>
      <c r="AC45" s="234">
        <v>21</v>
      </c>
      <c r="AD45" s="234">
        <v>21</v>
      </c>
      <c r="AE45" s="234">
        <v>21</v>
      </c>
      <c r="AF45" s="234">
        <v>21</v>
      </c>
      <c r="AG45" s="234">
        <v>21</v>
      </c>
      <c r="AH45" s="234">
        <v>21</v>
      </c>
      <c r="AI45" s="234">
        <v>21</v>
      </c>
      <c r="AJ45" s="109">
        <f t="shared" si="6"/>
        <v>680</v>
      </c>
      <c r="AK45" s="110">
        <f t="shared" si="4"/>
        <v>21.93548387096774</v>
      </c>
      <c r="AL45" s="531">
        <f>SUM(AK45:AK46)</f>
        <v>23.93548387096774</v>
      </c>
      <c r="AM45" s="111">
        <f>AK45/C45</f>
        <v>0.75639599555061177</v>
      </c>
      <c r="AN45" s="532">
        <f>AL45/SUM(C45:C46)</f>
        <v>0.82536151279199099</v>
      </c>
      <c r="AO45" s="112">
        <f t="shared" ref="AO45:AO51" si="8">AK45/D45</f>
        <v>0.87741935483870959</v>
      </c>
      <c r="AP45" s="532">
        <f>AL45/SUM(D45:D46)</f>
        <v>0.88649940262843485</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v>2</v>
      </c>
      <c r="AJ46" s="119">
        <f t="shared" si="6"/>
        <v>62</v>
      </c>
      <c r="AK46" s="178">
        <f t="shared" si="4"/>
        <v>2</v>
      </c>
      <c r="AL46" s="574"/>
      <c r="AM46" s="236"/>
      <c r="AN46" s="575"/>
      <c r="AO46" s="182">
        <f t="shared" si="8"/>
        <v>1</v>
      </c>
      <c r="AP46" s="575"/>
    </row>
    <row r="47" spans="1:42" ht="20.100000000000001" customHeight="1">
      <c r="A47" s="536"/>
      <c r="B47" s="124" t="s">
        <v>513</v>
      </c>
      <c r="C47" s="204">
        <v>7</v>
      </c>
      <c r="D47" s="204">
        <v>7</v>
      </c>
      <c r="E47" s="237">
        <v>8</v>
      </c>
      <c r="F47" s="206">
        <v>7</v>
      </c>
      <c r="G47" s="206">
        <v>8</v>
      </c>
      <c r="H47" s="206">
        <v>8</v>
      </c>
      <c r="I47" s="206">
        <v>8</v>
      </c>
      <c r="J47" s="206">
        <v>8</v>
      </c>
      <c r="K47" s="206">
        <v>7</v>
      </c>
      <c r="L47" s="206">
        <v>8</v>
      </c>
      <c r="M47" s="206">
        <v>7</v>
      </c>
      <c r="N47" s="206">
        <v>8</v>
      </c>
      <c r="O47" s="206">
        <v>8</v>
      </c>
      <c r="P47" s="206">
        <v>8</v>
      </c>
      <c r="Q47" s="206">
        <v>8</v>
      </c>
      <c r="R47" s="206">
        <v>7</v>
      </c>
      <c r="S47" s="206">
        <v>8</v>
      </c>
      <c r="T47" s="206">
        <v>7</v>
      </c>
      <c r="U47" s="206">
        <v>8</v>
      </c>
      <c r="V47" s="206">
        <v>8</v>
      </c>
      <c r="W47" s="206">
        <v>8</v>
      </c>
      <c r="X47" s="206">
        <v>8</v>
      </c>
      <c r="Y47" s="206">
        <v>7</v>
      </c>
      <c r="Z47" s="206">
        <v>8</v>
      </c>
      <c r="AA47" s="206">
        <v>7</v>
      </c>
      <c r="AB47" s="206">
        <v>8</v>
      </c>
      <c r="AC47" s="206">
        <v>8</v>
      </c>
      <c r="AD47" s="206">
        <v>8</v>
      </c>
      <c r="AE47" s="206">
        <v>8</v>
      </c>
      <c r="AF47" s="206">
        <v>7</v>
      </c>
      <c r="AG47" s="206">
        <v>8</v>
      </c>
      <c r="AH47" s="206">
        <v>7</v>
      </c>
      <c r="AI47" s="206">
        <v>8</v>
      </c>
      <c r="AJ47" s="153">
        <f t="shared" si="6"/>
        <v>239</v>
      </c>
      <c r="AK47" s="140">
        <f t="shared" si="4"/>
        <v>7.709677419354839</v>
      </c>
      <c r="AL47" s="238"/>
      <c r="AM47" s="232">
        <f>AK47/C47</f>
        <v>1.1013824884792627</v>
      </c>
      <c r="AN47" s="154"/>
      <c r="AO47" s="185">
        <f t="shared" si="8"/>
        <v>1.1013824884792627</v>
      </c>
      <c r="AP47" s="239"/>
    </row>
    <row r="48" spans="1:42" ht="20.100000000000001" customHeight="1">
      <c r="A48" s="114"/>
      <c r="B48" s="115" t="s">
        <v>514</v>
      </c>
      <c r="C48" s="135"/>
      <c r="D48" s="135"/>
      <c r="E48" s="354"/>
      <c r="F48" s="128"/>
      <c r="G48" s="128"/>
      <c r="H48" s="128"/>
      <c r="I48" s="128"/>
      <c r="J48" s="128"/>
      <c r="K48" s="128"/>
      <c r="L48" s="128"/>
      <c r="M48" s="128">
        <v>1</v>
      </c>
      <c r="N48" s="128">
        <v>1</v>
      </c>
      <c r="O48" s="128">
        <v>1</v>
      </c>
      <c r="P48" s="128">
        <v>1</v>
      </c>
      <c r="Q48" s="128">
        <v>1</v>
      </c>
      <c r="R48" s="128">
        <v>1</v>
      </c>
      <c r="S48" s="128">
        <v>1</v>
      </c>
      <c r="T48" s="128">
        <v>1</v>
      </c>
      <c r="U48" s="128">
        <v>1</v>
      </c>
      <c r="V48" s="128">
        <v>1</v>
      </c>
      <c r="W48" s="128">
        <v>1</v>
      </c>
      <c r="X48" s="128">
        <v>1</v>
      </c>
      <c r="Y48" s="128">
        <v>1</v>
      </c>
      <c r="Z48" s="128">
        <v>2</v>
      </c>
      <c r="AA48" s="128">
        <v>2</v>
      </c>
      <c r="AB48" s="128">
        <v>2</v>
      </c>
      <c r="AC48" s="128">
        <v>2</v>
      </c>
      <c r="AD48" s="128">
        <v>2</v>
      </c>
      <c r="AE48" s="128">
        <v>2</v>
      </c>
      <c r="AF48" s="128">
        <v>2</v>
      </c>
      <c r="AG48" s="128">
        <v>2</v>
      </c>
      <c r="AH48" s="128">
        <v>2</v>
      </c>
      <c r="AI48" s="128">
        <v>2</v>
      </c>
      <c r="AJ48" s="153"/>
      <c r="AK48" s="140"/>
      <c r="AL48" s="355"/>
      <c r="AM48" s="232"/>
      <c r="AN48" s="149"/>
      <c r="AO48" s="185"/>
      <c r="AP48" s="356"/>
    </row>
    <row r="49" spans="1:42" ht="20.100000000000001" customHeight="1">
      <c r="A49" s="529" t="s">
        <v>515</v>
      </c>
      <c r="B49" s="104" t="s">
        <v>497</v>
      </c>
      <c r="C49" s="168">
        <v>139</v>
      </c>
      <c r="D49" s="168">
        <v>117</v>
      </c>
      <c r="E49" s="240">
        <v>122</v>
      </c>
      <c r="F49" s="240">
        <v>122</v>
      </c>
      <c r="G49" s="240">
        <v>122</v>
      </c>
      <c r="H49" s="240">
        <v>122</v>
      </c>
      <c r="I49" s="240">
        <v>122</v>
      </c>
      <c r="J49" s="240">
        <v>122</v>
      </c>
      <c r="K49" s="240">
        <v>122</v>
      </c>
      <c r="L49" s="240">
        <v>122</v>
      </c>
      <c r="M49" s="240">
        <v>122</v>
      </c>
      <c r="N49" s="240">
        <v>122</v>
      </c>
      <c r="O49" s="240">
        <v>122</v>
      </c>
      <c r="P49" s="240">
        <v>122</v>
      </c>
      <c r="Q49" s="240">
        <v>120</v>
      </c>
      <c r="R49" s="240">
        <v>119</v>
      </c>
      <c r="S49" s="240">
        <v>119</v>
      </c>
      <c r="T49" s="240">
        <v>119</v>
      </c>
      <c r="U49" s="240">
        <v>119</v>
      </c>
      <c r="V49" s="240">
        <v>119</v>
      </c>
      <c r="W49" s="240">
        <v>119</v>
      </c>
      <c r="X49" s="240">
        <v>119</v>
      </c>
      <c r="Y49" s="240">
        <v>120</v>
      </c>
      <c r="Z49" s="240">
        <v>119</v>
      </c>
      <c r="AA49" s="240">
        <v>118</v>
      </c>
      <c r="AB49" s="240">
        <v>120</v>
      </c>
      <c r="AC49" s="240">
        <v>120</v>
      </c>
      <c r="AD49" s="240">
        <v>121</v>
      </c>
      <c r="AE49" s="240">
        <v>120</v>
      </c>
      <c r="AF49" s="240">
        <v>120</v>
      </c>
      <c r="AG49" s="240">
        <v>120</v>
      </c>
      <c r="AH49" s="240">
        <v>120</v>
      </c>
      <c r="AI49" s="240">
        <v>120</v>
      </c>
      <c r="AJ49" s="109">
        <f t="shared" si="6"/>
        <v>3735</v>
      </c>
      <c r="AK49" s="110">
        <f t="shared" si="4"/>
        <v>120.48387096774194</v>
      </c>
      <c r="AL49" s="543"/>
      <c r="AM49" s="545"/>
      <c r="AN49" s="532"/>
      <c r="AO49" s="112">
        <f t="shared" si="8"/>
        <v>1.0297766749379653</v>
      </c>
      <c r="AP49" s="532"/>
    </row>
    <row r="50" spans="1:42" ht="20.100000000000001" customHeight="1">
      <c r="A50" s="536"/>
      <c r="B50" s="124" t="s">
        <v>498</v>
      </c>
      <c r="C50" s="170">
        <v>40</v>
      </c>
      <c r="D50" s="170">
        <v>66</v>
      </c>
      <c r="E50" s="241">
        <v>69</v>
      </c>
      <c r="F50" s="241">
        <v>69</v>
      </c>
      <c r="G50" s="241">
        <v>69</v>
      </c>
      <c r="H50" s="241">
        <v>69</v>
      </c>
      <c r="I50" s="241">
        <v>69</v>
      </c>
      <c r="J50" s="241">
        <v>69</v>
      </c>
      <c r="K50" s="241">
        <v>70</v>
      </c>
      <c r="L50" s="241">
        <v>71</v>
      </c>
      <c r="M50" s="241">
        <v>71</v>
      </c>
      <c r="N50" s="241">
        <v>71</v>
      </c>
      <c r="O50" s="241">
        <v>72</v>
      </c>
      <c r="P50" s="241">
        <v>72</v>
      </c>
      <c r="Q50" s="241">
        <v>72</v>
      </c>
      <c r="R50" s="241">
        <v>72</v>
      </c>
      <c r="S50" s="241">
        <v>72</v>
      </c>
      <c r="T50" s="241">
        <v>72</v>
      </c>
      <c r="U50" s="241">
        <v>72</v>
      </c>
      <c r="V50" s="241">
        <v>72</v>
      </c>
      <c r="W50" s="241">
        <v>71</v>
      </c>
      <c r="X50" s="241">
        <v>71</v>
      </c>
      <c r="Y50" s="241">
        <v>71</v>
      </c>
      <c r="Z50" s="241">
        <v>71</v>
      </c>
      <c r="AA50" s="241">
        <v>71</v>
      </c>
      <c r="AB50" s="241">
        <v>71</v>
      </c>
      <c r="AC50" s="246">
        <v>71</v>
      </c>
      <c r="AD50" s="246">
        <v>71</v>
      </c>
      <c r="AE50" s="246">
        <v>70</v>
      </c>
      <c r="AF50" s="246">
        <v>69</v>
      </c>
      <c r="AG50" s="246">
        <v>69</v>
      </c>
      <c r="AH50" s="246">
        <v>69</v>
      </c>
      <c r="AI50" s="246">
        <v>70</v>
      </c>
      <c r="AJ50" s="130">
        <f t="shared" si="6"/>
        <v>2188</v>
      </c>
      <c r="AK50" s="173">
        <f t="shared" si="4"/>
        <v>70.58064516129032</v>
      </c>
      <c r="AL50" s="544"/>
      <c r="AM50" s="546"/>
      <c r="AN50" s="526"/>
      <c r="AO50" s="174">
        <f t="shared" si="8"/>
        <v>1.0694037145650048</v>
      </c>
      <c r="AP50" s="526"/>
    </row>
    <row r="51" spans="1:42" ht="20.100000000000001" customHeight="1">
      <c r="A51" s="529" t="s">
        <v>516</v>
      </c>
      <c r="B51" s="104" t="s">
        <v>491</v>
      </c>
      <c r="C51" s="168">
        <v>9</v>
      </c>
      <c r="D51" s="168">
        <v>9</v>
      </c>
      <c r="E51" s="242">
        <v>8</v>
      </c>
      <c r="F51" s="240">
        <v>8</v>
      </c>
      <c r="G51" s="240">
        <v>8</v>
      </c>
      <c r="H51" s="243">
        <v>8</v>
      </c>
      <c r="I51" s="243">
        <v>8</v>
      </c>
      <c r="J51" s="243">
        <v>8</v>
      </c>
      <c r="K51" s="243">
        <v>8</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272</v>
      </c>
      <c r="AK51" s="110">
        <f t="shared" si="4"/>
        <v>8.7741935483870961</v>
      </c>
      <c r="AL51" s="543">
        <f>SUM(AK51:AK52)</f>
        <v>9.0967741935483861</v>
      </c>
      <c r="AM51" s="111">
        <f>AK51/C51</f>
        <v>0.97491039426523285</v>
      </c>
      <c r="AN51" s="532">
        <f>AL51/SUM(C51:C52)</f>
        <v>1.010752688172043</v>
      </c>
      <c r="AO51" s="112">
        <f t="shared" si="8"/>
        <v>0.97491039426523285</v>
      </c>
      <c r="AP51" s="532">
        <f>AL51/SUM(D51:D52)</f>
        <v>1.010752688172043</v>
      </c>
    </row>
    <row r="52" spans="1:42" ht="20.100000000000001" customHeight="1">
      <c r="A52" s="536"/>
      <c r="B52" s="124" t="s">
        <v>517</v>
      </c>
      <c r="C52" s="170"/>
      <c r="D52" s="170"/>
      <c r="E52" s="244">
        <v>0</v>
      </c>
      <c r="F52" s="241">
        <v>0</v>
      </c>
      <c r="G52" s="241">
        <v>0</v>
      </c>
      <c r="H52" s="241">
        <v>0</v>
      </c>
      <c r="I52" s="241">
        <v>0</v>
      </c>
      <c r="J52" s="241">
        <v>0</v>
      </c>
      <c r="K52" s="241">
        <v>0</v>
      </c>
      <c r="L52" s="241">
        <v>0</v>
      </c>
      <c r="M52" s="241">
        <v>1</v>
      </c>
      <c r="N52" s="241">
        <v>1</v>
      </c>
      <c r="O52" s="241">
        <v>1</v>
      </c>
      <c r="P52" s="245">
        <v>0</v>
      </c>
      <c r="Q52" s="246">
        <v>0</v>
      </c>
      <c r="R52" s="246">
        <v>0</v>
      </c>
      <c r="S52" s="246">
        <v>0</v>
      </c>
      <c r="T52" s="246">
        <v>0</v>
      </c>
      <c r="U52" s="246">
        <v>0</v>
      </c>
      <c r="V52" s="246">
        <v>0</v>
      </c>
      <c r="W52" s="246">
        <v>1</v>
      </c>
      <c r="X52" s="246">
        <v>1</v>
      </c>
      <c r="Y52" s="246">
        <v>1</v>
      </c>
      <c r="Z52" s="246">
        <v>1</v>
      </c>
      <c r="AA52" s="246">
        <v>1</v>
      </c>
      <c r="AB52" s="246">
        <v>1</v>
      </c>
      <c r="AC52" s="245">
        <v>1</v>
      </c>
      <c r="AD52" s="246">
        <v>0</v>
      </c>
      <c r="AE52" s="246">
        <v>0</v>
      </c>
      <c r="AF52" s="246">
        <v>0</v>
      </c>
      <c r="AG52" s="246">
        <v>0</v>
      </c>
      <c r="AH52" s="246">
        <v>0</v>
      </c>
      <c r="AI52" s="246">
        <v>0</v>
      </c>
      <c r="AJ52" s="130">
        <f t="shared" si="6"/>
        <v>10</v>
      </c>
      <c r="AK52" s="173">
        <f t="shared" si="4"/>
        <v>0.32258064516129031</v>
      </c>
      <c r="AL52" s="544"/>
      <c r="AM52" s="156"/>
      <c r="AN52" s="526"/>
      <c r="AO52" s="156"/>
      <c r="AP52" s="526"/>
    </row>
    <row r="53" spans="1:42" ht="20.100000000000001" customHeight="1">
      <c r="A53" s="530" t="s">
        <v>518</v>
      </c>
      <c r="B53" s="104" t="s">
        <v>491</v>
      </c>
      <c r="C53" s="247">
        <v>15</v>
      </c>
      <c r="D53" s="576">
        <v>11</v>
      </c>
      <c r="E53" s="248">
        <v>8</v>
      </c>
      <c r="F53" s="248">
        <v>11</v>
      </c>
      <c r="G53" s="248">
        <v>11</v>
      </c>
      <c r="H53" s="248">
        <v>6</v>
      </c>
      <c r="I53" s="248">
        <v>9</v>
      </c>
      <c r="J53" s="248">
        <v>10</v>
      </c>
      <c r="K53" s="248">
        <v>6</v>
      </c>
      <c r="L53" s="248">
        <v>10</v>
      </c>
      <c r="M53" s="248">
        <v>11</v>
      </c>
      <c r="N53" s="248">
        <v>10</v>
      </c>
      <c r="O53" s="248">
        <v>4</v>
      </c>
      <c r="P53" s="248">
        <v>9</v>
      </c>
      <c r="Q53" s="248">
        <v>11</v>
      </c>
      <c r="R53" s="248">
        <v>9</v>
      </c>
      <c r="S53" s="248">
        <v>9</v>
      </c>
      <c r="T53" s="248">
        <v>11</v>
      </c>
      <c r="U53" s="248">
        <v>11</v>
      </c>
      <c r="V53" s="248">
        <v>6</v>
      </c>
      <c r="W53" s="248">
        <v>11</v>
      </c>
      <c r="X53" s="248">
        <v>12</v>
      </c>
      <c r="Y53" s="248">
        <v>11</v>
      </c>
      <c r="Z53" s="248">
        <v>10</v>
      </c>
      <c r="AA53" s="248">
        <v>10</v>
      </c>
      <c r="AB53" s="248">
        <v>10</v>
      </c>
      <c r="AC53" s="248">
        <v>6</v>
      </c>
      <c r="AD53" s="248">
        <v>10</v>
      </c>
      <c r="AE53" s="248">
        <v>11</v>
      </c>
      <c r="AF53" s="248">
        <v>11</v>
      </c>
      <c r="AG53" s="248">
        <v>8</v>
      </c>
      <c r="AH53" s="248">
        <v>11</v>
      </c>
      <c r="AI53" s="248">
        <v>11</v>
      </c>
      <c r="AJ53" s="177">
        <f t="shared" si="6"/>
        <v>294</v>
      </c>
      <c r="AK53" s="178">
        <f t="shared" si="4"/>
        <v>9.4838709677419359</v>
      </c>
      <c r="AL53" s="578">
        <f>SUM(AK53:AK54)</f>
        <v>9.67741935483871</v>
      </c>
      <c r="AM53" s="179">
        <f>AK53/C53</f>
        <v>0.63225806451612909</v>
      </c>
      <c r="AN53" s="532">
        <f>AL53/SUM(C53:C54)</f>
        <v>0.64516129032258063</v>
      </c>
      <c r="AO53" s="182">
        <f>AK53/D53</f>
        <v>0.8621700879765396</v>
      </c>
      <c r="AP53" s="532">
        <f>AL53/SUM(D53:D54)</f>
        <v>0.87976539589442815</v>
      </c>
    </row>
    <row r="54" spans="1:42" ht="20.100000000000001" customHeight="1">
      <c r="A54" s="530"/>
      <c r="B54" s="115" t="s">
        <v>492</v>
      </c>
      <c r="C54" s="247"/>
      <c r="D54" s="577"/>
      <c r="E54" s="248">
        <v>0</v>
      </c>
      <c r="F54" s="248">
        <v>0</v>
      </c>
      <c r="G54" s="248">
        <v>0</v>
      </c>
      <c r="H54" s="248">
        <v>0</v>
      </c>
      <c r="I54" s="248">
        <v>0</v>
      </c>
      <c r="J54" s="248">
        <v>0</v>
      </c>
      <c r="K54" s="248">
        <v>0</v>
      </c>
      <c r="L54" s="248">
        <v>1</v>
      </c>
      <c r="M54" s="248">
        <v>0</v>
      </c>
      <c r="N54" s="248">
        <v>0</v>
      </c>
      <c r="O54" s="248">
        <v>0</v>
      </c>
      <c r="P54" s="248">
        <v>1</v>
      </c>
      <c r="Q54" s="248">
        <v>0</v>
      </c>
      <c r="R54" s="248">
        <v>0</v>
      </c>
      <c r="S54" s="248">
        <v>1</v>
      </c>
      <c r="T54" s="248">
        <v>0</v>
      </c>
      <c r="U54" s="248">
        <v>0</v>
      </c>
      <c r="V54" s="248">
        <v>0</v>
      </c>
      <c r="W54" s="248">
        <v>1</v>
      </c>
      <c r="X54" s="248">
        <v>0</v>
      </c>
      <c r="Y54" s="248">
        <v>0</v>
      </c>
      <c r="Z54" s="248">
        <v>1</v>
      </c>
      <c r="AA54" s="248">
        <v>0</v>
      </c>
      <c r="AB54" s="248">
        <v>0</v>
      </c>
      <c r="AC54" s="248">
        <v>0</v>
      </c>
      <c r="AD54" s="248">
        <v>1</v>
      </c>
      <c r="AE54" s="248">
        <v>0</v>
      </c>
      <c r="AF54" s="248">
        <v>0</v>
      </c>
      <c r="AG54" s="248">
        <v>0</v>
      </c>
      <c r="AH54" s="248">
        <v>0</v>
      </c>
      <c r="AI54" s="248">
        <v>0</v>
      </c>
      <c r="AJ54" s="177">
        <f t="shared" si="6"/>
        <v>6</v>
      </c>
      <c r="AK54" s="178">
        <f t="shared" si="4"/>
        <v>0.19354838709677419</v>
      </c>
      <c r="AL54" s="579"/>
      <c r="AM54" s="581"/>
      <c r="AN54" s="580"/>
      <c r="AO54" s="581"/>
      <c r="AP54" s="575"/>
    </row>
    <row r="55" spans="1:42" ht="20.100000000000001" customHeight="1">
      <c r="A55" s="536"/>
      <c r="B55" s="249" t="s">
        <v>493</v>
      </c>
      <c r="C55" s="250"/>
      <c r="D55" s="250"/>
      <c r="E55" s="251">
        <v>0</v>
      </c>
      <c r="F55" s="251">
        <v>0</v>
      </c>
      <c r="G55" s="251">
        <v>0</v>
      </c>
      <c r="H55" s="252">
        <v>0</v>
      </c>
      <c r="I55" s="251">
        <v>0</v>
      </c>
      <c r="J55" s="251">
        <v>2</v>
      </c>
      <c r="K55" s="251">
        <v>0</v>
      </c>
      <c r="L55" s="251">
        <v>0</v>
      </c>
      <c r="M55" s="251">
        <v>0</v>
      </c>
      <c r="N55" s="251">
        <v>1</v>
      </c>
      <c r="O55" s="252">
        <v>0</v>
      </c>
      <c r="P55" s="251">
        <v>0</v>
      </c>
      <c r="Q55" s="251">
        <v>0</v>
      </c>
      <c r="R55" s="251">
        <v>1</v>
      </c>
      <c r="S55" s="251">
        <v>0</v>
      </c>
      <c r="T55" s="251">
        <v>0</v>
      </c>
      <c r="U55" s="251">
        <v>0</v>
      </c>
      <c r="V55" s="251">
        <v>0</v>
      </c>
      <c r="W55" s="251">
        <v>0</v>
      </c>
      <c r="X55" s="252">
        <v>0</v>
      </c>
      <c r="Y55" s="251">
        <v>1</v>
      </c>
      <c r="Z55" s="251">
        <v>0</v>
      </c>
      <c r="AA55" s="251">
        <v>0</v>
      </c>
      <c r="AB55" s="251">
        <v>0</v>
      </c>
      <c r="AC55" s="251">
        <v>0</v>
      </c>
      <c r="AD55" s="251">
        <v>0</v>
      </c>
      <c r="AE55" s="251">
        <v>0</v>
      </c>
      <c r="AF55" s="251">
        <v>0</v>
      </c>
      <c r="AG55" s="251">
        <v>1</v>
      </c>
      <c r="AH55" s="251">
        <v>0</v>
      </c>
      <c r="AI55" s="251">
        <v>0</v>
      </c>
      <c r="AJ55" s="187">
        <f t="shared" si="6"/>
        <v>6</v>
      </c>
      <c r="AK55" s="188">
        <f t="shared" si="4"/>
        <v>0.19354838709677419</v>
      </c>
      <c r="AL55" s="253"/>
      <c r="AM55" s="582"/>
      <c r="AN55" s="299"/>
      <c r="AO55" s="582"/>
      <c r="AP55" s="254"/>
    </row>
    <row r="56" spans="1:42" ht="20.100000000000001" customHeight="1">
      <c r="A56" s="529" t="s">
        <v>519</v>
      </c>
      <c r="B56" s="104" t="s">
        <v>491</v>
      </c>
      <c r="C56" s="255">
        <v>18</v>
      </c>
      <c r="D56" s="256">
        <v>14</v>
      </c>
      <c r="E56" s="257">
        <v>15</v>
      </c>
      <c r="F56" s="258">
        <v>11</v>
      </c>
      <c r="G56" s="258">
        <v>15</v>
      </c>
      <c r="H56" s="259"/>
      <c r="I56" s="258">
        <v>12</v>
      </c>
      <c r="J56" s="258">
        <v>13</v>
      </c>
      <c r="K56" s="258">
        <v>12</v>
      </c>
      <c r="L56" s="258">
        <v>14</v>
      </c>
      <c r="M56" s="258">
        <v>10</v>
      </c>
      <c r="N56" s="258">
        <v>16</v>
      </c>
      <c r="O56" s="259"/>
      <c r="P56" s="258">
        <v>13</v>
      </c>
      <c r="Q56" s="258">
        <v>15</v>
      </c>
      <c r="R56" s="258">
        <v>13</v>
      </c>
      <c r="S56" s="258">
        <v>14</v>
      </c>
      <c r="T56" s="258">
        <v>12</v>
      </c>
      <c r="U56" s="258">
        <v>16</v>
      </c>
      <c r="V56" s="258"/>
      <c r="W56" s="258">
        <v>13</v>
      </c>
      <c r="X56" s="259">
        <v>13</v>
      </c>
      <c r="Y56" s="258">
        <v>12</v>
      </c>
      <c r="Z56" s="258">
        <v>12</v>
      </c>
      <c r="AA56" s="258">
        <v>10</v>
      </c>
      <c r="AB56" s="258">
        <v>15</v>
      </c>
      <c r="AC56" s="258"/>
      <c r="AD56" s="258">
        <v>17</v>
      </c>
      <c r="AE56" s="258">
        <v>14</v>
      </c>
      <c r="AF56" s="258">
        <v>11</v>
      </c>
      <c r="AG56" s="258">
        <v>14</v>
      </c>
      <c r="AH56" s="258">
        <v>11</v>
      </c>
      <c r="AI56" s="258">
        <v>16</v>
      </c>
      <c r="AJ56" s="260">
        <f t="shared" si="6"/>
        <v>359</v>
      </c>
      <c r="AK56" s="110">
        <f t="shared" si="4"/>
        <v>13.296296296296296</v>
      </c>
      <c r="AL56" s="531">
        <f>SUM(AK56:AK57)</f>
        <v>14.148148148148147</v>
      </c>
      <c r="AM56" s="111">
        <f>AK56/C56</f>
        <v>0.73868312757201648</v>
      </c>
      <c r="AN56" s="532">
        <f>AL56/(C56+C57)</f>
        <v>0.78600823045267487</v>
      </c>
      <c r="AO56" s="112">
        <f>AK56/D56</f>
        <v>0.94973544973544965</v>
      </c>
      <c r="AP56" s="532">
        <f>AL56/SUM(D56:D57)</f>
        <v>0.91278375149342883</v>
      </c>
    </row>
    <row r="57" spans="1:42" ht="20.100000000000001" customHeight="1">
      <c r="A57" s="530"/>
      <c r="B57" s="115" t="s">
        <v>492</v>
      </c>
      <c r="C57" s="261"/>
      <c r="D57" s="262">
        <v>1.5</v>
      </c>
      <c r="E57" s="263">
        <v>0</v>
      </c>
      <c r="F57" s="264">
        <v>2</v>
      </c>
      <c r="G57" s="264">
        <v>0</v>
      </c>
      <c r="H57" s="265"/>
      <c r="I57" s="264">
        <v>1</v>
      </c>
      <c r="J57" s="266">
        <v>1</v>
      </c>
      <c r="K57" s="267">
        <v>0</v>
      </c>
      <c r="L57" s="264">
        <v>0</v>
      </c>
      <c r="M57" s="264">
        <v>2</v>
      </c>
      <c r="N57" s="264">
        <v>0</v>
      </c>
      <c r="O57" s="265"/>
      <c r="P57" s="264">
        <v>1</v>
      </c>
      <c r="Q57" s="264">
        <v>1</v>
      </c>
      <c r="R57" s="264">
        <v>0</v>
      </c>
      <c r="S57" s="264">
        <v>0</v>
      </c>
      <c r="T57" s="264">
        <v>2</v>
      </c>
      <c r="U57" s="264">
        <v>1</v>
      </c>
      <c r="V57" s="264"/>
      <c r="W57" s="264">
        <v>1</v>
      </c>
      <c r="X57" s="265">
        <v>1</v>
      </c>
      <c r="Y57" s="264">
        <v>1</v>
      </c>
      <c r="Z57" s="264">
        <v>0</v>
      </c>
      <c r="AA57" s="264">
        <v>2</v>
      </c>
      <c r="AB57" s="264">
        <v>1</v>
      </c>
      <c r="AC57" s="264"/>
      <c r="AD57" s="264">
        <v>1</v>
      </c>
      <c r="AE57" s="264">
        <v>1</v>
      </c>
      <c r="AF57" s="264">
        <v>1</v>
      </c>
      <c r="AG57" s="264">
        <v>0</v>
      </c>
      <c r="AH57" s="264">
        <v>2</v>
      </c>
      <c r="AI57" s="264">
        <v>1</v>
      </c>
      <c r="AJ57" s="268">
        <f t="shared" si="6"/>
        <v>23</v>
      </c>
      <c r="AK57" s="269">
        <f t="shared" si="4"/>
        <v>0.85185185185185186</v>
      </c>
      <c r="AL57" s="547"/>
      <c r="AM57" s="581"/>
      <c r="AN57" s="525"/>
      <c r="AO57" s="581"/>
      <c r="AP57" s="524"/>
    </row>
    <row r="58" spans="1:42" ht="20.100000000000001" customHeight="1">
      <c r="A58" s="536"/>
      <c r="B58" s="151" t="s">
        <v>493</v>
      </c>
      <c r="C58" s="270"/>
      <c r="D58" s="271"/>
      <c r="E58" s="272">
        <v>0</v>
      </c>
      <c r="F58" s="273">
        <v>0</v>
      </c>
      <c r="G58" s="273">
        <v>0</v>
      </c>
      <c r="H58" s="274"/>
      <c r="I58" s="273">
        <v>2</v>
      </c>
      <c r="J58" s="273">
        <v>0</v>
      </c>
      <c r="K58" s="273">
        <v>1</v>
      </c>
      <c r="L58" s="273">
        <v>0</v>
      </c>
      <c r="M58" s="273">
        <v>0</v>
      </c>
      <c r="N58" s="273">
        <v>0</v>
      </c>
      <c r="O58" s="274"/>
      <c r="P58" s="273">
        <v>0</v>
      </c>
      <c r="Q58" s="273">
        <v>0</v>
      </c>
      <c r="R58" s="273">
        <v>0</v>
      </c>
      <c r="S58" s="273">
        <v>1</v>
      </c>
      <c r="T58" s="273">
        <v>0</v>
      </c>
      <c r="U58" s="273">
        <v>0</v>
      </c>
      <c r="V58" s="273"/>
      <c r="W58" s="273">
        <v>1</v>
      </c>
      <c r="X58" s="274">
        <v>0</v>
      </c>
      <c r="Y58" s="273">
        <v>0</v>
      </c>
      <c r="Z58" s="273">
        <v>1</v>
      </c>
      <c r="AA58" s="273">
        <v>0</v>
      </c>
      <c r="AB58" s="273">
        <v>1</v>
      </c>
      <c r="AC58" s="273"/>
      <c r="AD58" s="273">
        <v>0</v>
      </c>
      <c r="AE58" s="273">
        <v>0</v>
      </c>
      <c r="AF58" s="273">
        <v>0</v>
      </c>
      <c r="AG58" s="273">
        <v>1</v>
      </c>
      <c r="AH58" s="273">
        <v>0</v>
      </c>
      <c r="AI58" s="273">
        <v>0</v>
      </c>
      <c r="AJ58" s="166">
        <f t="shared" si="6"/>
        <v>8</v>
      </c>
      <c r="AK58" s="167">
        <f t="shared" si="4"/>
        <v>0.29629629629629628</v>
      </c>
      <c r="AL58" s="526"/>
      <c r="AM58" s="582"/>
      <c r="AN58" s="526"/>
      <c r="AO58" s="582"/>
      <c r="AP58" s="526"/>
    </row>
    <row r="59" spans="1:42" ht="20.100000000000001" customHeight="1">
      <c r="A59" s="529" t="s">
        <v>520</v>
      </c>
      <c r="B59" s="104" t="s">
        <v>521</v>
      </c>
      <c r="C59" s="275">
        <v>46</v>
      </c>
      <c r="D59" s="275">
        <v>46</v>
      </c>
      <c r="E59" s="169">
        <v>45</v>
      </c>
      <c r="F59" s="240">
        <v>45</v>
      </c>
      <c r="G59" s="240">
        <v>45</v>
      </c>
      <c r="H59" s="240">
        <v>45</v>
      </c>
      <c r="I59" s="240">
        <v>45</v>
      </c>
      <c r="J59" s="240">
        <v>45</v>
      </c>
      <c r="K59" s="240">
        <v>45</v>
      </c>
      <c r="L59" s="240">
        <v>45</v>
      </c>
      <c r="M59" s="240">
        <v>45</v>
      </c>
      <c r="N59" s="240">
        <v>44</v>
      </c>
      <c r="O59" s="240">
        <v>44</v>
      </c>
      <c r="P59" s="240">
        <v>44</v>
      </c>
      <c r="Q59" s="240">
        <v>44</v>
      </c>
      <c r="R59" s="240">
        <v>44</v>
      </c>
      <c r="S59" s="240">
        <v>44</v>
      </c>
      <c r="T59" s="240">
        <v>44</v>
      </c>
      <c r="U59" s="240">
        <v>44</v>
      </c>
      <c r="V59" s="240">
        <v>44</v>
      </c>
      <c r="W59" s="240">
        <v>44</v>
      </c>
      <c r="X59" s="240">
        <v>44</v>
      </c>
      <c r="Y59" s="240">
        <v>44</v>
      </c>
      <c r="Z59" s="240">
        <v>44</v>
      </c>
      <c r="AA59" s="240">
        <v>44</v>
      </c>
      <c r="AB59" s="240">
        <v>44</v>
      </c>
      <c r="AC59" s="240">
        <v>44</v>
      </c>
      <c r="AD59" s="240">
        <v>44</v>
      </c>
      <c r="AE59" s="240">
        <v>44</v>
      </c>
      <c r="AF59" s="240">
        <v>44</v>
      </c>
      <c r="AG59" s="240">
        <v>44</v>
      </c>
      <c r="AH59" s="240">
        <v>44</v>
      </c>
      <c r="AI59" s="240">
        <v>44</v>
      </c>
      <c r="AJ59" s="109">
        <f t="shared" si="6"/>
        <v>1373</v>
      </c>
      <c r="AK59" s="110">
        <f t="shared" si="4"/>
        <v>44.29032258064516</v>
      </c>
      <c r="AL59" s="583"/>
      <c r="AM59" s="111">
        <f>AK59/C59</f>
        <v>0.96283309957924257</v>
      </c>
      <c r="AN59" s="586"/>
      <c r="AO59" s="112">
        <f>AK59/D59</f>
        <v>0.96283309957924257</v>
      </c>
      <c r="AP59" s="651">
        <v>0.96283309957924257</v>
      </c>
    </row>
    <row r="60" spans="1:42" ht="20.100000000000001" customHeight="1">
      <c r="A60" s="530"/>
      <c r="B60" s="115" t="s">
        <v>490</v>
      </c>
      <c r="C60" s="276"/>
      <c r="D60" s="276"/>
      <c r="E60" s="277">
        <v>1</v>
      </c>
      <c r="F60" s="278">
        <v>2</v>
      </c>
      <c r="G60" s="278">
        <v>2</v>
      </c>
      <c r="H60" s="278">
        <v>2</v>
      </c>
      <c r="I60" s="278">
        <v>2</v>
      </c>
      <c r="J60" s="278">
        <v>2</v>
      </c>
      <c r="K60" s="278">
        <v>2</v>
      </c>
      <c r="L60" s="278">
        <v>2</v>
      </c>
      <c r="M60" s="278">
        <v>2</v>
      </c>
      <c r="N60" s="278">
        <v>1</v>
      </c>
      <c r="O60" s="278">
        <v>1</v>
      </c>
      <c r="P60" s="278">
        <v>0</v>
      </c>
      <c r="Q60" s="278">
        <v>0</v>
      </c>
      <c r="R60" s="278">
        <v>0</v>
      </c>
      <c r="S60" s="278">
        <v>0</v>
      </c>
      <c r="T60" s="278">
        <v>0</v>
      </c>
      <c r="U60" s="278">
        <v>0</v>
      </c>
      <c r="V60" s="278">
        <v>0</v>
      </c>
      <c r="W60" s="278">
        <v>0</v>
      </c>
      <c r="X60" s="278">
        <v>0</v>
      </c>
      <c r="Y60" s="278">
        <v>0</v>
      </c>
      <c r="Z60" s="278">
        <v>0</v>
      </c>
      <c r="AA60" s="278">
        <v>0</v>
      </c>
      <c r="AB60" s="278">
        <v>0</v>
      </c>
      <c r="AC60" s="278">
        <v>0</v>
      </c>
      <c r="AD60" s="278">
        <v>0</v>
      </c>
      <c r="AE60" s="278">
        <v>0</v>
      </c>
      <c r="AF60" s="278">
        <v>0</v>
      </c>
      <c r="AG60" s="278">
        <v>0</v>
      </c>
      <c r="AH60" s="278">
        <v>0</v>
      </c>
      <c r="AI60" s="278">
        <v>0</v>
      </c>
      <c r="AJ60" s="279">
        <f t="shared" si="6"/>
        <v>19</v>
      </c>
      <c r="AK60" s="280">
        <f t="shared" si="4"/>
        <v>0.61290322580645162</v>
      </c>
      <c r="AL60" s="584"/>
      <c r="AM60" s="540"/>
      <c r="AN60" s="587"/>
      <c r="AO60" s="540"/>
      <c r="AP60" s="652">
        <f t="shared" ref="AP60:AP61" si="9">AL60/E60</f>
        <v>0</v>
      </c>
    </row>
    <row r="61" spans="1:42" ht="20.100000000000001" customHeight="1">
      <c r="A61" s="536"/>
      <c r="B61" s="124" t="s">
        <v>522</v>
      </c>
      <c r="C61" s="281"/>
      <c r="D61" s="281"/>
      <c r="E61" s="282">
        <v>0</v>
      </c>
      <c r="F61" s="283">
        <v>0</v>
      </c>
      <c r="G61" s="246">
        <v>0</v>
      </c>
      <c r="H61" s="283">
        <v>0</v>
      </c>
      <c r="I61" s="283">
        <v>0</v>
      </c>
      <c r="J61" s="282">
        <v>0</v>
      </c>
      <c r="K61" s="283">
        <v>0</v>
      </c>
      <c r="L61" s="246">
        <v>0</v>
      </c>
      <c r="M61" s="283">
        <v>0</v>
      </c>
      <c r="N61" s="283">
        <v>0</v>
      </c>
      <c r="O61" s="283">
        <v>7</v>
      </c>
      <c r="P61" s="283">
        <v>0</v>
      </c>
      <c r="Q61" s="246">
        <v>0</v>
      </c>
      <c r="R61" s="246">
        <v>0</v>
      </c>
      <c r="S61" s="246">
        <v>0</v>
      </c>
      <c r="T61" s="246">
        <v>0</v>
      </c>
      <c r="U61" s="246">
        <v>0</v>
      </c>
      <c r="V61" s="246">
        <v>11</v>
      </c>
      <c r="W61" s="246">
        <v>0</v>
      </c>
      <c r="X61" s="284">
        <v>0</v>
      </c>
      <c r="Y61" s="283">
        <v>0</v>
      </c>
      <c r="Z61" s="283">
        <v>11</v>
      </c>
      <c r="AA61" s="283">
        <v>0</v>
      </c>
      <c r="AB61" s="283">
        <v>0</v>
      </c>
      <c r="AC61" s="283">
        <v>7</v>
      </c>
      <c r="AD61" s="283">
        <v>0</v>
      </c>
      <c r="AE61" s="283">
        <v>0</v>
      </c>
      <c r="AF61" s="283">
        <v>0</v>
      </c>
      <c r="AG61" s="283">
        <v>0</v>
      </c>
      <c r="AH61" s="283">
        <v>0</v>
      </c>
      <c r="AI61" s="283">
        <v>0</v>
      </c>
      <c r="AJ61" s="153">
        <f>SUM(E61:AI61)</f>
        <v>36</v>
      </c>
      <c r="AK61" s="140">
        <f t="shared" si="4"/>
        <v>1.1612903225806452</v>
      </c>
      <c r="AL61" s="585"/>
      <c r="AM61" s="528"/>
      <c r="AN61" s="588"/>
      <c r="AO61" s="528"/>
      <c r="AP61" s="653" t="e">
        <f t="shared" si="9"/>
        <v>#DIV/0!</v>
      </c>
    </row>
    <row r="62" spans="1:42" ht="20.100000000000001" customHeight="1">
      <c r="A62" s="285" t="s">
        <v>855</v>
      </c>
      <c r="B62" s="286" t="s">
        <v>523</v>
      </c>
      <c r="C62" s="287">
        <f>SUM(C5:C61)-SUM(C15:C16,C26:C27,C49:C50)</f>
        <v>678</v>
      </c>
      <c r="D62" s="287">
        <f>SUM(D5:D61)-SUM(D15:D16,D26:D27,D49:D50)</f>
        <v>661.7</v>
      </c>
      <c r="E62" s="288">
        <f>SUM(E5:E9,E17:E21,E23:E24,E28:E33,E56:E57,E59:E59,E35:E47,E51:E53,E11:E13)</f>
        <v>666</v>
      </c>
      <c r="F62" s="288">
        <f t="shared" ref="F62:AI62" si="10">SUM(F5:F9,F17:F21,F23:F24,F28:F33,F56:F57,F59:F59,F35:F47,F51:F53,F11:F13)</f>
        <v>659</v>
      </c>
      <c r="G62" s="288">
        <f t="shared" si="10"/>
        <v>650</v>
      </c>
      <c r="H62" s="288">
        <f>SUM(H5:H9,H17:H21,H23:H24,H28:H33,H56:H57,H59:H59,H35:H47,H51:H53,H11:H13)</f>
        <v>485</v>
      </c>
      <c r="I62" s="288">
        <f t="shared" si="10"/>
        <v>674</v>
      </c>
      <c r="J62" s="288">
        <f>SUM(J5:J9,J17:J21,J23:J24,J28:J33,J56:J57,J59:J59,J35:J47,J51:J53,J11:J13)</f>
        <v>669</v>
      </c>
      <c r="K62" s="288">
        <f t="shared" si="10"/>
        <v>665</v>
      </c>
      <c r="L62" s="288">
        <f t="shared" si="10"/>
        <v>663</v>
      </c>
      <c r="M62" s="288">
        <f t="shared" si="10"/>
        <v>649</v>
      </c>
      <c r="N62" s="288">
        <f t="shared" si="10"/>
        <v>639</v>
      </c>
      <c r="O62" s="288">
        <f t="shared" si="10"/>
        <v>471</v>
      </c>
      <c r="P62" s="288">
        <f t="shared" si="10"/>
        <v>645</v>
      </c>
      <c r="Q62" s="288">
        <f t="shared" si="10"/>
        <v>650</v>
      </c>
      <c r="R62" s="288">
        <f t="shared" si="10"/>
        <v>634</v>
      </c>
      <c r="S62" s="288">
        <f t="shared" si="10"/>
        <v>642</v>
      </c>
      <c r="T62" s="288">
        <f t="shared" si="10"/>
        <v>652</v>
      </c>
      <c r="U62" s="288">
        <f t="shared" si="10"/>
        <v>643</v>
      </c>
      <c r="V62" s="288">
        <f t="shared" si="10"/>
        <v>479</v>
      </c>
      <c r="W62" s="288">
        <f t="shared" si="10"/>
        <v>674</v>
      </c>
      <c r="X62" s="288">
        <f t="shared" si="10"/>
        <v>676</v>
      </c>
      <c r="Y62" s="288">
        <f>SUM(Y5:Y9,Y17:Y21,Y23:Y24,Y28:Y33,Y56:Y57,Y59:Y59,Y35:Y47,Y51:Y53,Y11:Y13)</f>
        <v>663</v>
      </c>
      <c r="Z62" s="288">
        <f>SUM(Z5:Z9,Z17:Z21,Z23:Z24,Z28:Z33,Z56:Z57,Z59:Z59,Z35:Z47,Z51:Z53,Z11:Z13)</f>
        <v>667</v>
      </c>
      <c r="AA62" s="288">
        <f>SUM(AA5:AA9,AA17:AA21,AA23:AA24,AA28:AA33,AA56:AA57,AA59:AA59,AA35:AA47,AA51:AA53,AA11:AA13)</f>
        <v>668</v>
      </c>
      <c r="AB62" s="288">
        <f t="shared" si="10"/>
        <v>653</v>
      </c>
      <c r="AC62" s="289">
        <f t="shared" si="10"/>
        <v>477</v>
      </c>
      <c r="AD62" s="289">
        <f t="shared" si="10"/>
        <v>677</v>
      </c>
      <c r="AE62" s="289">
        <f>SUM(AE5:AE9,AE17:AE21,AE23:AE24,AE28:AE33,AE56:AE57,AE59:AE59,AE35:AE47,AE51:AE53,AE11:AE13)</f>
        <v>678</v>
      </c>
      <c r="AF62" s="289">
        <f>SUM(AF5:AF9,AF17:AF21,AF23:AF24,AF28:AF33,AF56:AF57,AF59:AF59,AF35:AF47,AF51:AF53,AF11:AF13)</f>
        <v>642</v>
      </c>
      <c r="AG62" s="289">
        <f>SUM(AG5:AG9,AG17:AG21,AG23:AG24,AG28:AG33,AG56:AG57,AG59:AG59,AG35:AG47,AG51:AG53,AG11:AG13)</f>
        <v>662</v>
      </c>
      <c r="AH62" s="289">
        <f>SUM(AH5:AH9,AH17:AH21,AH23:AH24,AH28:AH33,AH56:AH57,AH59:AH59,AH35:AH47,AH51:AH53,AH11:AH13)</f>
        <v>619</v>
      </c>
      <c r="AI62" s="289">
        <f t="shared" si="10"/>
        <v>629</v>
      </c>
      <c r="AJ62" s="290">
        <f>SUM(AJ5:AJ6,AJ8:AJ9,AJ17:AJ18,AJ20:AJ21,AJ23:AJ24,AJ28:AJ29,AJ31:AJ33,AJ56:AJ57,AJ59:AJ59,AJ35:AJ37,AJ39:AJ40,AJ42:AJ43,AJ45:AJ47,AJ51:AJ53,AJ11:AJ13)</f>
        <v>19314</v>
      </c>
      <c r="AK62" s="291">
        <f>SUM(AK5:AK6,AK8:AK9,AK11:AK13,AK17:AK18,AK20:AK21,AK23:AK24,AK28:AK29,AK31:AK33,AK35:AK37,AK39:AK40,AK42:AK43,AK45:AK47,AK51:AK54,AK56:AK57,AK59)</f>
        <v>642.94862604540015</v>
      </c>
      <c r="AL62" s="292"/>
      <c r="AM62" s="293">
        <f>(AK62-SUM(AK31:AK33))/C62</f>
        <v>0.89320617601139041</v>
      </c>
      <c r="AN62" s="298"/>
      <c r="AO62" s="441"/>
      <c r="AP62" s="439">
        <f>AK62/D62</f>
        <v>0.9716618196243012</v>
      </c>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B5EDE-0638-45AC-9000-038CE9E2C054}">
  <sheetPr codeName="Sheet30">
    <pageSetUpPr fitToPage="1"/>
  </sheetPr>
  <dimension ref="A1:AP62"/>
  <sheetViews>
    <sheetView workbookViewId="0">
      <selection sqref="A1:D1"/>
    </sheetView>
  </sheetViews>
  <sheetFormatPr defaultColWidth="9" defaultRowHeight="13.5"/>
  <cols>
    <col min="1" max="1" width="17.5" style="295" customWidth="1"/>
    <col min="2" max="2" width="11.625" style="95" hidden="1" customWidth="1"/>
    <col min="3" max="3" width="8.5" style="95" hidden="1" customWidth="1"/>
    <col min="4" max="4" width="12.5" style="95" hidden="1" customWidth="1"/>
    <col min="5" max="35" width="5.125" style="95" hidden="1" customWidth="1"/>
    <col min="36" max="36" width="7.375" style="95" hidden="1" customWidth="1"/>
    <col min="37" max="37" width="10.375" style="95" customWidth="1"/>
    <col min="38" max="38" width="9.5" style="95" customWidth="1"/>
    <col min="39" max="39" width="10.125" style="95" customWidth="1"/>
    <col min="40" max="40" width="8.875" style="95" customWidth="1"/>
    <col min="41" max="41" width="9.5" style="95" customWidth="1"/>
    <col min="42" max="42" width="11.375" style="95" customWidth="1"/>
    <col min="43" max="86" width="9" style="95"/>
    <col min="87" max="87" width="11.125" style="95" customWidth="1"/>
    <col min="88" max="16384" width="9" style="95"/>
  </cols>
  <sheetData>
    <row r="1" spans="1:42" ht="18.75">
      <c r="A1" s="514" t="s">
        <v>478</v>
      </c>
      <c r="B1" s="515"/>
      <c r="C1" s="515"/>
      <c r="D1" s="515"/>
      <c r="E1" s="95">
        <v>2025</v>
      </c>
      <c r="F1" s="93" t="s">
        <v>479</v>
      </c>
      <c r="G1" s="93">
        <v>8</v>
      </c>
      <c r="H1" s="94" t="s">
        <v>480</v>
      </c>
    </row>
    <row r="2" spans="1:42" ht="18" customHeight="1">
      <c r="A2" s="96"/>
      <c r="B2" s="95" t="s">
        <v>745</v>
      </c>
    </row>
    <row r="3" spans="1:42" ht="18.75" customHeight="1">
      <c r="A3" s="516" t="s">
        <v>481</v>
      </c>
      <c r="B3" s="97"/>
      <c r="C3" s="518" t="s">
        <v>482</v>
      </c>
      <c r="D3" s="518" t="s">
        <v>483</v>
      </c>
      <c r="E3" s="98">
        <f>DATE(E1,G1,1)</f>
        <v>45870</v>
      </c>
      <c r="F3" s="99">
        <f t="shared" ref="F3:AG3" si="0">E3+1</f>
        <v>45871</v>
      </c>
      <c r="G3" s="378">
        <f t="shared" si="0"/>
        <v>45872</v>
      </c>
      <c r="H3" s="100">
        <f t="shared" si="0"/>
        <v>45873</v>
      </c>
      <c r="I3" s="99">
        <f t="shared" si="0"/>
        <v>45874</v>
      </c>
      <c r="J3" s="99">
        <f t="shared" si="0"/>
        <v>45875</v>
      </c>
      <c r="K3" s="99">
        <f t="shared" si="0"/>
        <v>45876</v>
      </c>
      <c r="L3" s="99">
        <f t="shared" si="0"/>
        <v>45877</v>
      </c>
      <c r="M3" s="99">
        <f t="shared" si="0"/>
        <v>45878</v>
      </c>
      <c r="N3" s="378">
        <f t="shared" si="0"/>
        <v>45879</v>
      </c>
      <c r="O3" s="99">
        <f t="shared" si="0"/>
        <v>45880</v>
      </c>
      <c r="P3" s="99">
        <f t="shared" si="0"/>
        <v>45881</v>
      </c>
      <c r="Q3" s="99">
        <f t="shared" si="0"/>
        <v>45882</v>
      </c>
      <c r="R3" s="99">
        <f t="shared" si="0"/>
        <v>45883</v>
      </c>
      <c r="S3" s="99">
        <f t="shared" si="0"/>
        <v>45884</v>
      </c>
      <c r="T3" s="99">
        <f t="shared" si="0"/>
        <v>45885</v>
      </c>
      <c r="U3" s="378">
        <f t="shared" si="0"/>
        <v>45886</v>
      </c>
      <c r="V3" s="99">
        <f t="shared" si="0"/>
        <v>45887</v>
      </c>
      <c r="W3" s="99">
        <f t="shared" si="0"/>
        <v>45888</v>
      </c>
      <c r="X3" s="100">
        <f t="shared" si="0"/>
        <v>45889</v>
      </c>
      <c r="Y3" s="99">
        <f t="shared" si="0"/>
        <v>45890</v>
      </c>
      <c r="Z3" s="99">
        <f t="shared" si="0"/>
        <v>45891</v>
      </c>
      <c r="AA3" s="99">
        <f t="shared" si="0"/>
        <v>45892</v>
      </c>
      <c r="AB3" s="378">
        <f t="shared" si="0"/>
        <v>45893</v>
      </c>
      <c r="AC3" s="99">
        <f t="shared" si="0"/>
        <v>45894</v>
      </c>
      <c r="AD3" s="99">
        <f t="shared" si="0"/>
        <v>45895</v>
      </c>
      <c r="AE3" s="99">
        <f t="shared" si="0"/>
        <v>45896</v>
      </c>
      <c r="AF3" s="99">
        <f t="shared" si="0"/>
        <v>45897</v>
      </c>
      <c r="AG3" s="99">
        <f t="shared" si="0"/>
        <v>45898</v>
      </c>
      <c r="AH3" s="99">
        <f>AG3+1</f>
        <v>45899</v>
      </c>
      <c r="AI3" s="378">
        <f>AH3+1</f>
        <v>45900</v>
      </c>
      <c r="AJ3" s="518" t="s">
        <v>484</v>
      </c>
      <c r="AK3" s="520" t="s">
        <v>485</v>
      </c>
      <c r="AL3" s="521"/>
      <c r="AM3" s="520" t="s">
        <v>486</v>
      </c>
      <c r="AN3" s="521"/>
      <c r="AO3" s="534" t="s">
        <v>487</v>
      </c>
      <c r="AP3" s="521"/>
    </row>
    <row r="4" spans="1:42" ht="18.75" customHeight="1">
      <c r="A4" s="517"/>
      <c r="B4" s="101"/>
      <c r="C4" s="519"/>
      <c r="D4" s="519"/>
      <c r="E4" s="102">
        <f>E3</f>
        <v>45870</v>
      </c>
      <c r="F4" s="103">
        <f>F3</f>
        <v>45871</v>
      </c>
      <c r="G4" s="379">
        <f t="shared" ref="G4:AI4" si="1">G3</f>
        <v>45872</v>
      </c>
      <c r="H4" s="103">
        <f t="shared" si="1"/>
        <v>45873</v>
      </c>
      <c r="I4" s="103">
        <f t="shared" si="1"/>
        <v>45874</v>
      </c>
      <c r="J4" s="103">
        <f t="shared" si="1"/>
        <v>45875</v>
      </c>
      <c r="K4" s="103">
        <f t="shared" si="1"/>
        <v>45876</v>
      </c>
      <c r="L4" s="103">
        <f t="shared" si="1"/>
        <v>45877</v>
      </c>
      <c r="M4" s="103">
        <f t="shared" si="1"/>
        <v>45878</v>
      </c>
      <c r="N4" s="379">
        <f t="shared" si="1"/>
        <v>45879</v>
      </c>
      <c r="O4" s="103">
        <f t="shared" si="1"/>
        <v>45880</v>
      </c>
      <c r="P4" s="103">
        <f t="shared" si="1"/>
        <v>45881</v>
      </c>
      <c r="Q4" s="103">
        <f t="shared" si="1"/>
        <v>45882</v>
      </c>
      <c r="R4" s="103">
        <f t="shared" si="1"/>
        <v>45883</v>
      </c>
      <c r="S4" s="103">
        <f t="shared" si="1"/>
        <v>45884</v>
      </c>
      <c r="T4" s="103">
        <f t="shared" si="1"/>
        <v>45885</v>
      </c>
      <c r="U4" s="379">
        <f t="shared" si="1"/>
        <v>45886</v>
      </c>
      <c r="V4" s="103">
        <f t="shared" si="1"/>
        <v>45887</v>
      </c>
      <c r="W4" s="103">
        <f t="shared" si="1"/>
        <v>45888</v>
      </c>
      <c r="X4" s="103">
        <f t="shared" si="1"/>
        <v>45889</v>
      </c>
      <c r="Y4" s="103">
        <f t="shared" si="1"/>
        <v>45890</v>
      </c>
      <c r="Z4" s="103">
        <f t="shared" si="1"/>
        <v>45891</v>
      </c>
      <c r="AA4" s="103">
        <f t="shared" si="1"/>
        <v>45892</v>
      </c>
      <c r="AB4" s="379">
        <f t="shared" si="1"/>
        <v>45893</v>
      </c>
      <c r="AC4" s="103">
        <f t="shared" si="1"/>
        <v>45894</v>
      </c>
      <c r="AD4" s="103">
        <f t="shared" si="1"/>
        <v>45895</v>
      </c>
      <c r="AE4" s="103">
        <f t="shared" si="1"/>
        <v>45896</v>
      </c>
      <c r="AF4" s="103">
        <f t="shared" si="1"/>
        <v>45897</v>
      </c>
      <c r="AG4" s="103">
        <f t="shared" si="1"/>
        <v>45898</v>
      </c>
      <c r="AH4" s="103">
        <f>AH3</f>
        <v>45899</v>
      </c>
      <c r="AI4" s="379">
        <f t="shared" si="1"/>
        <v>45900</v>
      </c>
      <c r="AJ4" s="519"/>
      <c r="AK4" s="522"/>
      <c r="AL4" s="523"/>
      <c r="AM4" s="522"/>
      <c r="AN4" s="523"/>
      <c r="AO4" s="535"/>
      <c r="AP4" s="523"/>
    </row>
    <row r="5" spans="1:42" ht="20.100000000000001" customHeight="1">
      <c r="A5" s="529" t="s">
        <v>557</v>
      </c>
      <c r="B5" s="104" t="s">
        <v>488</v>
      </c>
      <c r="C5" s="105">
        <v>110</v>
      </c>
      <c r="D5" s="105">
        <v>105</v>
      </c>
      <c r="E5" s="106">
        <v>105</v>
      </c>
      <c r="F5" s="107">
        <v>104</v>
      </c>
      <c r="G5" s="107">
        <v>104</v>
      </c>
      <c r="H5" s="108">
        <v>103</v>
      </c>
      <c r="I5" s="107">
        <v>102</v>
      </c>
      <c r="J5" s="107">
        <v>104</v>
      </c>
      <c r="K5" s="107">
        <v>105</v>
      </c>
      <c r="L5" s="107">
        <v>106</v>
      </c>
      <c r="M5" s="107">
        <v>106</v>
      </c>
      <c r="N5" s="107">
        <v>106</v>
      </c>
      <c r="O5" s="108">
        <v>106</v>
      </c>
      <c r="P5" s="107">
        <v>106</v>
      </c>
      <c r="Q5" s="107">
        <v>106</v>
      </c>
      <c r="R5" s="107">
        <v>106</v>
      </c>
      <c r="S5" s="107">
        <v>107</v>
      </c>
      <c r="T5" s="107">
        <v>107</v>
      </c>
      <c r="U5" s="107">
        <v>107</v>
      </c>
      <c r="V5" s="107">
        <v>107</v>
      </c>
      <c r="W5" s="107">
        <v>107</v>
      </c>
      <c r="X5" s="107">
        <v>107</v>
      </c>
      <c r="Y5" s="107">
        <v>107</v>
      </c>
      <c r="Z5" s="107">
        <v>108</v>
      </c>
      <c r="AA5" s="107">
        <v>108</v>
      </c>
      <c r="AB5" s="107">
        <v>108</v>
      </c>
      <c r="AC5" s="107">
        <v>108</v>
      </c>
      <c r="AD5" s="107">
        <v>108</v>
      </c>
      <c r="AE5" s="107">
        <v>107</v>
      </c>
      <c r="AF5" s="107">
        <v>107</v>
      </c>
      <c r="AG5" s="107">
        <v>107</v>
      </c>
      <c r="AH5" s="107">
        <v>106</v>
      </c>
      <c r="AI5" s="107">
        <v>106</v>
      </c>
      <c r="AJ5" s="109">
        <f t="shared" ref="AJ5:AJ14" si="2">SUM(E5:AI5)</f>
        <v>3291</v>
      </c>
      <c r="AK5" s="110">
        <f t="shared" ref="AK5:AK12" si="3">AJ5/COUNTA(E5:AI5)</f>
        <v>106.16129032258064</v>
      </c>
      <c r="AL5" s="531">
        <f>SUM(AK5:AK6)</f>
        <v>116.70967741935483</v>
      </c>
      <c r="AM5" s="111">
        <f>AK5/C5</f>
        <v>0.96510263929618767</v>
      </c>
      <c r="AN5" s="532">
        <f>AL5/(C5+C6)</f>
        <v>0.97258064516129028</v>
      </c>
      <c r="AO5" s="112">
        <f>AK5/D5</f>
        <v>1.0110599078341014</v>
      </c>
      <c r="AP5" s="524">
        <f>AL5/(D5+D6)</f>
        <v>1.0061179087875416</v>
      </c>
    </row>
    <row r="6" spans="1:42" ht="20.100000000000001" customHeight="1">
      <c r="A6" s="530"/>
      <c r="B6" s="115" t="s">
        <v>489</v>
      </c>
      <c r="C6" s="116">
        <v>10</v>
      </c>
      <c r="D6" s="116">
        <v>11</v>
      </c>
      <c r="E6" s="349">
        <v>11</v>
      </c>
      <c r="F6" s="117">
        <v>10</v>
      </c>
      <c r="G6" s="117">
        <v>12</v>
      </c>
      <c r="H6" s="118">
        <v>12</v>
      </c>
      <c r="I6" s="117">
        <v>11</v>
      </c>
      <c r="J6" s="117">
        <v>12</v>
      </c>
      <c r="K6" s="117">
        <v>12</v>
      </c>
      <c r="L6" s="117">
        <v>13</v>
      </c>
      <c r="M6" s="117">
        <v>11</v>
      </c>
      <c r="N6" s="117">
        <v>10</v>
      </c>
      <c r="O6" s="118">
        <v>11</v>
      </c>
      <c r="P6" s="117">
        <v>11</v>
      </c>
      <c r="Q6" s="117">
        <v>9</v>
      </c>
      <c r="R6" s="117">
        <v>12</v>
      </c>
      <c r="S6" s="117">
        <v>13</v>
      </c>
      <c r="T6" s="117">
        <v>10</v>
      </c>
      <c r="U6" s="117">
        <v>10</v>
      </c>
      <c r="V6" s="117">
        <v>11</v>
      </c>
      <c r="W6" s="117">
        <v>11</v>
      </c>
      <c r="X6" s="117">
        <v>11</v>
      </c>
      <c r="Y6" s="117">
        <v>11</v>
      </c>
      <c r="Z6" s="117">
        <v>10</v>
      </c>
      <c r="AA6" s="117">
        <v>9</v>
      </c>
      <c r="AB6" s="117">
        <v>9</v>
      </c>
      <c r="AC6" s="117">
        <v>10</v>
      </c>
      <c r="AD6" s="117">
        <v>11</v>
      </c>
      <c r="AE6" s="117">
        <v>8</v>
      </c>
      <c r="AF6" s="117">
        <v>11</v>
      </c>
      <c r="AG6" s="117">
        <v>10</v>
      </c>
      <c r="AH6" s="117">
        <v>8</v>
      </c>
      <c r="AI6" s="117">
        <v>7</v>
      </c>
      <c r="AJ6" s="119">
        <f t="shared" si="2"/>
        <v>327</v>
      </c>
      <c r="AK6" s="120">
        <f t="shared" si="3"/>
        <v>10.548387096774194</v>
      </c>
      <c r="AL6" s="547"/>
      <c r="AM6" s="122">
        <f>AK6/C6</f>
        <v>1.0548387096774194</v>
      </c>
      <c r="AN6" s="525"/>
      <c r="AO6" s="123">
        <f>AK6/D6</f>
        <v>0.95894428152492672</v>
      </c>
      <c r="AP6" s="524"/>
    </row>
    <row r="7" spans="1:42" ht="20.100000000000001" customHeight="1">
      <c r="A7" s="536"/>
      <c r="B7" s="124" t="s">
        <v>490</v>
      </c>
      <c r="C7" s="125"/>
      <c r="D7" s="126"/>
      <c r="E7" s="127">
        <v>4</v>
      </c>
      <c r="F7" s="128">
        <v>5</v>
      </c>
      <c r="G7" s="128">
        <v>5</v>
      </c>
      <c r="H7" s="129">
        <v>6</v>
      </c>
      <c r="I7" s="128">
        <v>7</v>
      </c>
      <c r="J7" s="128">
        <v>6</v>
      </c>
      <c r="K7" s="128">
        <v>5</v>
      </c>
      <c r="L7" s="128">
        <v>4</v>
      </c>
      <c r="M7" s="128">
        <v>3</v>
      </c>
      <c r="N7" s="128">
        <v>3</v>
      </c>
      <c r="O7" s="129">
        <v>3</v>
      </c>
      <c r="P7" s="128">
        <v>3</v>
      </c>
      <c r="Q7" s="128">
        <v>3</v>
      </c>
      <c r="R7" s="128">
        <v>3</v>
      </c>
      <c r="S7" s="128">
        <v>2</v>
      </c>
      <c r="T7" s="128">
        <v>2</v>
      </c>
      <c r="U7" s="128">
        <v>2</v>
      </c>
      <c r="V7" s="128">
        <v>3</v>
      </c>
      <c r="W7" s="128">
        <v>3</v>
      </c>
      <c r="X7" s="129">
        <v>3</v>
      </c>
      <c r="Y7" s="128">
        <v>3</v>
      </c>
      <c r="Z7" s="128">
        <v>2</v>
      </c>
      <c r="AA7" s="128">
        <v>2</v>
      </c>
      <c r="AB7" s="128">
        <v>2</v>
      </c>
      <c r="AC7" s="128">
        <v>2</v>
      </c>
      <c r="AD7" s="128">
        <v>2</v>
      </c>
      <c r="AE7" s="128">
        <v>2</v>
      </c>
      <c r="AF7" s="128">
        <v>2</v>
      </c>
      <c r="AG7" s="128">
        <v>2</v>
      </c>
      <c r="AH7" s="128">
        <v>3</v>
      </c>
      <c r="AI7" s="128">
        <v>3</v>
      </c>
      <c r="AJ7" s="130">
        <f t="shared" si="2"/>
        <v>100</v>
      </c>
      <c r="AK7" s="131">
        <f t="shared" si="3"/>
        <v>3.225806451612903</v>
      </c>
      <c r="AL7" s="654"/>
      <c r="AM7" s="133"/>
      <c r="AN7" s="296"/>
      <c r="AO7" s="133"/>
      <c r="AP7" s="134"/>
    </row>
    <row r="8" spans="1:42" ht="20.100000000000001" customHeight="1">
      <c r="A8" s="530" t="s">
        <v>558</v>
      </c>
      <c r="B8" s="115" t="s">
        <v>491</v>
      </c>
      <c r="C8" s="135">
        <v>15</v>
      </c>
      <c r="D8" s="157">
        <v>11</v>
      </c>
      <c r="E8" s="136">
        <v>10</v>
      </c>
      <c r="F8" s="137">
        <v>14</v>
      </c>
      <c r="G8" s="137"/>
      <c r="H8" s="138">
        <v>12</v>
      </c>
      <c r="I8" s="137">
        <v>10</v>
      </c>
      <c r="J8" s="107">
        <v>11</v>
      </c>
      <c r="K8" s="107">
        <v>9</v>
      </c>
      <c r="L8" s="107">
        <v>9</v>
      </c>
      <c r="M8" s="107">
        <v>12</v>
      </c>
      <c r="N8" s="107"/>
      <c r="O8" s="108">
        <v>10</v>
      </c>
      <c r="P8" s="107">
        <v>11</v>
      </c>
      <c r="Q8" s="107">
        <v>10</v>
      </c>
      <c r="R8" s="107">
        <v>7</v>
      </c>
      <c r="S8" s="107">
        <v>8</v>
      </c>
      <c r="T8" s="107">
        <v>10</v>
      </c>
      <c r="U8" s="107"/>
      <c r="V8" s="107">
        <v>13</v>
      </c>
      <c r="W8" s="107">
        <v>12</v>
      </c>
      <c r="X8" s="108">
        <v>12</v>
      </c>
      <c r="Y8" s="107">
        <v>8</v>
      </c>
      <c r="Z8" s="137">
        <v>10</v>
      </c>
      <c r="AA8" s="137">
        <v>12</v>
      </c>
      <c r="AB8" s="137"/>
      <c r="AC8" s="137">
        <v>12</v>
      </c>
      <c r="AD8" s="137">
        <v>10</v>
      </c>
      <c r="AE8" s="137">
        <v>12</v>
      </c>
      <c r="AF8" s="137">
        <v>8</v>
      </c>
      <c r="AG8" s="137">
        <v>9</v>
      </c>
      <c r="AH8" s="137">
        <v>11</v>
      </c>
      <c r="AI8" s="137"/>
      <c r="AJ8" s="139">
        <f t="shared" si="2"/>
        <v>272</v>
      </c>
      <c r="AK8" s="140">
        <f t="shared" si="3"/>
        <v>10.461538461538462</v>
      </c>
      <c r="AL8" s="547">
        <f>SUM(AK8:AK9)</f>
        <v>12.076923076923077</v>
      </c>
      <c r="AM8" s="141">
        <f>AK8/C8</f>
        <v>0.6974358974358974</v>
      </c>
      <c r="AN8" s="524">
        <f>AL8/(C8+C9)</f>
        <v>0.80512820512820515</v>
      </c>
      <c r="AO8" s="142">
        <f>AK8/D8</f>
        <v>0.95104895104895104</v>
      </c>
      <c r="AP8" s="524">
        <f>AL8/(D8+D9)</f>
        <v>0.96615384615384614</v>
      </c>
    </row>
    <row r="9" spans="1:42" ht="20.100000000000001" customHeight="1">
      <c r="A9" s="530"/>
      <c r="B9" s="115" t="s">
        <v>492</v>
      </c>
      <c r="C9" s="143"/>
      <c r="D9" s="159">
        <v>1.5</v>
      </c>
      <c r="E9" s="144">
        <v>3</v>
      </c>
      <c r="F9" s="145">
        <v>0</v>
      </c>
      <c r="G9" s="145"/>
      <c r="H9" s="146">
        <v>2</v>
      </c>
      <c r="I9" s="145">
        <v>1</v>
      </c>
      <c r="J9" s="117">
        <v>0</v>
      </c>
      <c r="K9" s="117">
        <v>2</v>
      </c>
      <c r="L9" s="117">
        <v>5</v>
      </c>
      <c r="M9" s="117">
        <v>0</v>
      </c>
      <c r="N9" s="117"/>
      <c r="O9" s="118">
        <v>2</v>
      </c>
      <c r="P9" s="117">
        <v>1</v>
      </c>
      <c r="Q9" s="117">
        <v>1</v>
      </c>
      <c r="R9" s="117">
        <v>0</v>
      </c>
      <c r="S9" s="117">
        <v>5</v>
      </c>
      <c r="T9" s="117">
        <v>0</v>
      </c>
      <c r="U9" s="117"/>
      <c r="V9" s="117">
        <v>2</v>
      </c>
      <c r="W9" s="117">
        <v>0</v>
      </c>
      <c r="X9" s="118">
        <v>2</v>
      </c>
      <c r="Y9" s="117">
        <v>2</v>
      </c>
      <c r="Z9" s="145">
        <v>4</v>
      </c>
      <c r="AA9" s="145">
        <v>0</v>
      </c>
      <c r="AB9" s="145"/>
      <c r="AC9" s="145">
        <v>2</v>
      </c>
      <c r="AD9" s="145">
        <v>1</v>
      </c>
      <c r="AE9" s="145">
        <v>1</v>
      </c>
      <c r="AF9" s="145">
        <v>1</v>
      </c>
      <c r="AG9" s="145">
        <v>5</v>
      </c>
      <c r="AH9" s="145">
        <v>0</v>
      </c>
      <c r="AI9" s="145"/>
      <c r="AJ9" s="147">
        <f t="shared" si="2"/>
        <v>42</v>
      </c>
      <c r="AK9" s="148">
        <f t="shared" si="3"/>
        <v>1.6153846153846154</v>
      </c>
      <c r="AL9" s="525"/>
      <c r="AM9" s="527"/>
      <c r="AN9" s="525"/>
      <c r="AO9" s="150">
        <f>AK9/D9</f>
        <v>1.0769230769230769</v>
      </c>
      <c r="AP9" s="525"/>
    </row>
    <row r="10" spans="1:42" ht="20.100000000000001" customHeight="1">
      <c r="A10" s="536"/>
      <c r="B10" s="151" t="s">
        <v>493</v>
      </c>
      <c r="C10" s="152"/>
      <c r="D10" s="152"/>
      <c r="E10" s="127">
        <v>0</v>
      </c>
      <c r="F10" s="128">
        <v>0</v>
      </c>
      <c r="G10" s="128"/>
      <c r="H10" s="129">
        <v>0</v>
      </c>
      <c r="I10" s="128">
        <v>1</v>
      </c>
      <c r="J10" s="128">
        <v>1</v>
      </c>
      <c r="K10" s="128">
        <v>0</v>
      </c>
      <c r="L10" s="128">
        <v>0</v>
      </c>
      <c r="M10" s="128">
        <v>1</v>
      </c>
      <c r="N10" s="128"/>
      <c r="O10" s="129">
        <v>1</v>
      </c>
      <c r="P10" s="128">
        <v>0</v>
      </c>
      <c r="Q10" s="128">
        <v>1</v>
      </c>
      <c r="R10" s="128">
        <v>2</v>
      </c>
      <c r="S10" s="128">
        <v>0</v>
      </c>
      <c r="T10" s="128">
        <v>1</v>
      </c>
      <c r="U10" s="128"/>
      <c r="V10" s="128">
        <v>0</v>
      </c>
      <c r="W10" s="128">
        <v>1</v>
      </c>
      <c r="X10" s="129">
        <v>0</v>
      </c>
      <c r="Y10" s="128">
        <v>0</v>
      </c>
      <c r="Z10" s="128">
        <v>0</v>
      </c>
      <c r="AA10" s="128">
        <v>1</v>
      </c>
      <c r="AB10" s="128"/>
      <c r="AC10" s="128">
        <v>0</v>
      </c>
      <c r="AD10" s="128">
        <v>1</v>
      </c>
      <c r="AE10" s="128">
        <v>0</v>
      </c>
      <c r="AF10" s="128">
        <v>0</v>
      </c>
      <c r="AG10" s="128">
        <v>0</v>
      </c>
      <c r="AH10" s="128">
        <v>0</v>
      </c>
      <c r="AI10" s="128"/>
      <c r="AJ10" s="153">
        <f t="shared" si="2"/>
        <v>11</v>
      </c>
      <c r="AK10" s="140">
        <f t="shared" si="3"/>
        <v>0.42307692307692307</v>
      </c>
      <c r="AL10" s="526"/>
      <c r="AM10" s="528"/>
      <c r="AN10" s="526"/>
      <c r="AO10" s="156"/>
      <c r="AP10" s="526"/>
    </row>
    <row r="11" spans="1:42" ht="20.100000000000001" customHeight="1">
      <c r="A11" s="529" t="s">
        <v>494</v>
      </c>
      <c r="B11" s="104" t="s">
        <v>491</v>
      </c>
      <c r="C11" s="157">
        <v>45</v>
      </c>
      <c r="D11" s="157">
        <v>27</v>
      </c>
      <c r="E11" s="106">
        <v>24</v>
      </c>
      <c r="F11" s="106">
        <v>27</v>
      </c>
      <c r="G11" s="107"/>
      <c r="H11" s="108">
        <v>29</v>
      </c>
      <c r="I11" s="107">
        <v>25</v>
      </c>
      <c r="J11" s="107">
        <v>25</v>
      </c>
      <c r="K11" s="107">
        <v>23</v>
      </c>
      <c r="L11" s="107">
        <v>20</v>
      </c>
      <c r="M11" s="107">
        <v>24</v>
      </c>
      <c r="N11" s="107"/>
      <c r="O11" s="108">
        <v>31</v>
      </c>
      <c r="P11" s="107">
        <v>22</v>
      </c>
      <c r="Q11" s="107">
        <v>25</v>
      </c>
      <c r="R11" s="107">
        <v>28</v>
      </c>
      <c r="S11" s="107">
        <v>22</v>
      </c>
      <c r="T11" s="107">
        <v>25</v>
      </c>
      <c r="U11" s="107"/>
      <c r="V11" s="107">
        <v>28</v>
      </c>
      <c r="W11" s="107">
        <v>21</v>
      </c>
      <c r="X11" s="108">
        <v>21</v>
      </c>
      <c r="Y11" s="107">
        <v>24</v>
      </c>
      <c r="Z11" s="107">
        <v>23</v>
      </c>
      <c r="AA11" s="107">
        <v>23</v>
      </c>
      <c r="AB11" s="107"/>
      <c r="AC11" s="107">
        <v>32</v>
      </c>
      <c r="AD11" s="107">
        <v>18</v>
      </c>
      <c r="AE11" s="107">
        <v>24</v>
      </c>
      <c r="AF11" s="107">
        <v>26</v>
      </c>
      <c r="AG11" s="107">
        <v>24</v>
      </c>
      <c r="AH11" s="107">
        <v>21</v>
      </c>
      <c r="AI11" s="107"/>
      <c r="AJ11" s="109">
        <f t="shared" si="2"/>
        <v>635</v>
      </c>
      <c r="AK11" s="110">
        <f t="shared" si="3"/>
        <v>24.423076923076923</v>
      </c>
      <c r="AL11" s="531">
        <f>SUM(AK11:AK13)</f>
        <v>30</v>
      </c>
      <c r="AM11" s="111">
        <f>AK11/C11</f>
        <v>0.54273504273504269</v>
      </c>
      <c r="AN11" s="532">
        <f>AL11/(C11+C12)</f>
        <v>0.66666666666666663</v>
      </c>
      <c r="AO11" s="112">
        <f>AK11/D11</f>
        <v>0.90455840455840453</v>
      </c>
      <c r="AP11" s="532">
        <f>AL11/(D11+D12)</f>
        <v>0.88235294117647056</v>
      </c>
    </row>
    <row r="12" spans="1:42" ht="20.100000000000001" customHeight="1">
      <c r="A12" s="530"/>
      <c r="B12" s="158" t="s">
        <v>492</v>
      </c>
      <c r="C12" s="159"/>
      <c r="D12" s="159">
        <v>7</v>
      </c>
      <c r="E12" s="160">
        <v>8</v>
      </c>
      <c r="F12" s="160">
        <v>4</v>
      </c>
      <c r="G12" s="117"/>
      <c r="H12" s="118">
        <v>3</v>
      </c>
      <c r="I12" s="117">
        <v>8</v>
      </c>
      <c r="J12" s="117">
        <v>7</v>
      </c>
      <c r="K12" s="117">
        <v>3</v>
      </c>
      <c r="L12" s="117">
        <v>7</v>
      </c>
      <c r="M12" s="117">
        <v>6</v>
      </c>
      <c r="N12" s="117"/>
      <c r="O12" s="118">
        <v>2</v>
      </c>
      <c r="P12" s="117">
        <v>8</v>
      </c>
      <c r="Q12" s="117">
        <v>7</v>
      </c>
      <c r="R12" s="117">
        <v>2</v>
      </c>
      <c r="S12" s="117">
        <v>6</v>
      </c>
      <c r="T12" s="117">
        <v>7</v>
      </c>
      <c r="U12" s="117"/>
      <c r="V12" s="117">
        <v>3</v>
      </c>
      <c r="W12" s="117">
        <v>9</v>
      </c>
      <c r="X12" s="118">
        <v>6</v>
      </c>
      <c r="Y12" s="117">
        <v>2</v>
      </c>
      <c r="Z12" s="117">
        <v>9</v>
      </c>
      <c r="AA12" s="161">
        <v>6</v>
      </c>
      <c r="AB12" s="161"/>
      <c r="AC12" s="117">
        <v>2</v>
      </c>
      <c r="AD12" s="117">
        <v>7</v>
      </c>
      <c r="AE12" s="117">
        <v>6</v>
      </c>
      <c r="AF12" s="117">
        <v>3</v>
      </c>
      <c r="AG12" s="117">
        <v>9</v>
      </c>
      <c r="AH12" s="117">
        <v>5</v>
      </c>
      <c r="AI12" s="117"/>
      <c r="AJ12" s="119">
        <f t="shared" si="2"/>
        <v>145</v>
      </c>
      <c r="AK12" s="120">
        <f t="shared" si="3"/>
        <v>5.5769230769230766</v>
      </c>
      <c r="AL12" s="525"/>
      <c r="AM12" s="533"/>
      <c r="AN12" s="525"/>
      <c r="AO12" s="162">
        <f>AK12/D12</f>
        <v>0.79670329670329665</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0</v>
      </c>
      <c r="F14" s="164">
        <v>0</v>
      </c>
      <c r="G14" s="165"/>
      <c r="H14" s="165">
        <v>1</v>
      </c>
      <c r="I14" s="165">
        <v>0</v>
      </c>
      <c r="J14" s="165">
        <v>1</v>
      </c>
      <c r="K14" s="165">
        <v>1</v>
      </c>
      <c r="L14" s="165">
        <v>3</v>
      </c>
      <c r="M14" s="165">
        <v>2</v>
      </c>
      <c r="N14" s="165"/>
      <c r="O14" s="165">
        <v>0</v>
      </c>
      <c r="P14" s="165">
        <v>0</v>
      </c>
      <c r="Q14" s="165">
        <v>1</v>
      </c>
      <c r="R14" s="165">
        <v>0</v>
      </c>
      <c r="S14" s="165">
        <v>1</v>
      </c>
      <c r="T14" s="165">
        <v>1</v>
      </c>
      <c r="U14" s="165"/>
      <c r="V14" s="165">
        <v>4</v>
      </c>
      <c r="W14" s="165">
        <v>1</v>
      </c>
      <c r="X14" s="165">
        <v>0</v>
      </c>
      <c r="Y14" s="165">
        <v>2</v>
      </c>
      <c r="Z14" s="165">
        <v>1</v>
      </c>
      <c r="AA14" s="165">
        <v>2</v>
      </c>
      <c r="AB14" s="165"/>
      <c r="AC14" s="165">
        <v>1</v>
      </c>
      <c r="AD14" s="165">
        <v>1</v>
      </c>
      <c r="AE14" s="165">
        <v>1</v>
      </c>
      <c r="AF14" s="165">
        <v>0</v>
      </c>
      <c r="AG14" s="165">
        <v>0</v>
      </c>
      <c r="AH14" s="165">
        <v>1</v>
      </c>
      <c r="AI14" s="165"/>
      <c r="AJ14" s="166">
        <f t="shared" si="2"/>
        <v>25</v>
      </c>
      <c r="AK14" s="167">
        <f t="shared" ref="AK14:AK61" si="4">AJ14/COUNTA(E14:AI14)</f>
        <v>0.96153846153846156</v>
      </c>
      <c r="AL14" s="526"/>
      <c r="AM14" s="528"/>
      <c r="AN14" s="526"/>
      <c r="AO14" s="528"/>
      <c r="AP14" s="526"/>
    </row>
    <row r="15" spans="1:42" ht="20.100000000000001" customHeight="1">
      <c r="A15" s="529" t="s">
        <v>496</v>
      </c>
      <c r="B15" s="104" t="s">
        <v>497</v>
      </c>
      <c r="C15" s="168">
        <v>272</v>
      </c>
      <c r="D15" s="168">
        <v>230</v>
      </c>
      <c r="E15" s="169">
        <v>240</v>
      </c>
      <c r="F15" s="169">
        <v>240</v>
      </c>
      <c r="G15" s="169">
        <v>240</v>
      </c>
      <c r="H15" s="169">
        <v>240</v>
      </c>
      <c r="I15" s="169">
        <v>240</v>
      </c>
      <c r="J15" s="169">
        <v>240</v>
      </c>
      <c r="K15" s="169">
        <v>240</v>
      </c>
      <c r="L15" s="169">
        <v>240</v>
      </c>
      <c r="M15" s="169">
        <v>240</v>
      </c>
      <c r="N15" s="169">
        <v>240</v>
      </c>
      <c r="O15" s="169">
        <v>240</v>
      </c>
      <c r="P15" s="169">
        <v>240</v>
      </c>
      <c r="Q15" s="169">
        <v>240</v>
      </c>
      <c r="R15" s="169">
        <v>240</v>
      </c>
      <c r="S15" s="169">
        <v>240</v>
      </c>
      <c r="T15" s="169">
        <v>240</v>
      </c>
      <c r="U15" s="169">
        <v>240</v>
      </c>
      <c r="V15" s="169">
        <v>240</v>
      </c>
      <c r="W15" s="169">
        <v>240</v>
      </c>
      <c r="X15" s="169">
        <v>240</v>
      </c>
      <c r="Y15" s="169">
        <v>240</v>
      </c>
      <c r="Z15" s="169">
        <v>240</v>
      </c>
      <c r="AA15" s="169">
        <v>240</v>
      </c>
      <c r="AB15" s="169">
        <v>240</v>
      </c>
      <c r="AC15" s="169">
        <v>240</v>
      </c>
      <c r="AD15" s="169">
        <v>240</v>
      </c>
      <c r="AE15" s="169">
        <v>240</v>
      </c>
      <c r="AF15" s="169">
        <v>240</v>
      </c>
      <c r="AG15" s="169">
        <v>240</v>
      </c>
      <c r="AH15" s="169">
        <v>240</v>
      </c>
      <c r="AI15" s="169">
        <v>240</v>
      </c>
      <c r="AJ15" s="109">
        <f>SUM(E15:AI15)</f>
        <v>7440</v>
      </c>
      <c r="AK15" s="110">
        <f t="shared" si="4"/>
        <v>240</v>
      </c>
      <c r="AL15" s="543"/>
      <c r="AM15" s="545"/>
      <c r="AN15" s="532"/>
      <c r="AO15" s="112"/>
      <c r="AP15" s="532"/>
    </row>
    <row r="16" spans="1:42" ht="20.100000000000001" customHeight="1">
      <c r="A16" s="536"/>
      <c r="B16" s="124" t="s">
        <v>498</v>
      </c>
      <c r="C16" s="170">
        <v>99</v>
      </c>
      <c r="D16" s="171">
        <v>155</v>
      </c>
      <c r="E16" s="172">
        <v>152</v>
      </c>
      <c r="F16" s="172">
        <v>152</v>
      </c>
      <c r="G16" s="172">
        <v>152</v>
      </c>
      <c r="H16" s="172">
        <v>152</v>
      </c>
      <c r="I16" s="172">
        <v>152</v>
      </c>
      <c r="J16" s="172">
        <v>152</v>
      </c>
      <c r="K16" s="172">
        <v>152</v>
      </c>
      <c r="L16" s="172">
        <v>152</v>
      </c>
      <c r="M16" s="172">
        <v>152</v>
      </c>
      <c r="N16" s="172">
        <v>152</v>
      </c>
      <c r="O16" s="172">
        <v>152</v>
      </c>
      <c r="P16" s="172">
        <v>152</v>
      </c>
      <c r="Q16" s="172">
        <v>152</v>
      </c>
      <c r="R16" s="172">
        <v>152</v>
      </c>
      <c r="S16" s="172">
        <v>152</v>
      </c>
      <c r="T16" s="172">
        <v>152</v>
      </c>
      <c r="U16" s="172">
        <v>152</v>
      </c>
      <c r="V16" s="172">
        <v>152</v>
      </c>
      <c r="W16" s="172">
        <v>152</v>
      </c>
      <c r="X16" s="172">
        <v>152</v>
      </c>
      <c r="Y16" s="172">
        <v>152</v>
      </c>
      <c r="Z16" s="172">
        <v>152</v>
      </c>
      <c r="AA16" s="172">
        <v>152</v>
      </c>
      <c r="AB16" s="172">
        <v>152</v>
      </c>
      <c r="AC16" s="172">
        <v>152</v>
      </c>
      <c r="AD16" s="172">
        <v>152</v>
      </c>
      <c r="AE16" s="172">
        <v>152</v>
      </c>
      <c r="AF16" s="172">
        <v>152</v>
      </c>
      <c r="AG16" s="172">
        <v>152</v>
      </c>
      <c r="AH16" s="172">
        <v>152</v>
      </c>
      <c r="AI16" s="172">
        <v>152</v>
      </c>
      <c r="AJ16" s="130">
        <f t="shared" ref="AJ16:AJ26" si="5">SUM(E16:AI16)</f>
        <v>4712</v>
      </c>
      <c r="AK16" s="173">
        <f t="shared" si="4"/>
        <v>152</v>
      </c>
      <c r="AL16" s="544"/>
      <c r="AM16" s="546"/>
      <c r="AN16" s="526"/>
      <c r="AO16" s="174"/>
      <c r="AP16" s="526"/>
    </row>
    <row r="17" spans="1:42" ht="20.100000000000001" customHeight="1">
      <c r="A17" s="530" t="s">
        <v>499</v>
      </c>
      <c r="B17" s="115" t="s">
        <v>488</v>
      </c>
      <c r="C17" s="175">
        <v>80</v>
      </c>
      <c r="D17" s="105">
        <v>72.5</v>
      </c>
      <c r="E17" s="176">
        <v>73</v>
      </c>
      <c r="F17" s="176">
        <v>73</v>
      </c>
      <c r="G17" s="176">
        <v>73</v>
      </c>
      <c r="H17" s="176">
        <v>73</v>
      </c>
      <c r="I17" s="176">
        <v>73</v>
      </c>
      <c r="J17" s="176">
        <v>73</v>
      </c>
      <c r="K17" s="176">
        <v>73</v>
      </c>
      <c r="L17" s="176">
        <v>73</v>
      </c>
      <c r="M17" s="176">
        <v>71</v>
      </c>
      <c r="N17" s="176">
        <v>71</v>
      </c>
      <c r="O17" s="176">
        <v>71</v>
      </c>
      <c r="P17" s="176">
        <v>71</v>
      </c>
      <c r="Q17" s="176">
        <v>71</v>
      </c>
      <c r="R17" s="176">
        <v>70</v>
      </c>
      <c r="S17" s="176">
        <v>70</v>
      </c>
      <c r="T17" s="176">
        <v>70</v>
      </c>
      <c r="U17" s="176">
        <v>70</v>
      </c>
      <c r="V17" s="176">
        <v>70</v>
      </c>
      <c r="W17" s="176">
        <v>70</v>
      </c>
      <c r="X17" s="176">
        <v>70</v>
      </c>
      <c r="Y17" s="176">
        <v>71</v>
      </c>
      <c r="Z17" s="128">
        <v>71</v>
      </c>
      <c r="AA17" s="176">
        <v>72</v>
      </c>
      <c r="AB17" s="176">
        <v>71</v>
      </c>
      <c r="AC17" s="176">
        <v>71</v>
      </c>
      <c r="AD17" s="176">
        <v>71</v>
      </c>
      <c r="AE17" s="176">
        <v>71</v>
      </c>
      <c r="AF17" s="176">
        <v>71</v>
      </c>
      <c r="AG17" s="176">
        <v>71</v>
      </c>
      <c r="AH17" s="176">
        <v>71</v>
      </c>
      <c r="AI17" s="176">
        <v>71</v>
      </c>
      <c r="AJ17" s="177">
        <f>SUM(E17:AI17)</f>
        <v>2211</v>
      </c>
      <c r="AK17" s="178">
        <f>AJ17/COUNTA(E17:AI17)</f>
        <v>71.322580645161295</v>
      </c>
      <c r="AL17" s="531">
        <f>SUM(AK17:AK18)</f>
        <v>77</v>
      </c>
      <c r="AM17" s="179">
        <f>AK17/C17</f>
        <v>0.89153225806451619</v>
      </c>
      <c r="AN17" s="532">
        <f>AL17/(C17+C18)</f>
        <v>0.96250000000000002</v>
      </c>
      <c r="AO17" s="112">
        <f>AK17/D17</f>
        <v>0.9837597330367075</v>
      </c>
      <c r="AP17" s="532">
        <f>AL17/(D17+D18)</f>
        <v>1.0065359477124183</v>
      </c>
    </row>
    <row r="18" spans="1:42" ht="20.100000000000001" customHeight="1">
      <c r="A18" s="530"/>
      <c r="B18" s="115" t="s">
        <v>489</v>
      </c>
      <c r="C18" s="135"/>
      <c r="D18" s="116">
        <v>4</v>
      </c>
      <c r="E18" s="180">
        <v>3</v>
      </c>
      <c r="F18" s="180">
        <v>4</v>
      </c>
      <c r="G18" s="180">
        <v>4</v>
      </c>
      <c r="H18" s="180">
        <v>4</v>
      </c>
      <c r="I18" s="180">
        <v>5</v>
      </c>
      <c r="J18" s="180">
        <v>6</v>
      </c>
      <c r="K18" s="180">
        <v>5</v>
      </c>
      <c r="L18" s="180">
        <v>4</v>
      </c>
      <c r="M18" s="180">
        <v>4</v>
      </c>
      <c r="N18" s="176">
        <v>4</v>
      </c>
      <c r="O18" s="176">
        <v>5</v>
      </c>
      <c r="P18" s="176">
        <v>6</v>
      </c>
      <c r="Q18" s="176">
        <v>5</v>
      </c>
      <c r="R18" s="176">
        <v>5</v>
      </c>
      <c r="S18" s="176">
        <v>5</v>
      </c>
      <c r="T18" s="176">
        <v>4</v>
      </c>
      <c r="U18" s="176">
        <v>4</v>
      </c>
      <c r="V18" s="176">
        <v>6</v>
      </c>
      <c r="W18" s="176">
        <v>7</v>
      </c>
      <c r="X18" s="180">
        <v>7</v>
      </c>
      <c r="Y18" s="176">
        <v>8</v>
      </c>
      <c r="Z18" s="176">
        <v>7</v>
      </c>
      <c r="AA18" s="176">
        <v>7</v>
      </c>
      <c r="AB18" s="176">
        <v>7</v>
      </c>
      <c r="AC18" s="176">
        <v>9</v>
      </c>
      <c r="AD18" s="176">
        <v>9</v>
      </c>
      <c r="AE18" s="176">
        <v>8</v>
      </c>
      <c r="AF18" s="176">
        <v>9</v>
      </c>
      <c r="AG18" s="176">
        <v>7</v>
      </c>
      <c r="AH18" s="176">
        <v>4</v>
      </c>
      <c r="AI18" s="176">
        <v>4</v>
      </c>
      <c r="AJ18" s="153">
        <f t="shared" si="5"/>
        <v>176</v>
      </c>
      <c r="AK18" s="178">
        <f t="shared" si="4"/>
        <v>5.67741935483871</v>
      </c>
      <c r="AL18" s="548"/>
      <c r="AM18" s="181"/>
      <c r="AN18" s="549"/>
      <c r="AO18" s="182">
        <f>AK18/D18</f>
        <v>1.4193548387096775</v>
      </c>
      <c r="AP18" s="549"/>
    </row>
    <row r="19" spans="1:42" ht="19.5" customHeight="1">
      <c r="A19" s="536"/>
      <c r="B19" s="124" t="s">
        <v>490</v>
      </c>
      <c r="C19" s="163"/>
      <c r="D19" s="163"/>
      <c r="E19" s="180"/>
      <c r="F19" s="180"/>
      <c r="G19" s="180"/>
      <c r="H19" s="180"/>
      <c r="I19" s="180"/>
      <c r="J19" s="180"/>
      <c r="K19" s="180"/>
      <c r="L19" s="180">
        <v>2</v>
      </c>
      <c r="M19" s="180"/>
      <c r="N19" s="128"/>
      <c r="O19" s="128"/>
      <c r="P19" s="128"/>
      <c r="Q19" s="128"/>
      <c r="R19" s="128"/>
      <c r="S19" s="128"/>
      <c r="T19" s="128"/>
      <c r="U19" s="128"/>
      <c r="V19" s="128"/>
      <c r="W19" s="128"/>
      <c r="X19" s="128"/>
      <c r="Y19" s="128"/>
      <c r="Z19" s="128"/>
      <c r="AA19" s="176"/>
      <c r="AB19" s="176"/>
      <c r="AC19" s="176"/>
      <c r="AD19" s="176"/>
      <c r="AE19" s="176"/>
      <c r="AF19" s="176"/>
      <c r="AG19" s="176"/>
      <c r="AH19" s="176"/>
      <c r="AI19" s="176"/>
      <c r="AJ19" s="183">
        <f t="shared" si="5"/>
        <v>2</v>
      </c>
      <c r="AK19" s="140">
        <f t="shared" si="4"/>
        <v>2</v>
      </c>
      <c r="AL19" s="121"/>
      <c r="AM19" s="184"/>
      <c r="AN19" s="149"/>
      <c r="AO19" s="185"/>
      <c r="AP19" s="113"/>
    </row>
    <row r="20" spans="1:42" ht="20.100000000000001" customHeight="1">
      <c r="A20" s="529" t="s">
        <v>500</v>
      </c>
      <c r="B20" s="104" t="s">
        <v>491</v>
      </c>
      <c r="C20" s="157">
        <v>75</v>
      </c>
      <c r="D20" s="157">
        <v>49.5</v>
      </c>
      <c r="E20" s="107">
        <v>46</v>
      </c>
      <c r="F20" s="107">
        <v>52</v>
      </c>
      <c r="G20" s="107"/>
      <c r="H20" s="107">
        <v>50</v>
      </c>
      <c r="I20" s="107">
        <v>43</v>
      </c>
      <c r="J20" s="107">
        <v>49</v>
      </c>
      <c r="K20" s="107">
        <v>50</v>
      </c>
      <c r="L20" s="107">
        <v>50</v>
      </c>
      <c r="M20" s="107">
        <v>51</v>
      </c>
      <c r="N20" s="107"/>
      <c r="O20" s="107">
        <v>47</v>
      </c>
      <c r="P20" s="107">
        <v>44</v>
      </c>
      <c r="Q20" s="107">
        <v>35</v>
      </c>
      <c r="R20" s="107">
        <v>39</v>
      </c>
      <c r="S20" s="107">
        <v>40</v>
      </c>
      <c r="T20" s="107">
        <v>49</v>
      </c>
      <c r="U20" s="107"/>
      <c r="V20" s="107">
        <v>52</v>
      </c>
      <c r="W20" s="107">
        <v>46</v>
      </c>
      <c r="X20" s="107">
        <v>50</v>
      </c>
      <c r="Y20" s="107">
        <v>50</v>
      </c>
      <c r="Z20" s="107">
        <v>47</v>
      </c>
      <c r="AA20" s="107">
        <v>48</v>
      </c>
      <c r="AB20" s="107"/>
      <c r="AC20" s="107">
        <v>51</v>
      </c>
      <c r="AD20" s="107">
        <v>44</v>
      </c>
      <c r="AE20" s="107">
        <v>50</v>
      </c>
      <c r="AF20" s="107">
        <v>50</v>
      </c>
      <c r="AG20" s="107">
        <v>45</v>
      </c>
      <c r="AH20" s="107">
        <v>48</v>
      </c>
      <c r="AI20" s="107"/>
      <c r="AJ20" s="109">
        <f t="shared" si="5"/>
        <v>1226</v>
      </c>
      <c r="AK20" s="110">
        <f t="shared" si="4"/>
        <v>47.153846153846153</v>
      </c>
      <c r="AL20" s="531">
        <f>SUM(AK20:AK21)</f>
        <v>58.307692307692307</v>
      </c>
      <c r="AM20" s="111">
        <f>AK20/C20</f>
        <v>0.62871794871794873</v>
      </c>
      <c r="AN20" s="532">
        <f>AL20/(C20+C21)</f>
        <v>0.77743589743589747</v>
      </c>
      <c r="AO20" s="112">
        <f>AK20/D20</f>
        <v>0.95260295260295258</v>
      </c>
      <c r="AP20" s="532">
        <f>AL20/(D20+D21)</f>
        <v>0.96376350921805465</v>
      </c>
    </row>
    <row r="21" spans="1:42" ht="20.100000000000001" customHeight="1">
      <c r="A21" s="530"/>
      <c r="B21" s="115" t="s">
        <v>492</v>
      </c>
      <c r="C21" s="159"/>
      <c r="D21" s="159">
        <v>11</v>
      </c>
      <c r="E21" s="117">
        <v>14</v>
      </c>
      <c r="F21" s="117">
        <v>11</v>
      </c>
      <c r="G21" s="117"/>
      <c r="H21" s="117">
        <v>8</v>
      </c>
      <c r="I21" s="117">
        <v>12</v>
      </c>
      <c r="J21" s="117">
        <v>15</v>
      </c>
      <c r="K21" s="117">
        <v>11</v>
      </c>
      <c r="L21" s="117">
        <v>13</v>
      </c>
      <c r="M21" s="117">
        <v>10</v>
      </c>
      <c r="N21" s="117"/>
      <c r="O21" s="117">
        <v>7</v>
      </c>
      <c r="P21" s="117">
        <v>11</v>
      </c>
      <c r="Q21" s="117">
        <v>11</v>
      </c>
      <c r="R21" s="117">
        <v>8</v>
      </c>
      <c r="S21" s="117">
        <v>8</v>
      </c>
      <c r="T21" s="117">
        <v>10</v>
      </c>
      <c r="U21" s="117"/>
      <c r="V21" s="117">
        <v>9</v>
      </c>
      <c r="W21" s="117">
        <v>12</v>
      </c>
      <c r="X21" s="117">
        <v>15</v>
      </c>
      <c r="Y21" s="117">
        <v>14</v>
      </c>
      <c r="Z21" s="117">
        <v>13</v>
      </c>
      <c r="AA21" s="117">
        <v>9</v>
      </c>
      <c r="AB21" s="117"/>
      <c r="AC21" s="117">
        <v>8</v>
      </c>
      <c r="AD21" s="117">
        <v>10</v>
      </c>
      <c r="AE21" s="117">
        <v>15</v>
      </c>
      <c r="AF21" s="117">
        <v>13</v>
      </c>
      <c r="AG21" s="117">
        <v>14</v>
      </c>
      <c r="AH21" s="117">
        <v>9</v>
      </c>
      <c r="AI21" s="117"/>
      <c r="AJ21" s="119">
        <f t="shared" si="5"/>
        <v>290</v>
      </c>
      <c r="AK21" s="120">
        <f t="shared" si="4"/>
        <v>11.153846153846153</v>
      </c>
      <c r="AL21" s="547"/>
      <c r="AM21" s="540"/>
      <c r="AN21" s="525"/>
      <c r="AO21" s="162">
        <f>AK21/D21</f>
        <v>1.013986013986014</v>
      </c>
      <c r="AP21" s="524"/>
    </row>
    <row r="22" spans="1:42" ht="20.100000000000001" customHeight="1">
      <c r="A22" s="536"/>
      <c r="B22" s="151" t="s">
        <v>493</v>
      </c>
      <c r="C22" s="163"/>
      <c r="D22" s="163"/>
      <c r="E22" s="186">
        <v>3</v>
      </c>
      <c r="F22" s="186">
        <v>1</v>
      </c>
      <c r="G22" s="186"/>
      <c r="H22" s="186">
        <v>2</v>
      </c>
      <c r="I22" s="186">
        <v>3</v>
      </c>
      <c r="J22" s="186">
        <v>3</v>
      </c>
      <c r="K22" s="186">
        <v>2</v>
      </c>
      <c r="L22" s="186">
        <v>3</v>
      </c>
      <c r="M22" s="186">
        <v>2</v>
      </c>
      <c r="N22" s="186"/>
      <c r="O22" s="186">
        <v>7</v>
      </c>
      <c r="P22" s="186">
        <v>0</v>
      </c>
      <c r="Q22" s="186">
        <v>9</v>
      </c>
      <c r="R22" s="186">
        <v>7</v>
      </c>
      <c r="S22" s="186">
        <v>6</v>
      </c>
      <c r="T22" s="186">
        <v>4</v>
      </c>
      <c r="U22" s="186"/>
      <c r="V22" s="186">
        <v>2</v>
      </c>
      <c r="W22" s="186">
        <v>2</v>
      </c>
      <c r="X22" s="186">
        <v>3</v>
      </c>
      <c r="Y22" s="186">
        <v>1</v>
      </c>
      <c r="Z22" s="186">
        <v>6</v>
      </c>
      <c r="AA22" s="186">
        <v>5</v>
      </c>
      <c r="AB22" s="186"/>
      <c r="AC22" s="186">
        <v>2</v>
      </c>
      <c r="AD22" s="186">
        <v>5</v>
      </c>
      <c r="AE22" s="186">
        <v>0</v>
      </c>
      <c r="AF22" s="186">
        <v>4</v>
      </c>
      <c r="AG22" s="186">
        <v>4</v>
      </c>
      <c r="AH22" s="186">
        <v>3</v>
      </c>
      <c r="AI22" s="186"/>
      <c r="AJ22" s="187">
        <f t="shared" si="5"/>
        <v>89</v>
      </c>
      <c r="AK22" s="188">
        <f t="shared" si="4"/>
        <v>3.4230769230769229</v>
      </c>
      <c r="AL22" s="526"/>
      <c r="AM22" s="528"/>
      <c r="AN22" s="526"/>
      <c r="AO22" s="156"/>
      <c r="AP22" s="526"/>
    </row>
    <row r="23" spans="1:42" ht="20.100000000000001" customHeight="1">
      <c r="A23" s="529" t="s">
        <v>501</v>
      </c>
      <c r="B23" s="104" t="s">
        <v>491</v>
      </c>
      <c r="C23" s="157">
        <v>35</v>
      </c>
      <c r="D23" s="105">
        <v>24</v>
      </c>
      <c r="E23" s="107">
        <v>23</v>
      </c>
      <c r="F23" s="107">
        <v>27</v>
      </c>
      <c r="G23" s="107"/>
      <c r="H23" s="107">
        <v>27</v>
      </c>
      <c r="I23" s="107">
        <v>21</v>
      </c>
      <c r="J23" s="107">
        <v>26</v>
      </c>
      <c r="K23" s="107">
        <v>22</v>
      </c>
      <c r="L23" s="107">
        <v>22</v>
      </c>
      <c r="M23" s="107">
        <v>28</v>
      </c>
      <c r="N23" s="107"/>
      <c r="O23" s="107">
        <v>26</v>
      </c>
      <c r="P23" s="107">
        <v>27</v>
      </c>
      <c r="Q23" s="107">
        <v>22</v>
      </c>
      <c r="R23" s="107">
        <v>25</v>
      </c>
      <c r="S23" s="107">
        <v>19</v>
      </c>
      <c r="T23" s="107">
        <v>30</v>
      </c>
      <c r="U23" s="107"/>
      <c r="V23" s="107">
        <v>26</v>
      </c>
      <c r="W23" s="107">
        <v>23</v>
      </c>
      <c r="X23" s="107">
        <v>27</v>
      </c>
      <c r="Y23" s="107">
        <v>27</v>
      </c>
      <c r="Z23" s="107">
        <v>25</v>
      </c>
      <c r="AA23" s="107">
        <v>31</v>
      </c>
      <c r="AB23" s="107"/>
      <c r="AC23" s="107">
        <v>26</v>
      </c>
      <c r="AD23" s="107">
        <v>26</v>
      </c>
      <c r="AE23" s="107">
        <v>26</v>
      </c>
      <c r="AF23" s="107">
        <v>25</v>
      </c>
      <c r="AG23" s="107">
        <v>24</v>
      </c>
      <c r="AH23" s="107">
        <v>28</v>
      </c>
      <c r="AI23" s="107"/>
      <c r="AJ23" s="109">
        <f t="shared" si="5"/>
        <v>659</v>
      </c>
      <c r="AK23" s="110">
        <f t="shared" si="4"/>
        <v>25.346153846153847</v>
      </c>
      <c r="AL23" s="531">
        <f>SUM(AK23:AK24)</f>
        <v>27.615384615384617</v>
      </c>
      <c r="AM23" s="111">
        <f>AK23/C23</f>
        <v>0.72417582417582416</v>
      </c>
      <c r="AN23" s="532">
        <f>AL23/(C23+C24)</f>
        <v>0.78901098901098909</v>
      </c>
      <c r="AO23" s="112">
        <f>AK23/D23</f>
        <v>1.0560897435897436</v>
      </c>
      <c r="AP23" s="532">
        <f>AL23/(D23+D24)</f>
        <v>0.95225464190981435</v>
      </c>
    </row>
    <row r="24" spans="1:42" ht="20.100000000000001" customHeight="1">
      <c r="A24" s="530"/>
      <c r="B24" s="115" t="s">
        <v>492</v>
      </c>
      <c r="C24" s="159"/>
      <c r="D24" s="189">
        <v>5</v>
      </c>
      <c r="E24" s="117">
        <v>5</v>
      </c>
      <c r="F24" s="117">
        <v>1</v>
      </c>
      <c r="G24" s="117"/>
      <c r="H24" s="117">
        <v>1</v>
      </c>
      <c r="I24" s="117">
        <v>4</v>
      </c>
      <c r="J24" s="117">
        <v>2</v>
      </c>
      <c r="K24" s="117">
        <v>5</v>
      </c>
      <c r="L24" s="117">
        <v>4</v>
      </c>
      <c r="M24" s="117">
        <v>0</v>
      </c>
      <c r="N24" s="117"/>
      <c r="O24" s="117">
        <v>1</v>
      </c>
      <c r="P24" s="117">
        <v>3</v>
      </c>
      <c r="Q24" s="117">
        <v>5</v>
      </c>
      <c r="R24" s="117">
        <v>0</v>
      </c>
      <c r="S24" s="117">
        <v>4</v>
      </c>
      <c r="T24" s="117">
        <v>0</v>
      </c>
      <c r="U24" s="117"/>
      <c r="V24" s="117">
        <v>1</v>
      </c>
      <c r="W24" s="117">
        <v>4</v>
      </c>
      <c r="X24" s="117">
        <v>2</v>
      </c>
      <c r="Y24" s="117">
        <v>1</v>
      </c>
      <c r="Z24" s="117">
        <v>4</v>
      </c>
      <c r="AA24" s="117">
        <v>0</v>
      </c>
      <c r="AB24" s="117"/>
      <c r="AC24" s="117">
        <v>2</v>
      </c>
      <c r="AD24" s="117">
        <v>4</v>
      </c>
      <c r="AE24" s="117">
        <v>2</v>
      </c>
      <c r="AF24" s="117">
        <v>0</v>
      </c>
      <c r="AG24" s="117">
        <v>4</v>
      </c>
      <c r="AH24" s="117">
        <v>0</v>
      </c>
      <c r="AI24" s="117"/>
      <c r="AJ24" s="119">
        <f t="shared" si="5"/>
        <v>59</v>
      </c>
      <c r="AK24" s="120">
        <f t="shared" si="4"/>
        <v>2.2692307692307692</v>
      </c>
      <c r="AL24" s="547"/>
      <c r="AM24" s="551"/>
      <c r="AN24" s="525"/>
      <c r="AO24" s="162">
        <f>AK24/D24</f>
        <v>0.45384615384615384</v>
      </c>
      <c r="AP24" s="524"/>
    </row>
    <row r="25" spans="1:42" ht="20.100000000000001" customHeight="1">
      <c r="A25" s="536"/>
      <c r="B25" s="190" t="s">
        <v>493</v>
      </c>
      <c r="C25" s="163"/>
      <c r="D25" s="163"/>
      <c r="E25" s="165">
        <v>0</v>
      </c>
      <c r="F25" s="165">
        <v>1</v>
      </c>
      <c r="G25" s="165"/>
      <c r="H25" s="165">
        <v>1</v>
      </c>
      <c r="I25" s="165">
        <v>1</v>
      </c>
      <c r="J25" s="165">
        <v>0</v>
      </c>
      <c r="K25" s="165">
        <v>0</v>
      </c>
      <c r="L25" s="165">
        <v>1</v>
      </c>
      <c r="M25" s="165">
        <v>0</v>
      </c>
      <c r="N25" s="165"/>
      <c r="O25" s="165">
        <v>1</v>
      </c>
      <c r="P25" s="165">
        <v>0</v>
      </c>
      <c r="Q25" s="165">
        <v>3</v>
      </c>
      <c r="R25" s="165">
        <v>0</v>
      </c>
      <c r="S25" s="165">
        <v>0</v>
      </c>
      <c r="T25" s="165">
        <v>0</v>
      </c>
      <c r="U25" s="165"/>
      <c r="V25" s="165">
        <v>2</v>
      </c>
      <c r="W25" s="165">
        <v>1</v>
      </c>
      <c r="X25" s="165">
        <v>0</v>
      </c>
      <c r="Y25" s="165">
        <v>0</v>
      </c>
      <c r="Z25" s="165">
        <v>0</v>
      </c>
      <c r="AA25" s="165">
        <v>2</v>
      </c>
      <c r="AB25" s="165"/>
      <c r="AC25" s="165">
        <v>2</v>
      </c>
      <c r="AD25" s="165">
        <v>2</v>
      </c>
      <c r="AE25" s="165">
        <v>0</v>
      </c>
      <c r="AF25" s="165">
        <v>2</v>
      </c>
      <c r="AG25" s="165">
        <v>1</v>
      </c>
      <c r="AH25" s="165">
        <v>3</v>
      </c>
      <c r="AI25" s="165"/>
      <c r="AJ25" s="187">
        <f t="shared" si="5"/>
        <v>23</v>
      </c>
      <c r="AK25" s="188">
        <f t="shared" si="4"/>
        <v>0.88461538461538458</v>
      </c>
      <c r="AL25" s="526"/>
      <c r="AM25" s="552"/>
      <c r="AN25" s="526"/>
      <c r="AO25" s="156"/>
      <c r="AP25" s="550"/>
    </row>
    <row r="26" spans="1:42" ht="20.100000000000001" customHeight="1">
      <c r="A26" s="529" t="s">
        <v>502</v>
      </c>
      <c r="B26" s="104" t="s">
        <v>497</v>
      </c>
      <c r="C26" s="168">
        <v>189</v>
      </c>
      <c r="D26" s="168">
        <v>200</v>
      </c>
      <c r="E26" s="192">
        <v>198</v>
      </c>
      <c r="F26" s="192">
        <v>198</v>
      </c>
      <c r="G26" s="192">
        <v>198</v>
      </c>
      <c r="H26" s="192">
        <v>198</v>
      </c>
      <c r="I26" s="192">
        <v>198</v>
      </c>
      <c r="J26" s="192">
        <v>198</v>
      </c>
      <c r="K26" s="192">
        <v>198</v>
      </c>
      <c r="L26" s="192">
        <v>198</v>
      </c>
      <c r="M26" s="192">
        <v>198</v>
      </c>
      <c r="N26" s="192">
        <v>198</v>
      </c>
      <c r="O26" s="192">
        <v>198</v>
      </c>
      <c r="P26" s="192">
        <v>198</v>
      </c>
      <c r="Q26" s="192">
        <v>198</v>
      </c>
      <c r="R26" s="192">
        <v>198</v>
      </c>
      <c r="S26" s="192">
        <v>198</v>
      </c>
      <c r="T26" s="192">
        <v>198</v>
      </c>
      <c r="U26" s="192">
        <v>198</v>
      </c>
      <c r="V26" s="192">
        <v>198</v>
      </c>
      <c r="W26" s="192">
        <v>198</v>
      </c>
      <c r="X26" s="192">
        <v>198</v>
      </c>
      <c r="Y26" s="192">
        <v>198</v>
      </c>
      <c r="Z26" s="192">
        <v>198</v>
      </c>
      <c r="AA26" s="192">
        <v>198</v>
      </c>
      <c r="AB26" s="192">
        <v>198</v>
      </c>
      <c r="AC26" s="192">
        <v>198</v>
      </c>
      <c r="AD26" s="192">
        <v>198</v>
      </c>
      <c r="AE26" s="192">
        <v>198</v>
      </c>
      <c r="AF26" s="192">
        <v>198</v>
      </c>
      <c r="AG26" s="192">
        <v>198</v>
      </c>
      <c r="AH26" s="192">
        <v>199</v>
      </c>
      <c r="AI26" s="192">
        <v>199</v>
      </c>
      <c r="AJ26" s="109">
        <f t="shared" si="5"/>
        <v>6140</v>
      </c>
      <c r="AK26" s="110">
        <f t="shared" si="4"/>
        <v>198.06451612903226</v>
      </c>
      <c r="AL26" s="543"/>
      <c r="AM26" s="545"/>
      <c r="AN26" s="532"/>
      <c r="AO26" s="112"/>
      <c r="AP26" s="532"/>
    </row>
    <row r="27" spans="1:42" ht="20.100000000000001" customHeight="1">
      <c r="A27" s="536"/>
      <c r="B27" s="124" t="s">
        <v>498</v>
      </c>
      <c r="C27" s="170">
        <v>100</v>
      </c>
      <c r="D27" s="170">
        <v>130</v>
      </c>
      <c r="E27" s="193">
        <v>113</v>
      </c>
      <c r="F27" s="193">
        <v>113</v>
      </c>
      <c r="G27" s="193">
        <v>113</v>
      </c>
      <c r="H27" s="193">
        <v>113</v>
      </c>
      <c r="I27" s="193">
        <v>113</v>
      </c>
      <c r="J27" s="193">
        <v>113</v>
      </c>
      <c r="K27" s="193">
        <v>113</v>
      </c>
      <c r="L27" s="193">
        <v>113</v>
      </c>
      <c r="M27" s="193">
        <v>113</v>
      </c>
      <c r="N27" s="193">
        <v>113</v>
      </c>
      <c r="O27" s="193">
        <v>113</v>
      </c>
      <c r="P27" s="193">
        <v>113</v>
      </c>
      <c r="Q27" s="193">
        <v>115</v>
      </c>
      <c r="R27" s="193">
        <v>115</v>
      </c>
      <c r="S27" s="193">
        <v>115</v>
      </c>
      <c r="T27" s="193">
        <v>115</v>
      </c>
      <c r="U27" s="193">
        <v>115</v>
      </c>
      <c r="V27" s="193">
        <v>115</v>
      </c>
      <c r="W27" s="193">
        <v>115</v>
      </c>
      <c r="X27" s="193">
        <v>115</v>
      </c>
      <c r="Y27" s="193">
        <v>115</v>
      </c>
      <c r="Z27" s="193">
        <v>115</v>
      </c>
      <c r="AA27" s="193">
        <v>115</v>
      </c>
      <c r="AB27" s="193">
        <v>115</v>
      </c>
      <c r="AC27" s="193">
        <v>115</v>
      </c>
      <c r="AD27" s="193">
        <v>115</v>
      </c>
      <c r="AE27" s="193">
        <v>115</v>
      </c>
      <c r="AF27" s="193">
        <v>115</v>
      </c>
      <c r="AG27" s="193">
        <v>115</v>
      </c>
      <c r="AH27" s="193">
        <v>115</v>
      </c>
      <c r="AI27" s="193">
        <v>115</v>
      </c>
      <c r="AJ27" s="130">
        <f>SUM(F27:AI27)</f>
        <v>3428</v>
      </c>
      <c r="AK27" s="173">
        <f t="shared" si="4"/>
        <v>110.58064516129032</v>
      </c>
      <c r="AL27" s="544"/>
      <c r="AM27" s="546"/>
      <c r="AN27" s="526"/>
      <c r="AO27" s="174"/>
      <c r="AP27" s="526"/>
    </row>
    <row r="28" spans="1:42"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94">
        <v>9</v>
      </c>
      <c r="AJ28" s="109">
        <f t="shared" ref="AJ28:AJ60" si="6">SUM(E28:AI28)</f>
        <v>279</v>
      </c>
      <c r="AK28" s="110">
        <f t="shared" si="4"/>
        <v>9</v>
      </c>
      <c r="AL28" s="531">
        <f>SUM(AK28:AK29)</f>
        <v>46.612903225806448</v>
      </c>
      <c r="AM28" s="195">
        <f>AK28/C28</f>
        <v>0.18</v>
      </c>
      <c r="AN28" s="532">
        <f>AL28/(C28+C29)</f>
        <v>0.93225806451612891</v>
      </c>
      <c r="AO28" s="196">
        <f>AK28/D28</f>
        <v>1</v>
      </c>
      <c r="AP28" s="524">
        <f>AL28/(D28+D29)</f>
        <v>0.9813242784380305</v>
      </c>
    </row>
    <row r="29" spans="1:42" ht="20.100000000000001" customHeight="1">
      <c r="A29" s="530"/>
      <c r="B29" s="115" t="s">
        <v>504</v>
      </c>
      <c r="C29" s="159"/>
      <c r="D29" s="197">
        <v>38.5</v>
      </c>
      <c r="E29" s="197">
        <v>38</v>
      </c>
      <c r="F29" s="197">
        <v>38</v>
      </c>
      <c r="G29" s="197">
        <v>38</v>
      </c>
      <c r="H29" s="197">
        <v>38</v>
      </c>
      <c r="I29" s="197">
        <v>38</v>
      </c>
      <c r="J29" s="197">
        <v>39</v>
      </c>
      <c r="K29" s="197">
        <v>39</v>
      </c>
      <c r="L29" s="197">
        <v>39</v>
      </c>
      <c r="M29" s="197">
        <v>38</v>
      </c>
      <c r="N29" s="197">
        <v>38</v>
      </c>
      <c r="O29" s="197">
        <v>38</v>
      </c>
      <c r="P29" s="197">
        <v>38</v>
      </c>
      <c r="Q29" s="197">
        <v>38</v>
      </c>
      <c r="R29" s="197">
        <v>38</v>
      </c>
      <c r="S29" s="197">
        <v>38</v>
      </c>
      <c r="T29" s="197">
        <v>38</v>
      </c>
      <c r="U29" s="197">
        <v>37</v>
      </c>
      <c r="V29" s="197">
        <v>37</v>
      </c>
      <c r="W29" s="197">
        <v>37</v>
      </c>
      <c r="X29" s="197">
        <v>37</v>
      </c>
      <c r="Y29" s="197">
        <v>37</v>
      </c>
      <c r="Z29" s="197">
        <v>37</v>
      </c>
      <c r="AA29" s="197">
        <v>37</v>
      </c>
      <c r="AB29" s="197">
        <v>37</v>
      </c>
      <c r="AC29" s="197">
        <v>37</v>
      </c>
      <c r="AD29" s="197">
        <v>37</v>
      </c>
      <c r="AE29" s="197">
        <v>37</v>
      </c>
      <c r="AF29" s="197">
        <v>37</v>
      </c>
      <c r="AG29" s="197">
        <v>37</v>
      </c>
      <c r="AH29" s="197">
        <v>37</v>
      </c>
      <c r="AI29" s="197">
        <v>37</v>
      </c>
      <c r="AJ29" s="177">
        <f t="shared" si="6"/>
        <v>1166</v>
      </c>
      <c r="AK29" s="178">
        <f t="shared" si="4"/>
        <v>37.612903225806448</v>
      </c>
      <c r="AL29" s="548"/>
      <c r="AM29" s="181"/>
      <c r="AN29" s="555"/>
      <c r="AO29" s="182">
        <f>AK29/D29</f>
        <v>0.976958525345622</v>
      </c>
      <c r="AP29" s="549"/>
    </row>
    <row r="30" spans="1:42" ht="20.100000000000001" customHeight="1">
      <c r="A30" s="536"/>
      <c r="B30" s="124" t="s">
        <v>490</v>
      </c>
      <c r="C30" s="135"/>
      <c r="D30" s="198"/>
      <c r="E30" s="198">
        <v>3</v>
      </c>
      <c r="F30" s="198">
        <v>3</v>
      </c>
      <c r="G30" s="198">
        <v>3</v>
      </c>
      <c r="H30" s="198">
        <v>3</v>
      </c>
      <c r="I30" s="198">
        <v>3</v>
      </c>
      <c r="J30" s="198">
        <v>2</v>
      </c>
      <c r="K30" s="198">
        <v>2</v>
      </c>
      <c r="L30" s="198">
        <v>3</v>
      </c>
      <c r="M30" s="198">
        <v>3</v>
      </c>
      <c r="N30" s="198">
        <v>3</v>
      </c>
      <c r="O30" s="198">
        <v>3</v>
      </c>
      <c r="P30" s="198">
        <v>3</v>
      </c>
      <c r="Q30" s="198">
        <v>3</v>
      </c>
      <c r="R30" s="198">
        <v>3</v>
      </c>
      <c r="S30" s="198">
        <v>3</v>
      </c>
      <c r="T30" s="198">
        <v>4</v>
      </c>
      <c r="U30" s="198">
        <v>4</v>
      </c>
      <c r="V30" s="198">
        <v>4</v>
      </c>
      <c r="W30" s="198">
        <v>4</v>
      </c>
      <c r="X30" s="198">
        <v>4</v>
      </c>
      <c r="Y30" s="198">
        <v>4</v>
      </c>
      <c r="Z30" s="198">
        <v>4</v>
      </c>
      <c r="AA30" s="198">
        <v>4</v>
      </c>
      <c r="AB30" s="198">
        <v>3</v>
      </c>
      <c r="AC30" s="198">
        <v>3</v>
      </c>
      <c r="AD30" s="198">
        <v>3</v>
      </c>
      <c r="AE30" s="198">
        <v>3</v>
      </c>
      <c r="AF30" s="198">
        <v>3</v>
      </c>
      <c r="AG30" s="198">
        <v>3</v>
      </c>
      <c r="AH30" s="198">
        <v>2</v>
      </c>
      <c r="AI30" s="198">
        <v>2</v>
      </c>
      <c r="AJ30" s="153">
        <f t="shared" si="6"/>
        <v>97</v>
      </c>
      <c r="AK30" s="140">
        <f t="shared" si="4"/>
        <v>3.129032258064516</v>
      </c>
      <c r="AL30" s="121"/>
      <c r="AM30" s="200"/>
      <c r="AN30" s="297"/>
      <c r="AO30" s="156"/>
      <c r="AP30" s="201"/>
    </row>
    <row r="31" spans="1:42" ht="20.100000000000001" customHeight="1">
      <c r="A31" s="529" t="s">
        <v>505</v>
      </c>
      <c r="B31" s="104" t="s">
        <v>497</v>
      </c>
      <c r="C31" s="157"/>
      <c r="D31" s="194">
        <v>28</v>
      </c>
      <c r="E31" s="106">
        <v>31</v>
      </c>
      <c r="F31" s="107">
        <v>17</v>
      </c>
      <c r="G31" s="107">
        <v>20</v>
      </c>
      <c r="H31" s="108">
        <v>36</v>
      </c>
      <c r="I31" s="107">
        <v>27</v>
      </c>
      <c r="J31" s="107">
        <v>39</v>
      </c>
      <c r="K31" s="107">
        <v>31</v>
      </c>
      <c r="L31" s="107">
        <v>31</v>
      </c>
      <c r="M31" s="107">
        <v>16</v>
      </c>
      <c r="N31" s="107">
        <v>24</v>
      </c>
      <c r="O31" s="108">
        <v>37</v>
      </c>
      <c r="P31" s="107">
        <v>27</v>
      </c>
      <c r="Q31" s="107">
        <v>39</v>
      </c>
      <c r="R31" s="176">
        <v>27</v>
      </c>
      <c r="S31" s="107">
        <v>33</v>
      </c>
      <c r="T31" s="107">
        <v>18</v>
      </c>
      <c r="U31" s="107">
        <v>23</v>
      </c>
      <c r="V31" s="107">
        <v>38</v>
      </c>
      <c r="W31" s="107">
        <v>31</v>
      </c>
      <c r="X31" s="108">
        <v>34</v>
      </c>
      <c r="Y31" s="107">
        <v>31</v>
      </c>
      <c r="Z31" s="107">
        <v>35</v>
      </c>
      <c r="AA31" s="107">
        <v>18</v>
      </c>
      <c r="AB31" s="107">
        <v>22</v>
      </c>
      <c r="AC31" s="107">
        <v>35</v>
      </c>
      <c r="AD31" s="107">
        <v>30</v>
      </c>
      <c r="AE31" s="107">
        <v>34</v>
      </c>
      <c r="AF31" s="107">
        <v>27</v>
      </c>
      <c r="AG31" s="107">
        <v>32</v>
      </c>
      <c r="AH31" s="107">
        <v>18</v>
      </c>
      <c r="AI31" s="107">
        <v>23</v>
      </c>
      <c r="AJ31" s="109">
        <f t="shared" si="6"/>
        <v>884</v>
      </c>
      <c r="AK31" s="110">
        <f t="shared" si="4"/>
        <v>28.516129032258064</v>
      </c>
      <c r="AL31" s="531">
        <f>SUM(AK31:AK33)</f>
        <v>39.806451612903224</v>
      </c>
      <c r="AM31" s="557"/>
      <c r="AN31" s="560"/>
      <c r="AO31" s="202">
        <f t="shared" ref="AO31:AO37" si="7">AK31/D31</f>
        <v>1.0184331797235022</v>
      </c>
      <c r="AP31" s="563">
        <f>AL31/(D31+D32+D33)</f>
        <v>0.94777265745007677</v>
      </c>
    </row>
    <row r="32" spans="1:42" ht="20.100000000000001" customHeight="1">
      <c r="A32" s="530"/>
      <c r="B32" s="115" t="s">
        <v>492</v>
      </c>
      <c r="C32" s="159"/>
      <c r="D32" s="197">
        <v>8</v>
      </c>
      <c r="E32" s="160">
        <v>8</v>
      </c>
      <c r="F32" s="117">
        <v>2</v>
      </c>
      <c r="G32" s="117">
        <v>0</v>
      </c>
      <c r="H32" s="118">
        <v>7</v>
      </c>
      <c r="I32" s="117">
        <v>7</v>
      </c>
      <c r="J32" s="117">
        <v>7</v>
      </c>
      <c r="K32" s="117">
        <v>9</v>
      </c>
      <c r="L32" s="117">
        <v>6</v>
      </c>
      <c r="M32" s="117">
        <v>3</v>
      </c>
      <c r="N32" s="117">
        <v>0</v>
      </c>
      <c r="O32" s="118">
        <v>9</v>
      </c>
      <c r="P32" s="117">
        <v>9</v>
      </c>
      <c r="Q32" s="117">
        <v>7</v>
      </c>
      <c r="R32" s="117">
        <v>10</v>
      </c>
      <c r="S32" s="117">
        <v>3</v>
      </c>
      <c r="T32" s="117">
        <v>2</v>
      </c>
      <c r="U32" s="117">
        <v>0</v>
      </c>
      <c r="V32" s="117">
        <v>9</v>
      </c>
      <c r="W32" s="117">
        <v>10</v>
      </c>
      <c r="X32" s="118">
        <v>7</v>
      </c>
      <c r="Y32" s="117">
        <v>10</v>
      </c>
      <c r="Z32" s="117">
        <v>9</v>
      </c>
      <c r="AA32" s="117">
        <v>3</v>
      </c>
      <c r="AB32" s="117">
        <v>0</v>
      </c>
      <c r="AC32" s="117">
        <v>9</v>
      </c>
      <c r="AD32" s="117">
        <v>9</v>
      </c>
      <c r="AE32" s="117">
        <v>7</v>
      </c>
      <c r="AF32" s="117">
        <v>7</v>
      </c>
      <c r="AG32" s="117">
        <v>7</v>
      </c>
      <c r="AH32" s="117">
        <v>2</v>
      </c>
      <c r="AI32" s="117">
        <v>0</v>
      </c>
      <c r="AJ32" s="119">
        <f t="shared" si="6"/>
        <v>178</v>
      </c>
      <c r="AK32" s="120">
        <f t="shared" si="4"/>
        <v>5.741935483870968</v>
      </c>
      <c r="AL32" s="525"/>
      <c r="AM32" s="558"/>
      <c r="AN32" s="561"/>
      <c r="AO32" s="203">
        <f t="shared" si="7"/>
        <v>0.717741935483871</v>
      </c>
      <c r="AP32" s="564"/>
    </row>
    <row r="33" spans="1:42" ht="20.100000000000001" customHeight="1">
      <c r="A33" s="536"/>
      <c r="B33" s="124" t="s">
        <v>506</v>
      </c>
      <c r="C33" s="204"/>
      <c r="D33" s="205">
        <v>6</v>
      </c>
      <c r="E33" s="193">
        <v>9</v>
      </c>
      <c r="F33" s="206">
        <v>4</v>
      </c>
      <c r="G33" s="206">
        <v>1</v>
      </c>
      <c r="H33" s="207">
        <v>6</v>
      </c>
      <c r="I33" s="206">
        <v>8</v>
      </c>
      <c r="J33" s="206">
        <v>6</v>
      </c>
      <c r="K33" s="206">
        <v>9</v>
      </c>
      <c r="L33" s="206">
        <v>7</v>
      </c>
      <c r="M33" s="206">
        <v>3</v>
      </c>
      <c r="N33" s="206">
        <v>1</v>
      </c>
      <c r="O33" s="207">
        <v>7</v>
      </c>
      <c r="P33" s="206">
        <v>7</v>
      </c>
      <c r="Q33" s="206">
        <v>4</v>
      </c>
      <c r="R33" s="206">
        <v>5</v>
      </c>
      <c r="S33" s="206">
        <v>4</v>
      </c>
      <c r="T33" s="206">
        <v>3</v>
      </c>
      <c r="U33" s="206">
        <v>1</v>
      </c>
      <c r="V33" s="206">
        <v>6</v>
      </c>
      <c r="W33" s="206">
        <v>9</v>
      </c>
      <c r="X33" s="207">
        <v>6</v>
      </c>
      <c r="Y33" s="206">
        <v>9</v>
      </c>
      <c r="Z33" s="206">
        <v>9</v>
      </c>
      <c r="AA33" s="206">
        <v>4</v>
      </c>
      <c r="AB33" s="206">
        <v>1</v>
      </c>
      <c r="AC33" s="206">
        <v>7</v>
      </c>
      <c r="AD33" s="206">
        <v>8</v>
      </c>
      <c r="AE33" s="206">
        <v>8</v>
      </c>
      <c r="AF33" s="206">
        <v>8</v>
      </c>
      <c r="AG33" s="206">
        <v>7</v>
      </c>
      <c r="AH33" s="206">
        <v>4</v>
      </c>
      <c r="AI33" s="206">
        <v>1</v>
      </c>
      <c r="AJ33" s="130">
        <f t="shared" si="6"/>
        <v>172</v>
      </c>
      <c r="AK33" s="173">
        <f t="shared" si="4"/>
        <v>5.5483870967741939</v>
      </c>
      <c r="AL33" s="526"/>
      <c r="AM33" s="559"/>
      <c r="AN33" s="562"/>
      <c r="AO33" s="208">
        <f t="shared" si="7"/>
        <v>0.92473118279569899</v>
      </c>
      <c r="AP33" s="565"/>
    </row>
    <row r="34" spans="1:42" ht="20.100000000000001" customHeight="1">
      <c r="A34" s="553" t="s">
        <v>507</v>
      </c>
      <c r="B34" s="554"/>
      <c r="C34" s="163"/>
      <c r="D34" s="204"/>
      <c r="E34" s="193">
        <v>3</v>
      </c>
      <c r="F34" s="206">
        <v>2</v>
      </c>
      <c r="G34" s="206">
        <v>0</v>
      </c>
      <c r="H34" s="207">
        <v>7</v>
      </c>
      <c r="I34" s="206">
        <v>8</v>
      </c>
      <c r="J34" s="206">
        <v>6</v>
      </c>
      <c r="K34" s="206">
        <v>5</v>
      </c>
      <c r="L34" s="206">
        <v>3</v>
      </c>
      <c r="M34" s="206">
        <v>0</v>
      </c>
      <c r="N34" s="206">
        <v>0</v>
      </c>
      <c r="O34" s="207">
        <v>1</v>
      </c>
      <c r="P34" s="206">
        <v>0</v>
      </c>
      <c r="Q34" s="206">
        <v>5</v>
      </c>
      <c r="R34" s="206">
        <v>0</v>
      </c>
      <c r="S34" s="206">
        <v>3</v>
      </c>
      <c r="T34" s="206">
        <v>0</v>
      </c>
      <c r="U34" s="206">
        <v>0</v>
      </c>
      <c r="V34" s="206">
        <v>6</v>
      </c>
      <c r="W34" s="206">
        <v>5</v>
      </c>
      <c r="X34" s="207">
        <v>2</v>
      </c>
      <c r="Y34" s="206">
        <v>6</v>
      </c>
      <c r="Z34" s="206">
        <v>3</v>
      </c>
      <c r="AA34" s="206">
        <v>2</v>
      </c>
      <c r="AB34" s="206">
        <v>0</v>
      </c>
      <c r="AC34" s="206">
        <v>8</v>
      </c>
      <c r="AD34" s="206">
        <v>5</v>
      </c>
      <c r="AE34" s="206">
        <v>0</v>
      </c>
      <c r="AF34" s="206">
        <v>4</v>
      </c>
      <c r="AG34" s="206">
        <v>3</v>
      </c>
      <c r="AH34" s="206">
        <v>0</v>
      </c>
      <c r="AI34" s="206">
        <v>0</v>
      </c>
      <c r="AJ34" s="209">
        <f t="shared" si="6"/>
        <v>87</v>
      </c>
      <c r="AK34" s="210">
        <f t="shared" si="4"/>
        <v>2.806451612903226</v>
      </c>
      <c r="AL34" s="211"/>
      <c r="AM34" s="212"/>
      <c r="AN34" s="298"/>
      <c r="AO34" s="212" t="e">
        <f t="shared" si="7"/>
        <v>#DIV/0!</v>
      </c>
      <c r="AP34" s="211"/>
    </row>
    <row r="35" spans="1:42" ht="20.100000000000001" customHeight="1">
      <c r="A35" s="529" t="s">
        <v>508</v>
      </c>
      <c r="B35" s="104" t="s">
        <v>491</v>
      </c>
      <c r="C35" s="157">
        <v>80</v>
      </c>
      <c r="D35" s="157">
        <v>41</v>
      </c>
      <c r="E35" s="106">
        <v>38</v>
      </c>
      <c r="F35" s="194">
        <v>38</v>
      </c>
      <c r="G35" s="194">
        <v>38</v>
      </c>
      <c r="H35" s="194">
        <v>38</v>
      </c>
      <c r="I35" s="194">
        <v>38</v>
      </c>
      <c r="J35" s="194">
        <v>38</v>
      </c>
      <c r="K35" s="194">
        <v>38</v>
      </c>
      <c r="L35" s="194">
        <v>38</v>
      </c>
      <c r="M35" s="107">
        <v>38</v>
      </c>
      <c r="N35" s="107">
        <v>38</v>
      </c>
      <c r="O35" s="107">
        <v>38</v>
      </c>
      <c r="P35" s="107">
        <v>38</v>
      </c>
      <c r="Q35" s="107">
        <v>38</v>
      </c>
      <c r="R35" s="107">
        <v>38</v>
      </c>
      <c r="S35" s="107">
        <v>38</v>
      </c>
      <c r="T35" s="107">
        <v>38</v>
      </c>
      <c r="U35" s="107">
        <v>38</v>
      </c>
      <c r="V35" s="107">
        <v>38</v>
      </c>
      <c r="W35" s="107">
        <v>38</v>
      </c>
      <c r="X35" s="108">
        <v>38</v>
      </c>
      <c r="Y35" s="107">
        <v>39</v>
      </c>
      <c r="Z35" s="107">
        <v>40</v>
      </c>
      <c r="AA35" s="107">
        <v>41</v>
      </c>
      <c r="AB35" s="107">
        <v>41</v>
      </c>
      <c r="AC35" s="107">
        <v>41</v>
      </c>
      <c r="AD35" s="107">
        <v>41</v>
      </c>
      <c r="AE35" s="107">
        <v>41</v>
      </c>
      <c r="AF35" s="107">
        <v>41</v>
      </c>
      <c r="AG35" s="107">
        <v>40</v>
      </c>
      <c r="AH35" s="107">
        <v>40</v>
      </c>
      <c r="AI35" s="107">
        <v>40</v>
      </c>
      <c r="AJ35" s="109">
        <f t="shared" si="6"/>
        <v>1205</v>
      </c>
      <c r="AK35" s="110">
        <f t="shared" si="4"/>
        <v>38.87096774193548</v>
      </c>
      <c r="AL35" s="531">
        <f>SUM(AK35:AK37)</f>
        <v>75.645161290322577</v>
      </c>
      <c r="AM35" s="111">
        <f>AK35/C35</f>
        <v>0.48588709677419351</v>
      </c>
      <c r="AN35" s="532">
        <f>AL35/(C35+C36+C37)</f>
        <v>0.94556451612903225</v>
      </c>
      <c r="AO35" s="112">
        <f t="shared" si="7"/>
        <v>0.94807238394964588</v>
      </c>
      <c r="AP35" s="532">
        <f>AL35/(D35+D36+D37)</f>
        <v>0.98240469208211134</v>
      </c>
    </row>
    <row r="36" spans="1:42" ht="20.100000000000001" customHeight="1">
      <c r="A36" s="530"/>
      <c r="B36" s="115" t="s">
        <v>504</v>
      </c>
      <c r="C36" s="159"/>
      <c r="D36" s="159">
        <v>36</v>
      </c>
      <c r="E36" s="160">
        <v>36</v>
      </c>
      <c r="F36" s="197">
        <v>36</v>
      </c>
      <c r="G36" s="197">
        <v>36</v>
      </c>
      <c r="H36" s="197">
        <v>36</v>
      </c>
      <c r="I36" s="197">
        <v>36</v>
      </c>
      <c r="J36" s="197">
        <v>36</v>
      </c>
      <c r="K36" s="197">
        <v>36</v>
      </c>
      <c r="L36" s="197">
        <v>36</v>
      </c>
      <c r="M36" s="117">
        <v>36</v>
      </c>
      <c r="N36" s="117">
        <v>36</v>
      </c>
      <c r="O36" s="117">
        <v>36</v>
      </c>
      <c r="P36" s="117">
        <v>36</v>
      </c>
      <c r="Q36" s="117">
        <v>36</v>
      </c>
      <c r="R36" s="117">
        <v>36</v>
      </c>
      <c r="S36" s="117">
        <v>36</v>
      </c>
      <c r="T36" s="117">
        <v>36</v>
      </c>
      <c r="U36" s="117">
        <v>36</v>
      </c>
      <c r="V36" s="117">
        <v>36</v>
      </c>
      <c r="W36" s="117">
        <v>36</v>
      </c>
      <c r="X36" s="118">
        <v>36</v>
      </c>
      <c r="Y36" s="117">
        <v>35</v>
      </c>
      <c r="Z36" s="117">
        <v>36</v>
      </c>
      <c r="AA36" s="117">
        <v>35</v>
      </c>
      <c r="AB36" s="117">
        <v>35</v>
      </c>
      <c r="AC36" s="117">
        <v>35</v>
      </c>
      <c r="AD36" s="117">
        <v>35</v>
      </c>
      <c r="AE36" s="117">
        <v>35</v>
      </c>
      <c r="AF36" s="117">
        <v>35</v>
      </c>
      <c r="AG36" s="117">
        <v>36</v>
      </c>
      <c r="AH36" s="117">
        <v>36</v>
      </c>
      <c r="AI36" s="117">
        <v>36</v>
      </c>
      <c r="AJ36" s="119">
        <f t="shared" si="6"/>
        <v>1109</v>
      </c>
      <c r="AK36" s="120">
        <f t="shared" si="4"/>
        <v>35.774193548387096</v>
      </c>
      <c r="AL36" s="547"/>
      <c r="AM36" s="540"/>
      <c r="AN36" s="525"/>
      <c r="AO36" s="182">
        <f t="shared" si="7"/>
        <v>0.99372759856630821</v>
      </c>
      <c r="AP36" s="524"/>
    </row>
    <row r="37" spans="1:42" ht="20.100000000000001" customHeight="1">
      <c r="A37" s="530"/>
      <c r="B37" s="115" t="s">
        <v>509</v>
      </c>
      <c r="C37" s="135"/>
      <c r="D37" s="159">
        <v>0</v>
      </c>
      <c r="E37" s="160">
        <v>1</v>
      </c>
      <c r="F37" s="197">
        <v>1</v>
      </c>
      <c r="G37" s="197">
        <v>1</v>
      </c>
      <c r="H37" s="197">
        <v>1</v>
      </c>
      <c r="I37" s="197">
        <v>1</v>
      </c>
      <c r="J37" s="197">
        <v>1</v>
      </c>
      <c r="K37" s="197">
        <v>1</v>
      </c>
      <c r="L37" s="197">
        <v>1</v>
      </c>
      <c r="M37" s="197">
        <v>1</v>
      </c>
      <c r="N37" s="197">
        <v>1</v>
      </c>
      <c r="O37" s="197">
        <v>1</v>
      </c>
      <c r="P37" s="197">
        <v>1</v>
      </c>
      <c r="Q37" s="117">
        <v>1</v>
      </c>
      <c r="R37" s="117">
        <v>1</v>
      </c>
      <c r="S37" s="117">
        <v>1</v>
      </c>
      <c r="T37" s="117">
        <v>1</v>
      </c>
      <c r="U37" s="117">
        <v>1</v>
      </c>
      <c r="V37" s="117">
        <v>1</v>
      </c>
      <c r="W37" s="117">
        <v>1</v>
      </c>
      <c r="X37" s="118">
        <v>1</v>
      </c>
      <c r="Y37" s="117">
        <v>1</v>
      </c>
      <c r="Z37" s="117">
        <v>1</v>
      </c>
      <c r="AA37" s="117">
        <v>1</v>
      </c>
      <c r="AB37" s="117">
        <v>1</v>
      </c>
      <c r="AC37" s="176">
        <v>1</v>
      </c>
      <c r="AD37" s="176">
        <v>1</v>
      </c>
      <c r="AE37" s="176">
        <v>1</v>
      </c>
      <c r="AF37" s="176">
        <v>1</v>
      </c>
      <c r="AG37" s="176">
        <v>1</v>
      </c>
      <c r="AH37" s="176">
        <v>1</v>
      </c>
      <c r="AI37" s="176">
        <v>1</v>
      </c>
      <c r="AJ37" s="177">
        <f t="shared" si="6"/>
        <v>31</v>
      </c>
      <c r="AK37" s="178">
        <f t="shared" si="4"/>
        <v>1</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4</v>
      </c>
      <c r="J38" s="213">
        <v>4</v>
      </c>
      <c r="K38" s="213">
        <v>4</v>
      </c>
      <c r="L38" s="213">
        <v>4</v>
      </c>
      <c r="M38" s="213">
        <v>4</v>
      </c>
      <c r="N38" s="213">
        <v>4</v>
      </c>
      <c r="O38" s="213">
        <v>4</v>
      </c>
      <c r="P38" s="213">
        <v>4</v>
      </c>
      <c r="Q38" s="213">
        <v>4</v>
      </c>
      <c r="R38" s="213">
        <v>4</v>
      </c>
      <c r="S38" s="213">
        <v>4</v>
      </c>
      <c r="T38" s="213">
        <v>4</v>
      </c>
      <c r="U38" s="213">
        <v>4</v>
      </c>
      <c r="V38" s="213">
        <v>5</v>
      </c>
      <c r="W38" s="206">
        <v>5</v>
      </c>
      <c r="X38" s="207">
        <v>6</v>
      </c>
      <c r="Y38" s="206">
        <v>6</v>
      </c>
      <c r="Z38" s="206">
        <v>7</v>
      </c>
      <c r="AA38" s="206">
        <v>7</v>
      </c>
      <c r="AB38" s="206">
        <v>7</v>
      </c>
      <c r="AC38" s="206">
        <v>7</v>
      </c>
      <c r="AD38" s="206">
        <v>7</v>
      </c>
      <c r="AE38" s="206">
        <v>7</v>
      </c>
      <c r="AF38" s="206">
        <v>7</v>
      </c>
      <c r="AG38" s="206">
        <v>5</v>
      </c>
      <c r="AH38" s="206">
        <v>5</v>
      </c>
      <c r="AI38" s="206">
        <v>5</v>
      </c>
      <c r="AJ38" s="214">
        <f t="shared" si="6"/>
        <v>154</v>
      </c>
      <c r="AK38" s="173">
        <f t="shared" si="4"/>
        <v>4.967741935483871</v>
      </c>
      <c r="AL38" s="132"/>
      <c r="AM38" s="215"/>
      <c r="AN38" s="154"/>
      <c r="AO38" s="156"/>
      <c r="AP38" s="191"/>
    </row>
    <row r="39" spans="1:42" ht="20.100000000000001" customHeight="1">
      <c r="A39" s="530" t="s">
        <v>510</v>
      </c>
      <c r="B39" s="115" t="s">
        <v>491</v>
      </c>
      <c r="C39" s="135">
        <v>15</v>
      </c>
      <c r="D39" s="135">
        <v>11</v>
      </c>
      <c r="E39" s="127">
        <v>7</v>
      </c>
      <c r="F39" s="199">
        <v>9</v>
      </c>
      <c r="G39" s="199"/>
      <c r="H39" s="199">
        <v>9</v>
      </c>
      <c r="I39" s="199">
        <v>9</v>
      </c>
      <c r="J39" s="199">
        <v>7</v>
      </c>
      <c r="K39" s="199">
        <v>8</v>
      </c>
      <c r="L39" s="199">
        <v>7</v>
      </c>
      <c r="M39" s="199">
        <v>9</v>
      </c>
      <c r="N39" s="199"/>
      <c r="O39" s="199">
        <v>10</v>
      </c>
      <c r="P39" s="199">
        <v>8</v>
      </c>
      <c r="Q39" s="199">
        <v>6</v>
      </c>
      <c r="R39" s="199">
        <v>7</v>
      </c>
      <c r="S39" s="199">
        <v>8</v>
      </c>
      <c r="T39" s="199">
        <v>9</v>
      </c>
      <c r="U39" s="128"/>
      <c r="V39" s="128">
        <v>10</v>
      </c>
      <c r="W39" s="128">
        <v>8</v>
      </c>
      <c r="X39" s="129">
        <v>7</v>
      </c>
      <c r="Y39" s="128">
        <v>8</v>
      </c>
      <c r="Z39" s="128">
        <v>8</v>
      </c>
      <c r="AA39" s="128">
        <v>11</v>
      </c>
      <c r="AB39" s="128"/>
      <c r="AC39" s="128">
        <v>11</v>
      </c>
      <c r="AD39" s="128">
        <v>9</v>
      </c>
      <c r="AE39" s="128">
        <v>8</v>
      </c>
      <c r="AF39" s="128">
        <v>8</v>
      </c>
      <c r="AG39" s="128">
        <v>9</v>
      </c>
      <c r="AH39" s="128">
        <v>9</v>
      </c>
      <c r="AI39" s="128"/>
      <c r="AJ39" s="216">
        <f t="shared" si="6"/>
        <v>219</v>
      </c>
      <c r="AK39" s="217">
        <f t="shared" si="4"/>
        <v>8.4230769230769234</v>
      </c>
      <c r="AL39" s="566">
        <f>SUM(AK39:AK40)</f>
        <v>9.9230769230769234</v>
      </c>
      <c r="AM39" s="218">
        <f>AK39/C39</f>
        <v>0.56153846153846154</v>
      </c>
      <c r="AN39" s="569">
        <f>AL39/(C39+C40)</f>
        <v>0.66153846153846152</v>
      </c>
      <c r="AO39" s="218">
        <f>AK39/D39</f>
        <v>0.76573426573426573</v>
      </c>
      <c r="AP39" s="524">
        <f>AL39/(D39+D40)</f>
        <v>0.82692307692307698</v>
      </c>
    </row>
    <row r="40" spans="1:42" ht="20.100000000000001" customHeight="1">
      <c r="A40" s="530"/>
      <c r="B40" s="115" t="s">
        <v>492</v>
      </c>
      <c r="C40" s="159"/>
      <c r="D40" s="159">
        <v>1</v>
      </c>
      <c r="E40" s="160">
        <v>2</v>
      </c>
      <c r="F40" s="197">
        <v>1</v>
      </c>
      <c r="G40" s="197"/>
      <c r="H40" s="197">
        <v>1</v>
      </c>
      <c r="I40" s="197">
        <v>2</v>
      </c>
      <c r="J40" s="197">
        <v>2</v>
      </c>
      <c r="K40" s="197">
        <v>0</v>
      </c>
      <c r="L40" s="197">
        <v>3</v>
      </c>
      <c r="M40" s="197">
        <v>1</v>
      </c>
      <c r="N40" s="197"/>
      <c r="O40" s="197">
        <v>1</v>
      </c>
      <c r="P40" s="197">
        <v>2</v>
      </c>
      <c r="Q40" s="197">
        <v>2</v>
      </c>
      <c r="R40" s="197">
        <v>0</v>
      </c>
      <c r="S40" s="197">
        <v>3</v>
      </c>
      <c r="T40" s="197">
        <v>1</v>
      </c>
      <c r="U40" s="117"/>
      <c r="V40" s="117">
        <v>1</v>
      </c>
      <c r="W40" s="117">
        <v>2</v>
      </c>
      <c r="X40" s="118">
        <v>2</v>
      </c>
      <c r="Y40" s="117">
        <v>0</v>
      </c>
      <c r="Z40" s="117">
        <v>3</v>
      </c>
      <c r="AA40" s="117">
        <v>1</v>
      </c>
      <c r="AB40" s="117"/>
      <c r="AC40" s="117">
        <v>1</v>
      </c>
      <c r="AD40" s="117">
        <v>2</v>
      </c>
      <c r="AE40" s="117">
        <v>2</v>
      </c>
      <c r="AF40" s="117">
        <v>0</v>
      </c>
      <c r="AG40" s="117">
        <v>3</v>
      </c>
      <c r="AH40" s="117">
        <v>1</v>
      </c>
      <c r="AI40" s="117"/>
      <c r="AJ40" s="219">
        <f t="shared" si="6"/>
        <v>39</v>
      </c>
      <c r="AK40" s="220">
        <f t="shared" si="4"/>
        <v>1.5</v>
      </c>
      <c r="AL40" s="567"/>
      <c r="AM40" s="572"/>
      <c r="AN40" s="570"/>
      <c r="AO40" s="218">
        <f>AK40/D40</f>
        <v>1.5</v>
      </c>
      <c r="AP40" s="525"/>
    </row>
    <row r="41" spans="1:42" ht="20.100000000000001" customHeight="1">
      <c r="A41" s="536"/>
      <c r="B41" s="158" t="s">
        <v>493</v>
      </c>
      <c r="C41" s="135"/>
      <c r="D41" s="135"/>
      <c r="E41" s="127">
        <v>0</v>
      </c>
      <c r="F41" s="199">
        <v>1</v>
      </c>
      <c r="G41" s="199"/>
      <c r="H41" s="199">
        <v>0</v>
      </c>
      <c r="I41" s="199">
        <v>0</v>
      </c>
      <c r="J41" s="199">
        <v>0</v>
      </c>
      <c r="K41" s="199">
        <v>0</v>
      </c>
      <c r="L41" s="199">
        <v>0</v>
      </c>
      <c r="M41" s="199">
        <v>0</v>
      </c>
      <c r="N41" s="199"/>
      <c r="O41" s="199">
        <v>1</v>
      </c>
      <c r="P41" s="199">
        <v>1</v>
      </c>
      <c r="Q41" s="199">
        <v>0</v>
      </c>
      <c r="R41" s="199">
        <v>0</v>
      </c>
      <c r="S41" s="199">
        <v>0</v>
      </c>
      <c r="T41" s="199">
        <v>0</v>
      </c>
      <c r="U41" s="199"/>
      <c r="V41" s="199">
        <v>0</v>
      </c>
      <c r="W41" s="199">
        <v>0</v>
      </c>
      <c r="X41" s="128">
        <v>0</v>
      </c>
      <c r="Y41" s="199">
        <v>0</v>
      </c>
      <c r="Z41" s="199">
        <v>0</v>
      </c>
      <c r="AA41" s="199">
        <v>0</v>
      </c>
      <c r="AB41" s="199"/>
      <c r="AC41" s="128">
        <v>0</v>
      </c>
      <c r="AD41" s="128">
        <v>0</v>
      </c>
      <c r="AE41" s="128">
        <v>0</v>
      </c>
      <c r="AF41" s="128">
        <v>0</v>
      </c>
      <c r="AG41" s="128">
        <v>0</v>
      </c>
      <c r="AH41" s="128">
        <v>0</v>
      </c>
      <c r="AI41" s="128"/>
      <c r="AJ41" s="214">
        <f t="shared" si="6"/>
        <v>3</v>
      </c>
      <c r="AK41" s="221">
        <f t="shared" si="4"/>
        <v>0.11538461538461539</v>
      </c>
      <c r="AL41" s="568"/>
      <c r="AM41" s="573"/>
      <c r="AN41" s="571"/>
      <c r="AO41" s="222"/>
      <c r="AP41" s="526"/>
    </row>
    <row r="42" spans="1:42" ht="20.100000000000001" customHeight="1">
      <c r="A42" s="529" t="s">
        <v>511</v>
      </c>
      <c r="B42" s="104" t="s">
        <v>491</v>
      </c>
      <c r="C42" s="223">
        <v>29</v>
      </c>
      <c r="D42" s="157">
        <v>28</v>
      </c>
      <c r="E42" s="106">
        <v>27</v>
      </c>
      <c r="F42" s="194">
        <v>26</v>
      </c>
      <c r="G42" s="194">
        <v>26</v>
      </c>
      <c r="H42" s="194">
        <v>26</v>
      </c>
      <c r="I42" s="194">
        <v>25</v>
      </c>
      <c r="J42" s="194">
        <v>25</v>
      </c>
      <c r="K42" s="194">
        <v>24</v>
      </c>
      <c r="L42" s="194">
        <v>24</v>
      </c>
      <c r="M42" s="194">
        <v>24</v>
      </c>
      <c r="N42" s="194">
        <v>23</v>
      </c>
      <c r="O42" s="194">
        <v>23</v>
      </c>
      <c r="P42" s="194">
        <v>23</v>
      </c>
      <c r="Q42" s="194">
        <v>23</v>
      </c>
      <c r="R42" s="194">
        <v>23</v>
      </c>
      <c r="S42" s="194">
        <v>23</v>
      </c>
      <c r="T42" s="194">
        <v>23</v>
      </c>
      <c r="U42" s="194">
        <v>23</v>
      </c>
      <c r="V42" s="194">
        <v>23</v>
      </c>
      <c r="W42" s="194">
        <v>23</v>
      </c>
      <c r="X42" s="194">
        <v>23</v>
      </c>
      <c r="Y42" s="194">
        <v>23</v>
      </c>
      <c r="Z42" s="194">
        <v>23</v>
      </c>
      <c r="AA42" s="194">
        <v>23</v>
      </c>
      <c r="AB42" s="194">
        <v>23</v>
      </c>
      <c r="AC42" s="194">
        <v>23</v>
      </c>
      <c r="AD42" s="107">
        <v>23</v>
      </c>
      <c r="AE42" s="107">
        <v>22</v>
      </c>
      <c r="AF42" s="107">
        <v>23</v>
      </c>
      <c r="AG42" s="107">
        <v>23</v>
      </c>
      <c r="AH42" s="107">
        <v>23</v>
      </c>
      <c r="AI42" s="107">
        <v>23</v>
      </c>
      <c r="AJ42" s="109">
        <f t="shared" si="6"/>
        <v>732</v>
      </c>
      <c r="AK42" s="110">
        <f t="shared" si="4"/>
        <v>23.612903225806452</v>
      </c>
      <c r="AL42" s="531">
        <f>SUM(AK42:AK43)</f>
        <v>32.903225806451616</v>
      </c>
      <c r="AM42" s="111">
        <f>AK42/C42</f>
        <v>0.81423804226918794</v>
      </c>
      <c r="AN42" s="532">
        <f>AL42/(C42+C43)</f>
        <v>0.84367245657568246</v>
      </c>
      <c r="AO42" s="112">
        <f>AK42/D42</f>
        <v>0.84331797235023043</v>
      </c>
      <c r="AP42" s="532">
        <f>AL42/(D42+D43)</f>
        <v>0.88449531737773157</v>
      </c>
    </row>
    <row r="43" spans="1:42" ht="20.100000000000001" customHeight="1">
      <c r="A43" s="530"/>
      <c r="B43" s="115" t="s">
        <v>509</v>
      </c>
      <c r="C43" s="159">
        <v>10</v>
      </c>
      <c r="D43" s="224">
        <v>9.1999999999999993</v>
      </c>
      <c r="E43" s="225">
        <v>8</v>
      </c>
      <c r="F43" s="226">
        <v>10</v>
      </c>
      <c r="G43" s="226">
        <v>10</v>
      </c>
      <c r="H43" s="226">
        <v>10</v>
      </c>
      <c r="I43" s="197">
        <v>10</v>
      </c>
      <c r="J43" s="117">
        <v>9</v>
      </c>
      <c r="K43" s="117">
        <v>9</v>
      </c>
      <c r="L43" s="117">
        <v>9</v>
      </c>
      <c r="M43" s="117">
        <v>9</v>
      </c>
      <c r="N43" s="117">
        <v>8</v>
      </c>
      <c r="O43" s="117">
        <v>10</v>
      </c>
      <c r="P43" s="117">
        <v>9</v>
      </c>
      <c r="Q43" s="117">
        <v>8</v>
      </c>
      <c r="R43" s="117">
        <v>8</v>
      </c>
      <c r="S43" s="118">
        <v>7</v>
      </c>
      <c r="T43" s="118">
        <v>9</v>
      </c>
      <c r="U43" s="118">
        <v>9</v>
      </c>
      <c r="V43" s="118">
        <v>11</v>
      </c>
      <c r="W43" s="117">
        <v>9</v>
      </c>
      <c r="X43" s="117">
        <v>10</v>
      </c>
      <c r="Y43" s="117">
        <v>10</v>
      </c>
      <c r="Z43" s="117">
        <v>10</v>
      </c>
      <c r="AA43" s="117">
        <v>9</v>
      </c>
      <c r="AB43" s="117">
        <v>9</v>
      </c>
      <c r="AC43" s="117">
        <v>10</v>
      </c>
      <c r="AD43" s="117">
        <v>9</v>
      </c>
      <c r="AE43" s="117">
        <v>10</v>
      </c>
      <c r="AF43" s="117">
        <v>9</v>
      </c>
      <c r="AG43" s="117">
        <v>9</v>
      </c>
      <c r="AH43" s="117">
        <v>11</v>
      </c>
      <c r="AI43" s="117">
        <v>10</v>
      </c>
      <c r="AJ43" s="177">
        <f t="shared" si="6"/>
        <v>288</v>
      </c>
      <c r="AK43" s="178">
        <f t="shared" si="4"/>
        <v>9.2903225806451619</v>
      </c>
      <c r="AL43" s="548"/>
      <c r="AM43" s="179">
        <f>AK43/C43</f>
        <v>0.92903225806451617</v>
      </c>
      <c r="AN43" s="555"/>
      <c r="AO43" s="182">
        <f>AK43/D43</f>
        <v>1.0098176718092569</v>
      </c>
      <c r="AP43" s="549"/>
    </row>
    <row r="44" spans="1:42" ht="20.100000000000001" customHeight="1">
      <c r="A44" s="536"/>
      <c r="B44" s="124" t="s">
        <v>490</v>
      </c>
      <c r="C44" s="227"/>
      <c r="D44" s="228"/>
      <c r="E44" s="229">
        <v>2</v>
      </c>
      <c r="F44" s="230">
        <v>3</v>
      </c>
      <c r="G44" s="230">
        <v>3</v>
      </c>
      <c r="H44" s="230">
        <v>3</v>
      </c>
      <c r="I44" s="230">
        <v>4</v>
      </c>
      <c r="J44" s="231">
        <v>4</v>
      </c>
      <c r="K44" s="231">
        <v>4</v>
      </c>
      <c r="L44" s="231">
        <v>4</v>
      </c>
      <c r="M44" s="231">
        <v>4</v>
      </c>
      <c r="N44" s="231">
        <v>5</v>
      </c>
      <c r="O44" s="231">
        <v>3</v>
      </c>
      <c r="P44" s="231">
        <v>3</v>
      </c>
      <c r="Q44" s="231">
        <v>3</v>
      </c>
      <c r="R44" s="231">
        <v>3</v>
      </c>
      <c r="S44" s="231">
        <v>3</v>
      </c>
      <c r="T44" s="231">
        <v>3</v>
      </c>
      <c r="U44" s="231">
        <v>3</v>
      </c>
      <c r="V44" s="231">
        <v>3</v>
      </c>
      <c r="W44" s="231">
        <v>3</v>
      </c>
      <c r="X44" s="231">
        <v>4</v>
      </c>
      <c r="Y44" s="231">
        <v>4</v>
      </c>
      <c r="Z44" s="231">
        <v>4</v>
      </c>
      <c r="AA44" s="231">
        <v>4</v>
      </c>
      <c r="AB44" s="231">
        <v>4</v>
      </c>
      <c r="AC44" s="231">
        <v>4</v>
      </c>
      <c r="AD44" s="350">
        <v>4</v>
      </c>
      <c r="AE44" s="350">
        <v>5</v>
      </c>
      <c r="AF44" s="350">
        <v>5</v>
      </c>
      <c r="AG44" s="351">
        <v>5</v>
      </c>
      <c r="AH44" s="380">
        <v>5</v>
      </c>
      <c r="AI44" s="381">
        <v>5</v>
      </c>
      <c r="AJ44" s="130">
        <f t="shared" si="6"/>
        <v>116</v>
      </c>
      <c r="AK44" s="178">
        <f t="shared" si="4"/>
        <v>3.7419354838709675</v>
      </c>
      <c r="AL44" s="121"/>
      <c r="AM44" s="232"/>
      <c r="AN44" s="149"/>
      <c r="AO44" s="185"/>
      <c r="AP44" s="113"/>
    </row>
    <row r="45" spans="1:42" ht="20.100000000000001" customHeight="1">
      <c r="A45" s="529" t="s">
        <v>512</v>
      </c>
      <c r="B45" s="104" t="s">
        <v>497</v>
      </c>
      <c r="C45" s="157">
        <v>29</v>
      </c>
      <c r="D45" s="175">
        <v>24</v>
      </c>
      <c r="E45" s="233">
        <v>21</v>
      </c>
      <c r="F45" s="233">
        <v>21</v>
      </c>
      <c r="G45" s="234">
        <v>21</v>
      </c>
      <c r="H45" s="234">
        <v>21</v>
      </c>
      <c r="I45" s="234">
        <v>21</v>
      </c>
      <c r="J45" s="234">
        <v>21</v>
      </c>
      <c r="K45" s="234">
        <v>22</v>
      </c>
      <c r="L45" s="234">
        <v>22</v>
      </c>
      <c r="M45" s="234">
        <v>22</v>
      </c>
      <c r="N45" s="234">
        <v>22</v>
      </c>
      <c r="O45" s="234">
        <v>22</v>
      </c>
      <c r="P45" s="234">
        <v>22</v>
      </c>
      <c r="Q45" s="234">
        <v>22</v>
      </c>
      <c r="R45" s="234">
        <v>22</v>
      </c>
      <c r="S45" s="234">
        <v>22</v>
      </c>
      <c r="T45" s="234">
        <v>22</v>
      </c>
      <c r="U45" s="234">
        <v>22</v>
      </c>
      <c r="V45" s="234">
        <v>22</v>
      </c>
      <c r="W45" s="234">
        <v>22</v>
      </c>
      <c r="X45" s="234">
        <v>23</v>
      </c>
      <c r="Y45" s="234">
        <v>23</v>
      </c>
      <c r="Z45" s="234">
        <v>23</v>
      </c>
      <c r="AA45" s="234">
        <v>23</v>
      </c>
      <c r="AB45" s="234">
        <v>23</v>
      </c>
      <c r="AC45" s="234">
        <v>23</v>
      </c>
      <c r="AD45" s="234">
        <v>23</v>
      </c>
      <c r="AE45" s="234">
        <v>23</v>
      </c>
      <c r="AF45" s="234">
        <v>23</v>
      </c>
      <c r="AG45" s="234">
        <v>23</v>
      </c>
      <c r="AH45" s="234">
        <v>23</v>
      </c>
      <c r="AI45" s="234">
        <v>23</v>
      </c>
      <c r="AJ45" s="109">
        <f t="shared" si="6"/>
        <v>688</v>
      </c>
      <c r="AK45" s="110">
        <f t="shared" si="4"/>
        <v>22.193548387096776</v>
      </c>
      <c r="AL45" s="531">
        <f>SUM(AK45:AK46)</f>
        <v>25.193548387096776</v>
      </c>
      <c r="AM45" s="111">
        <f>AK45/C45</f>
        <v>0.76529477196885431</v>
      </c>
      <c r="AN45" s="532">
        <f>AL45/SUM(C45:C46)</f>
        <v>0.86874304783092327</v>
      </c>
      <c r="AO45" s="112">
        <f t="shared" ref="AO45:AO51" si="8">AK45/D45</f>
        <v>0.92473118279569899</v>
      </c>
      <c r="AP45" s="532">
        <f>AL45/SUM(D45:D46)</f>
        <v>0.96898263027295295</v>
      </c>
    </row>
    <row r="46" spans="1:42" ht="20.100000000000001" customHeight="1">
      <c r="A46" s="530"/>
      <c r="B46" s="115" t="s">
        <v>498</v>
      </c>
      <c r="C46" s="159"/>
      <c r="D46" s="159">
        <v>2</v>
      </c>
      <c r="E46" s="235">
        <v>3</v>
      </c>
      <c r="F46" s="235">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6"/>
      <c r="B47" s="124" t="s">
        <v>513</v>
      </c>
      <c r="C47" s="204">
        <v>8</v>
      </c>
      <c r="D47" s="204">
        <v>8</v>
      </c>
      <c r="E47" s="237">
        <v>7</v>
      </c>
      <c r="F47" s="237">
        <v>7</v>
      </c>
      <c r="G47" s="206">
        <v>7</v>
      </c>
      <c r="H47" s="206">
        <v>7</v>
      </c>
      <c r="I47" s="206">
        <v>7</v>
      </c>
      <c r="J47" s="206">
        <v>7</v>
      </c>
      <c r="K47" s="206">
        <v>8</v>
      </c>
      <c r="L47" s="206">
        <v>8</v>
      </c>
      <c r="M47" s="206">
        <v>8</v>
      </c>
      <c r="N47" s="206">
        <v>8</v>
      </c>
      <c r="O47" s="206">
        <v>8</v>
      </c>
      <c r="P47" s="206">
        <v>8</v>
      </c>
      <c r="Q47" s="206">
        <v>8</v>
      </c>
      <c r="R47" s="206">
        <v>8</v>
      </c>
      <c r="S47" s="206">
        <v>8</v>
      </c>
      <c r="T47" s="206">
        <v>8</v>
      </c>
      <c r="U47" s="206">
        <v>8</v>
      </c>
      <c r="V47" s="206">
        <v>7</v>
      </c>
      <c r="W47" s="206">
        <v>7</v>
      </c>
      <c r="X47" s="206">
        <v>6</v>
      </c>
      <c r="Y47" s="206">
        <v>6</v>
      </c>
      <c r="Z47" s="206">
        <v>7</v>
      </c>
      <c r="AA47" s="206">
        <v>7</v>
      </c>
      <c r="AB47" s="206">
        <v>6</v>
      </c>
      <c r="AC47" s="206">
        <v>6</v>
      </c>
      <c r="AD47" s="206">
        <v>6</v>
      </c>
      <c r="AE47" s="206">
        <v>6</v>
      </c>
      <c r="AF47" s="206">
        <v>6</v>
      </c>
      <c r="AG47" s="206">
        <v>8</v>
      </c>
      <c r="AH47" s="206">
        <v>8</v>
      </c>
      <c r="AI47" s="206">
        <v>7</v>
      </c>
      <c r="AJ47" s="183">
        <f t="shared" si="6"/>
        <v>223</v>
      </c>
      <c r="AK47" s="131">
        <f t="shared" si="4"/>
        <v>7.193548387096774</v>
      </c>
      <c r="AL47" s="238"/>
      <c r="AM47" s="232">
        <f>AK47/C47</f>
        <v>0.89919354838709675</v>
      </c>
      <c r="AN47" s="154"/>
      <c r="AO47" s="185">
        <f t="shared" si="8"/>
        <v>0.89919354838709675</v>
      </c>
      <c r="AP47" s="239"/>
    </row>
    <row r="48" spans="1:42" ht="20.100000000000001" customHeight="1">
      <c r="A48" s="114"/>
      <c r="B48" s="115" t="s">
        <v>514</v>
      </c>
      <c r="C48" s="135"/>
      <c r="D48" s="135"/>
      <c r="E48" s="354"/>
      <c r="F48" s="128"/>
      <c r="G48" s="128"/>
      <c r="H48" s="128"/>
      <c r="I48" s="128"/>
      <c r="J48" s="128"/>
      <c r="K48" s="128"/>
      <c r="L48" s="128"/>
      <c r="M48" s="128"/>
      <c r="N48" s="128"/>
      <c r="O48" s="128"/>
      <c r="P48" s="128"/>
      <c r="Q48" s="128"/>
      <c r="R48" s="128"/>
      <c r="S48" s="128"/>
      <c r="T48" s="128"/>
      <c r="U48" s="128"/>
      <c r="V48" s="128">
        <v>1</v>
      </c>
      <c r="W48" s="128">
        <v>1</v>
      </c>
      <c r="X48" s="128">
        <v>1</v>
      </c>
      <c r="Y48" s="128">
        <v>1</v>
      </c>
      <c r="Z48" s="128">
        <v>2</v>
      </c>
      <c r="AA48" s="128">
        <v>2</v>
      </c>
      <c r="AB48" s="128">
        <v>2</v>
      </c>
      <c r="AC48" s="128">
        <v>2</v>
      </c>
      <c r="AD48" s="128">
        <v>4</v>
      </c>
      <c r="AE48" s="128">
        <v>4</v>
      </c>
      <c r="AF48" s="128">
        <v>4</v>
      </c>
      <c r="AG48" s="128">
        <v>3</v>
      </c>
      <c r="AH48" s="128">
        <v>3</v>
      </c>
      <c r="AI48" s="128">
        <v>3</v>
      </c>
      <c r="AJ48" s="153"/>
      <c r="AK48" s="140"/>
      <c r="AL48" s="355"/>
      <c r="AM48" s="232"/>
      <c r="AN48" s="149"/>
      <c r="AO48" s="185"/>
      <c r="AP48" s="356"/>
    </row>
    <row r="49" spans="1:42" ht="20.100000000000001" customHeight="1">
      <c r="A49" s="529" t="s">
        <v>515</v>
      </c>
      <c r="B49" s="104" t="s">
        <v>497</v>
      </c>
      <c r="C49" s="168">
        <v>139</v>
      </c>
      <c r="D49" s="168">
        <v>128</v>
      </c>
      <c r="E49" s="240">
        <v>139</v>
      </c>
      <c r="F49" s="240">
        <v>139</v>
      </c>
      <c r="G49" s="240">
        <v>139</v>
      </c>
      <c r="H49" s="240">
        <v>139</v>
      </c>
      <c r="I49" s="240">
        <v>139</v>
      </c>
      <c r="J49" s="240">
        <v>139</v>
      </c>
      <c r="K49" s="240">
        <v>140</v>
      </c>
      <c r="L49" s="240">
        <v>139</v>
      </c>
      <c r="M49" s="240">
        <v>138</v>
      </c>
      <c r="N49" s="240">
        <v>138</v>
      </c>
      <c r="O49" s="240">
        <v>138</v>
      </c>
      <c r="P49" s="240">
        <v>138</v>
      </c>
      <c r="Q49" s="240">
        <v>137</v>
      </c>
      <c r="R49" s="240">
        <v>137</v>
      </c>
      <c r="S49" s="240">
        <v>136</v>
      </c>
      <c r="T49" s="240">
        <v>136</v>
      </c>
      <c r="U49" s="240">
        <v>136</v>
      </c>
      <c r="V49" s="240">
        <v>136</v>
      </c>
      <c r="W49" s="240">
        <v>136</v>
      </c>
      <c r="X49" s="240">
        <v>136</v>
      </c>
      <c r="Y49" s="240">
        <v>136</v>
      </c>
      <c r="Z49" s="240">
        <v>136</v>
      </c>
      <c r="AA49" s="240">
        <v>135</v>
      </c>
      <c r="AB49" s="240">
        <v>135</v>
      </c>
      <c r="AC49" s="240">
        <v>136</v>
      </c>
      <c r="AD49" s="240">
        <v>134</v>
      </c>
      <c r="AE49" s="240">
        <v>134</v>
      </c>
      <c r="AF49" s="240">
        <v>134</v>
      </c>
      <c r="AG49" s="240">
        <v>134</v>
      </c>
      <c r="AH49" s="240">
        <v>136</v>
      </c>
      <c r="AI49" s="240">
        <v>136</v>
      </c>
      <c r="AJ49" s="109">
        <f t="shared" si="6"/>
        <v>4241</v>
      </c>
      <c r="AK49" s="110">
        <f t="shared" si="4"/>
        <v>136.80645161290323</v>
      </c>
      <c r="AL49" s="543"/>
      <c r="AM49" s="545"/>
      <c r="AN49" s="532"/>
      <c r="AO49" s="112">
        <f t="shared" si="8"/>
        <v>1.0688004032258065</v>
      </c>
      <c r="AP49" s="532"/>
    </row>
    <row r="50" spans="1:42" ht="20.100000000000001" customHeight="1">
      <c r="A50" s="536"/>
      <c r="B50" s="124" t="s">
        <v>498</v>
      </c>
      <c r="C50" s="170">
        <v>40</v>
      </c>
      <c r="D50" s="170">
        <v>72</v>
      </c>
      <c r="E50" s="241">
        <v>63</v>
      </c>
      <c r="F50" s="241">
        <v>63</v>
      </c>
      <c r="G50" s="241">
        <v>63</v>
      </c>
      <c r="H50" s="241">
        <v>63</v>
      </c>
      <c r="I50" s="241">
        <v>61</v>
      </c>
      <c r="J50" s="241">
        <v>61</v>
      </c>
      <c r="K50" s="241">
        <v>61</v>
      </c>
      <c r="L50" s="241">
        <v>61</v>
      </c>
      <c r="M50" s="241">
        <v>61</v>
      </c>
      <c r="N50" s="241">
        <v>61</v>
      </c>
      <c r="O50" s="241">
        <v>61</v>
      </c>
      <c r="P50" s="241">
        <v>62</v>
      </c>
      <c r="Q50" s="241">
        <v>62</v>
      </c>
      <c r="R50" s="241">
        <v>62</v>
      </c>
      <c r="S50" s="241">
        <v>62</v>
      </c>
      <c r="T50" s="241">
        <v>62</v>
      </c>
      <c r="U50" s="241">
        <v>62</v>
      </c>
      <c r="V50" s="241">
        <v>62</v>
      </c>
      <c r="W50" s="241">
        <v>62</v>
      </c>
      <c r="X50" s="241">
        <v>62</v>
      </c>
      <c r="Y50" s="241">
        <v>62</v>
      </c>
      <c r="Z50" s="241">
        <v>62</v>
      </c>
      <c r="AA50" s="241">
        <v>62</v>
      </c>
      <c r="AB50" s="241">
        <v>62</v>
      </c>
      <c r="AC50" s="241">
        <v>63</v>
      </c>
      <c r="AD50" s="246">
        <v>62</v>
      </c>
      <c r="AE50" s="246">
        <v>62</v>
      </c>
      <c r="AF50" s="246">
        <v>63</v>
      </c>
      <c r="AG50" s="246">
        <v>63</v>
      </c>
      <c r="AH50" s="246">
        <v>63</v>
      </c>
      <c r="AI50" s="246">
        <v>63</v>
      </c>
      <c r="AJ50" s="130">
        <f t="shared" si="6"/>
        <v>1924</v>
      </c>
      <c r="AK50" s="173">
        <f t="shared" si="4"/>
        <v>62.064516129032256</v>
      </c>
      <c r="AL50" s="544"/>
      <c r="AM50" s="546"/>
      <c r="AN50" s="526"/>
      <c r="AO50" s="174">
        <f t="shared" si="8"/>
        <v>0.86200716845878134</v>
      </c>
      <c r="AP50" s="526"/>
    </row>
    <row r="51" spans="1:42" ht="20.100000000000001" customHeight="1">
      <c r="A51" s="529" t="s">
        <v>516</v>
      </c>
      <c r="B51" s="104" t="s">
        <v>491</v>
      </c>
      <c r="C51" s="168">
        <v>9</v>
      </c>
      <c r="D51" s="168">
        <v>9</v>
      </c>
      <c r="E51" s="242">
        <v>9</v>
      </c>
      <c r="F51" s="240">
        <v>9</v>
      </c>
      <c r="G51" s="240">
        <v>9</v>
      </c>
      <c r="H51" s="243">
        <v>9</v>
      </c>
      <c r="I51" s="243">
        <v>8</v>
      </c>
      <c r="J51" s="243">
        <v>8</v>
      </c>
      <c r="K51" s="243">
        <v>8</v>
      </c>
      <c r="L51" s="243">
        <v>8</v>
      </c>
      <c r="M51" s="243">
        <v>8</v>
      </c>
      <c r="N51" s="243">
        <v>8</v>
      </c>
      <c r="O51" s="240">
        <v>8</v>
      </c>
      <c r="P51" s="240">
        <v>8</v>
      </c>
      <c r="Q51" s="240">
        <v>8</v>
      </c>
      <c r="R51" s="240">
        <v>8</v>
      </c>
      <c r="S51" s="240">
        <v>8</v>
      </c>
      <c r="T51" s="240">
        <v>8</v>
      </c>
      <c r="U51" s="240">
        <v>8</v>
      </c>
      <c r="V51" s="240">
        <v>8</v>
      </c>
      <c r="W51" s="240">
        <v>8</v>
      </c>
      <c r="X51" s="240">
        <v>9</v>
      </c>
      <c r="Y51" s="240">
        <v>9</v>
      </c>
      <c r="Z51" s="240">
        <v>9</v>
      </c>
      <c r="AA51" s="240">
        <v>9</v>
      </c>
      <c r="AB51" s="240">
        <v>9</v>
      </c>
      <c r="AC51" s="240">
        <v>9</v>
      </c>
      <c r="AD51" s="240">
        <v>9</v>
      </c>
      <c r="AE51" s="240">
        <v>9</v>
      </c>
      <c r="AF51" s="240">
        <v>8</v>
      </c>
      <c r="AG51" s="240">
        <v>8</v>
      </c>
      <c r="AH51" s="240">
        <v>8</v>
      </c>
      <c r="AI51" s="240">
        <v>8</v>
      </c>
      <c r="AJ51" s="109">
        <f t="shared" si="6"/>
        <v>260</v>
      </c>
      <c r="AK51" s="110">
        <f t="shared" si="4"/>
        <v>8.387096774193548</v>
      </c>
      <c r="AL51" s="543">
        <f>SUM(AK51:AK52)</f>
        <v>8.387096774193548</v>
      </c>
      <c r="AM51" s="111">
        <f>AK51/C51</f>
        <v>0.93189964157706084</v>
      </c>
      <c r="AN51" s="532">
        <f>AL51/SUM(C51:C52)</f>
        <v>0.93189964157706084</v>
      </c>
      <c r="AO51" s="112">
        <f t="shared" si="8"/>
        <v>0.93189964157706084</v>
      </c>
      <c r="AP51" s="532">
        <f>AL51/SUM(D51:D52)</f>
        <v>0.93189964157706084</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6"/>
        <v>0</v>
      </c>
      <c r="AK52" s="173">
        <f t="shared" si="4"/>
        <v>0</v>
      </c>
      <c r="AL52" s="544"/>
      <c r="AM52" s="156"/>
      <c r="AN52" s="526"/>
      <c r="AO52" s="156"/>
      <c r="AP52" s="526"/>
    </row>
    <row r="53" spans="1:42" ht="20.100000000000001" customHeight="1">
      <c r="A53" s="530" t="s">
        <v>518</v>
      </c>
      <c r="B53" s="104" t="s">
        <v>491</v>
      </c>
      <c r="C53" s="247">
        <v>15</v>
      </c>
      <c r="D53" s="576">
        <v>10</v>
      </c>
      <c r="E53" s="248">
        <v>14</v>
      </c>
      <c r="F53" s="248">
        <v>12</v>
      </c>
      <c r="G53" s="248"/>
      <c r="H53" s="248">
        <v>10</v>
      </c>
      <c r="I53" s="248">
        <v>10</v>
      </c>
      <c r="J53" s="248">
        <v>4</v>
      </c>
      <c r="K53" s="248">
        <v>5</v>
      </c>
      <c r="L53" s="248">
        <v>14</v>
      </c>
      <c r="M53" s="248">
        <v>12</v>
      </c>
      <c r="N53" s="248"/>
      <c r="O53" s="248">
        <v>10</v>
      </c>
      <c r="P53" s="248">
        <v>10</v>
      </c>
      <c r="Q53" s="248">
        <v>7</v>
      </c>
      <c r="R53" s="248">
        <v>6</v>
      </c>
      <c r="S53" s="248">
        <v>11</v>
      </c>
      <c r="T53" s="248">
        <v>10</v>
      </c>
      <c r="U53" s="248"/>
      <c r="V53" s="248">
        <v>10</v>
      </c>
      <c r="W53" s="248">
        <v>9</v>
      </c>
      <c r="X53" s="248">
        <v>6</v>
      </c>
      <c r="Y53" s="248">
        <v>5</v>
      </c>
      <c r="Z53" s="248">
        <v>13</v>
      </c>
      <c r="AA53" s="248">
        <v>10</v>
      </c>
      <c r="AB53" s="248"/>
      <c r="AC53" s="248">
        <v>9</v>
      </c>
      <c r="AD53" s="248">
        <v>8</v>
      </c>
      <c r="AE53" s="248">
        <v>7</v>
      </c>
      <c r="AF53" s="248">
        <v>5</v>
      </c>
      <c r="AG53" s="248">
        <v>14</v>
      </c>
      <c r="AH53" s="248">
        <v>9</v>
      </c>
      <c r="AI53" s="248"/>
      <c r="AJ53" s="177">
        <f t="shared" si="6"/>
        <v>240</v>
      </c>
      <c r="AK53" s="178">
        <f t="shared" si="4"/>
        <v>9.2307692307692299</v>
      </c>
      <c r="AL53" s="578">
        <f>SUM(AK53:AK54)</f>
        <v>9.3461538461538449</v>
      </c>
      <c r="AM53" s="179">
        <f>AK53/C53</f>
        <v>0.61538461538461531</v>
      </c>
      <c r="AN53" s="532">
        <f>AL53/SUM(C53:C54)</f>
        <v>0.62307692307692297</v>
      </c>
      <c r="AO53" s="182">
        <f>AK53/D53</f>
        <v>0.92307692307692302</v>
      </c>
      <c r="AP53" s="532">
        <f>AL53/SUM(D53:D54)</f>
        <v>0.93461538461538451</v>
      </c>
    </row>
    <row r="54" spans="1:42" ht="20.100000000000001" customHeight="1">
      <c r="A54" s="530"/>
      <c r="B54" s="115" t="s">
        <v>492</v>
      </c>
      <c r="C54" s="247"/>
      <c r="D54" s="577"/>
      <c r="E54" s="248">
        <v>0</v>
      </c>
      <c r="F54" s="248">
        <v>0</v>
      </c>
      <c r="G54" s="248"/>
      <c r="H54" s="248">
        <v>0</v>
      </c>
      <c r="I54" s="248">
        <v>0</v>
      </c>
      <c r="J54" s="248">
        <v>0</v>
      </c>
      <c r="K54" s="248">
        <v>0</v>
      </c>
      <c r="L54" s="248">
        <v>0</v>
      </c>
      <c r="M54" s="248">
        <v>0</v>
      </c>
      <c r="N54" s="248"/>
      <c r="O54" s="248">
        <v>0</v>
      </c>
      <c r="P54" s="248">
        <v>0</v>
      </c>
      <c r="Q54" s="248">
        <v>0</v>
      </c>
      <c r="R54" s="248">
        <v>0</v>
      </c>
      <c r="S54" s="248">
        <v>0</v>
      </c>
      <c r="T54" s="248">
        <v>0</v>
      </c>
      <c r="U54" s="248"/>
      <c r="V54" s="248">
        <v>0</v>
      </c>
      <c r="W54" s="248">
        <v>0</v>
      </c>
      <c r="X54" s="248">
        <v>0</v>
      </c>
      <c r="Y54" s="248">
        <v>1</v>
      </c>
      <c r="Z54" s="248">
        <v>0</v>
      </c>
      <c r="AA54" s="248">
        <v>0</v>
      </c>
      <c r="AB54" s="248"/>
      <c r="AC54" s="248">
        <v>0</v>
      </c>
      <c r="AD54" s="248">
        <v>1</v>
      </c>
      <c r="AE54" s="248">
        <v>0</v>
      </c>
      <c r="AF54" s="248">
        <v>1</v>
      </c>
      <c r="AG54" s="248">
        <v>0</v>
      </c>
      <c r="AH54" s="248">
        <v>0</v>
      </c>
      <c r="AI54" s="248"/>
      <c r="AJ54" s="177">
        <f t="shared" si="6"/>
        <v>3</v>
      </c>
      <c r="AK54" s="178">
        <f t="shared" si="4"/>
        <v>0.11538461538461539</v>
      </c>
      <c r="AL54" s="579"/>
      <c r="AM54" s="581"/>
      <c r="AN54" s="580"/>
      <c r="AO54" s="581"/>
      <c r="AP54" s="575"/>
    </row>
    <row r="55" spans="1:42" ht="20.100000000000001" customHeight="1">
      <c r="A55" s="536"/>
      <c r="B55" s="249" t="s">
        <v>493</v>
      </c>
      <c r="C55" s="250"/>
      <c r="D55" s="250"/>
      <c r="E55" s="251">
        <v>0</v>
      </c>
      <c r="F55" s="251">
        <v>0</v>
      </c>
      <c r="G55" s="251"/>
      <c r="H55" s="252">
        <v>0</v>
      </c>
      <c r="I55" s="251">
        <v>1</v>
      </c>
      <c r="J55" s="251">
        <v>0</v>
      </c>
      <c r="K55" s="251">
        <v>1</v>
      </c>
      <c r="L55" s="251">
        <v>0</v>
      </c>
      <c r="M55" s="251">
        <v>0</v>
      </c>
      <c r="N55" s="251"/>
      <c r="O55" s="252">
        <v>0</v>
      </c>
      <c r="P55" s="251">
        <v>1</v>
      </c>
      <c r="Q55" s="251">
        <v>0</v>
      </c>
      <c r="R55" s="251">
        <v>0</v>
      </c>
      <c r="S55" s="251">
        <v>0</v>
      </c>
      <c r="T55" s="251">
        <v>2</v>
      </c>
      <c r="U55" s="251"/>
      <c r="V55" s="251">
        <v>0</v>
      </c>
      <c r="W55" s="251">
        <v>1</v>
      </c>
      <c r="X55" s="252">
        <v>1</v>
      </c>
      <c r="Y55" s="251">
        <v>0</v>
      </c>
      <c r="Z55" s="251">
        <v>0</v>
      </c>
      <c r="AA55" s="251">
        <v>0</v>
      </c>
      <c r="AB55" s="251"/>
      <c r="AC55" s="251">
        <v>0</v>
      </c>
      <c r="AD55" s="251">
        <v>1</v>
      </c>
      <c r="AE55" s="251">
        <v>0</v>
      </c>
      <c r="AF55" s="251">
        <v>0</v>
      </c>
      <c r="AG55" s="251">
        <v>0</v>
      </c>
      <c r="AH55" s="251">
        <v>0</v>
      </c>
      <c r="AI55" s="251"/>
      <c r="AJ55" s="187">
        <f t="shared" si="6"/>
        <v>8</v>
      </c>
      <c r="AK55" s="188">
        <f t="shared" si="4"/>
        <v>0.30769230769230771</v>
      </c>
      <c r="AL55" s="253"/>
      <c r="AM55" s="582"/>
      <c r="AN55" s="299"/>
      <c r="AO55" s="582"/>
      <c r="AP55" s="254"/>
    </row>
    <row r="56" spans="1:42" ht="20.100000000000001" customHeight="1">
      <c r="A56" s="529" t="s">
        <v>519</v>
      </c>
      <c r="B56" s="104" t="s">
        <v>491</v>
      </c>
      <c r="C56" s="255">
        <v>18</v>
      </c>
      <c r="D56" s="256">
        <v>14</v>
      </c>
      <c r="E56" s="257">
        <v>14</v>
      </c>
      <c r="F56" s="258">
        <v>14</v>
      </c>
      <c r="G56" s="258"/>
      <c r="H56" s="259">
        <v>17</v>
      </c>
      <c r="I56" s="258">
        <v>14</v>
      </c>
      <c r="J56" s="258">
        <v>13</v>
      </c>
      <c r="K56" s="258">
        <v>11</v>
      </c>
      <c r="L56" s="258">
        <v>14</v>
      </c>
      <c r="M56" s="258">
        <v>15</v>
      </c>
      <c r="N56" s="258"/>
      <c r="O56" s="259">
        <v>18</v>
      </c>
      <c r="P56" s="258">
        <v>13</v>
      </c>
      <c r="Q56" s="258">
        <v>15</v>
      </c>
      <c r="R56" s="258">
        <v>12</v>
      </c>
      <c r="S56" s="258">
        <v>13</v>
      </c>
      <c r="T56" s="258">
        <v>14</v>
      </c>
      <c r="U56" s="258"/>
      <c r="V56" s="258">
        <v>18</v>
      </c>
      <c r="W56" s="258">
        <v>13</v>
      </c>
      <c r="X56" s="259">
        <v>15</v>
      </c>
      <c r="Y56" s="258">
        <v>10</v>
      </c>
      <c r="Z56" s="258">
        <v>12</v>
      </c>
      <c r="AA56" s="258">
        <v>15</v>
      </c>
      <c r="AB56" s="258"/>
      <c r="AC56" s="258">
        <v>18</v>
      </c>
      <c r="AD56" s="258">
        <v>13</v>
      </c>
      <c r="AE56" s="258">
        <v>16</v>
      </c>
      <c r="AF56" s="258">
        <v>10</v>
      </c>
      <c r="AG56" s="258">
        <v>13</v>
      </c>
      <c r="AH56" s="258">
        <v>14</v>
      </c>
      <c r="AI56" s="258"/>
      <c r="AJ56" s="260">
        <f t="shared" si="6"/>
        <v>364</v>
      </c>
      <c r="AK56" s="110">
        <f t="shared" si="4"/>
        <v>14</v>
      </c>
      <c r="AL56" s="531">
        <f>SUM(AK56:AK57)</f>
        <v>14.5</v>
      </c>
      <c r="AM56" s="111">
        <f>AK56/C56</f>
        <v>0.77777777777777779</v>
      </c>
      <c r="AN56" s="532">
        <f>AL56/(C56+C57)</f>
        <v>0.80555555555555558</v>
      </c>
      <c r="AO56" s="112">
        <f>AK56/D56</f>
        <v>1</v>
      </c>
      <c r="AP56" s="532">
        <f>AL56/SUM(D56:D57)</f>
        <v>0.96666666666666667</v>
      </c>
    </row>
    <row r="57" spans="1:42" ht="20.100000000000001" customHeight="1">
      <c r="A57" s="530"/>
      <c r="B57" s="115" t="s">
        <v>492</v>
      </c>
      <c r="C57" s="261"/>
      <c r="D57" s="262">
        <v>1</v>
      </c>
      <c r="E57" s="263">
        <v>1</v>
      </c>
      <c r="F57" s="264">
        <v>1</v>
      </c>
      <c r="G57" s="264"/>
      <c r="H57" s="265">
        <v>0</v>
      </c>
      <c r="I57" s="264">
        <v>0</v>
      </c>
      <c r="J57" s="266">
        <v>1</v>
      </c>
      <c r="K57" s="267">
        <v>0</v>
      </c>
      <c r="L57" s="264">
        <v>1</v>
      </c>
      <c r="M57" s="264">
        <v>1</v>
      </c>
      <c r="N57" s="264"/>
      <c r="O57" s="265">
        <v>0</v>
      </c>
      <c r="P57" s="264">
        <v>0</v>
      </c>
      <c r="Q57" s="264">
        <v>0</v>
      </c>
      <c r="R57" s="264">
        <v>0</v>
      </c>
      <c r="S57" s="264">
        <v>1</v>
      </c>
      <c r="T57" s="264">
        <v>1</v>
      </c>
      <c r="U57" s="264"/>
      <c r="V57" s="264">
        <v>0</v>
      </c>
      <c r="W57" s="264">
        <v>0</v>
      </c>
      <c r="X57" s="265">
        <v>1</v>
      </c>
      <c r="Y57" s="264">
        <v>0</v>
      </c>
      <c r="Z57" s="264">
        <v>1</v>
      </c>
      <c r="AA57" s="264">
        <v>1</v>
      </c>
      <c r="AB57" s="264"/>
      <c r="AC57" s="264">
        <v>0</v>
      </c>
      <c r="AD57" s="264">
        <v>0</v>
      </c>
      <c r="AE57" s="264">
        <v>2</v>
      </c>
      <c r="AF57" s="264">
        <v>0</v>
      </c>
      <c r="AG57" s="264">
        <v>1</v>
      </c>
      <c r="AH57" s="264">
        <v>0</v>
      </c>
      <c r="AI57" s="264"/>
      <c r="AJ57" s="268">
        <f t="shared" si="6"/>
        <v>13</v>
      </c>
      <c r="AK57" s="269">
        <f t="shared" si="4"/>
        <v>0.5</v>
      </c>
      <c r="AL57" s="547"/>
      <c r="AM57" s="581"/>
      <c r="AN57" s="525"/>
      <c r="AO57" s="581"/>
      <c r="AP57" s="524"/>
    </row>
    <row r="58" spans="1:42" ht="20.100000000000001" customHeight="1">
      <c r="A58" s="536"/>
      <c r="B58" s="151" t="s">
        <v>493</v>
      </c>
      <c r="C58" s="270"/>
      <c r="D58" s="271"/>
      <c r="E58" s="272">
        <v>0</v>
      </c>
      <c r="F58" s="273">
        <v>1</v>
      </c>
      <c r="G58" s="273"/>
      <c r="H58" s="274">
        <v>1</v>
      </c>
      <c r="I58" s="273">
        <v>0</v>
      </c>
      <c r="J58" s="273">
        <v>0</v>
      </c>
      <c r="K58" s="273">
        <v>0</v>
      </c>
      <c r="L58" s="273">
        <v>0</v>
      </c>
      <c r="M58" s="273">
        <v>0</v>
      </c>
      <c r="N58" s="273"/>
      <c r="O58" s="274">
        <v>0</v>
      </c>
      <c r="P58" s="273">
        <v>1</v>
      </c>
      <c r="Q58" s="273">
        <v>0</v>
      </c>
      <c r="R58" s="273">
        <v>0</v>
      </c>
      <c r="S58" s="273">
        <v>1</v>
      </c>
      <c r="T58" s="273">
        <v>0</v>
      </c>
      <c r="U58" s="273"/>
      <c r="V58" s="273">
        <v>0</v>
      </c>
      <c r="W58" s="273">
        <v>0</v>
      </c>
      <c r="X58" s="274">
        <v>0</v>
      </c>
      <c r="Y58" s="273">
        <v>0</v>
      </c>
      <c r="Z58" s="273">
        <v>0</v>
      </c>
      <c r="AA58" s="273">
        <v>0</v>
      </c>
      <c r="AB58" s="273"/>
      <c r="AC58" s="273">
        <v>0</v>
      </c>
      <c r="AD58" s="273">
        <v>0</v>
      </c>
      <c r="AE58" s="273">
        <v>0</v>
      </c>
      <c r="AF58" s="273">
        <v>0</v>
      </c>
      <c r="AG58" s="273">
        <v>0</v>
      </c>
      <c r="AH58" s="273">
        <v>0</v>
      </c>
      <c r="AI58" s="273"/>
      <c r="AJ58" s="166">
        <f t="shared" si="6"/>
        <v>4</v>
      </c>
      <c r="AK58" s="167">
        <f t="shared" si="4"/>
        <v>0.15384615384615385</v>
      </c>
      <c r="AL58" s="526"/>
      <c r="AM58" s="582"/>
      <c r="AN58" s="526"/>
      <c r="AO58" s="582"/>
      <c r="AP58" s="526"/>
    </row>
    <row r="59" spans="1:42" ht="20.100000000000001" customHeight="1">
      <c r="A59" s="529" t="s">
        <v>520</v>
      </c>
      <c r="B59" s="104" t="s">
        <v>521</v>
      </c>
      <c r="C59" s="275">
        <v>46</v>
      </c>
      <c r="D59" s="275">
        <v>46</v>
      </c>
      <c r="E59" s="169">
        <v>43</v>
      </c>
      <c r="F59" s="240">
        <v>43</v>
      </c>
      <c r="G59" s="240">
        <v>43</v>
      </c>
      <c r="H59" s="240">
        <v>43</v>
      </c>
      <c r="I59" s="240">
        <v>43</v>
      </c>
      <c r="J59" s="240">
        <v>43</v>
      </c>
      <c r="K59" s="240">
        <v>43</v>
      </c>
      <c r="L59" s="240">
        <v>44</v>
      </c>
      <c r="M59" s="240">
        <v>44</v>
      </c>
      <c r="N59" s="240">
        <v>44</v>
      </c>
      <c r="O59" s="240">
        <v>44</v>
      </c>
      <c r="P59" s="240">
        <v>44</v>
      </c>
      <c r="Q59" s="240">
        <v>44</v>
      </c>
      <c r="R59" s="240">
        <v>44</v>
      </c>
      <c r="S59" s="240">
        <v>44</v>
      </c>
      <c r="T59" s="240">
        <v>44</v>
      </c>
      <c r="U59" s="240">
        <v>44</v>
      </c>
      <c r="V59" s="240">
        <v>44</v>
      </c>
      <c r="W59" s="240">
        <v>44</v>
      </c>
      <c r="X59" s="240">
        <v>44</v>
      </c>
      <c r="Y59" s="240">
        <v>43</v>
      </c>
      <c r="Z59" s="240">
        <v>43</v>
      </c>
      <c r="AA59" s="240">
        <v>43</v>
      </c>
      <c r="AB59" s="240">
        <v>43</v>
      </c>
      <c r="AC59" s="240">
        <v>43</v>
      </c>
      <c r="AD59" s="240">
        <v>43</v>
      </c>
      <c r="AE59" s="240">
        <v>43</v>
      </c>
      <c r="AF59" s="240">
        <v>43</v>
      </c>
      <c r="AG59" s="240">
        <v>44</v>
      </c>
      <c r="AH59" s="240">
        <v>44</v>
      </c>
      <c r="AI59" s="240">
        <v>44</v>
      </c>
      <c r="AJ59" s="109">
        <f t="shared" si="6"/>
        <v>1349</v>
      </c>
      <c r="AK59" s="110">
        <f t="shared" si="4"/>
        <v>43.516129032258064</v>
      </c>
      <c r="AL59" s="583"/>
      <c r="AM59" s="111">
        <f>AK59/C59</f>
        <v>0.9460028050490884</v>
      </c>
      <c r="AN59" s="586"/>
      <c r="AO59" s="112">
        <f>AK59/D59</f>
        <v>0.9460028050490884</v>
      </c>
      <c r="AP59" s="651">
        <v>0.9460028050490884</v>
      </c>
    </row>
    <row r="60" spans="1:42" ht="20.100000000000001" customHeight="1">
      <c r="A60" s="530"/>
      <c r="B60" s="115" t="s">
        <v>490</v>
      </c>
      <c r="C60" s="276"/>
      <c r="D60" s="276"/>
      <c r="E60" s="277">
        <v>2</v>
      </c>
      <c r="F60" s="278">
        <v>2</v>
      </c>
      <c r="G60" s="278">
        <v>2</v>
      </c>
      <c r="H60" s="278">
        <v>2</v>
      </c>
      <c r="I60" s="278">
        <v>2</v>
      </c>
      <c r="J60" s="278">
        <v>2</v>
      </c>
      <c r="K60" s="278">
        <v>2</v>
      </c>
      <c r="L60" s="278">
        <v>2</v>
      </c>
      <c r="M60" s="278">
        <v>3</v>
      </c>
      <c r="N60" s="278">
        <v>3</v>
      </c>
      <c r="O60" s="278">
        <v>3</v>
      </c>
      <c r="P60" s="278">
        <v>3</v>
      </c>
      <c r="Q60" s="278">
        <v>3</v>
      </c>
      <c r="R60" s="278">
        <v>3</v>
      </c>
      <c r="S60" s="278">
        <v>3</v>
      </c>
      <c r="T60" s="278">
        <v>3</v>
      </c>
      <c r="U60" s="278">
        <v>3</v>
      </c>
      <c r="V60" s="278">
        <v>3</v>
      </c>
      <c r="W60" s="278">
        <v>3</v>
      </c>
      <c r="X60" s="278">
        <v>3</v>
      </c>
      <c r="Y60" s="278">
        <v>2</v>
      </c>
      <c r="Z60" s="278">
        <v>2</v>
      </c>
      <c r="AA60" s="278">
        <v>2</v>
      </c>
      <c r="AB60" s="278">
        <v>1</v>
      </c>
      <c r="AC60" s="278">
        <v>1</v>
      </c>
      <c r="AD60" s="278">
        <v>1</v>
      </c>
      <c r="AE60" s="278">
        <v>0</v>
      </c>
      <c r="AF60" s="278">
        <v>0</v>
      </c>
      <c r="AG60" s="278">
        <v>0</v>
      </c>
      <c r="AH60" s="278">
        <v>0</v>
      </c>
      <c r="AI60" s="278">
        <v>0</v>
      </c>
      <c r="AJ60" s="279">
        <f t="shared" si="6"/>
        <v>61</v>
      </c>
      <c r="AK60" s="280">
        <f t="shared" si="4"/>
        <v>1.967741935483871</v>
      </c>
      <c r="AL60" s="584"/>
      <c r="AM60" s="540"/>
      <c r="AN60" s="587"/>
      <c r="AO60" s="540"/>
      <c r="AP60" s="652">
        <f t="shared" ref="AP60:AP61" si="9">AL60/E60</f>
        <v>0</v>
      </c>
    </row>
    <row r="61" spans="1:42" ht="20.100000000000001" customHeight="1">
      <c r="A61" s="536"/>
      <c r="B61" s="124" t="s">
        <v>522</v>
      </c>
      <c r="C61" s="281"/>
      <c r="D61" s="281"/>
      <c r="E61" s="282">
        <v>0</v>
      </c>
      <c r="F61" s="283">
        <v>6</v>
      </c>
      <c r="G61" s="246">
        <v>9</v>
      </c>
      <c r="H61" s="283">
        <v>11</v>
      </c>
      <c r="I61" s="283">
        <v>0</v>
      </c>
      <c r="J61" s="282">
        <v>7</v>
      </c>
      <c r="K61" s="283">
        <v>0</v>
      </c>
      <c r="L61" s="246">
        <v>0</v>
      </c>
      <c r="M61" s="283">
        <v>6</v>
      </c>
      <c r="N61" s="283">
        <v>12</v>
      </c>
      <c r="O61" s="283">
        <v>3</v>
      </c>
      <c r="P61" s="283">
        <v>0</v>
      </c>
      <c r="Q61" s="246">
        <v>0</v>
      </c>
      <c r="R61" s="246">
        <v>0</v>
      </c>
      <c r="S61" s="246">
        <v>0</v>
      </c>
      <c r="T61" s="246">
        <v>5</v>
      </c>
      <c r="U61" s="246">
        <v>16</v>
      </c>
      <c r="V61" s="246">
        <v>4</v>
      </c>
      <c r="W61" s="246">
        <v>0</v>
      </c>
      <c r="X61" s="284">
        <v>5</v>
      </c>
      <c r="Y61" s="283">
        <v>0</v>
      </c>
      <c r="Z61" s="283">
        <v>0</v>
      </c>
      <c r="AA61" s="283">
        <v>10</v>
      </c>
      <c r="AB61" s="283">
        <v>13</v>
      </c>
      <c r="AC61" s="283">
        <v>5</v>
      </c>
      <c r="AD61" s="283">
        <v>0</v>
      </c>
      <c r="AE61" s="283">
        <v>0</v>
      </c>
      <c r="AF61" s="283">
        <v>0</v>
      </c>
      <c r="AG61" s="283">
        <v>0</v>
      </c>
      <c r="AH61" s="283">
        <v>7</v>
      </c>
      <c r="AI61" s="283">
        <v>10</v>
      </c>
      <c r="AJ61" s="153">
        <f>SUM(E61:AI61)</f>
        <v>129</v>
      </c>
      <c r="AK61" s="140">
        <f t="shared" si="4"/>
        <v>4.161290322580645</v>
      </c>
      <c r="AL61" s="585"/>
      <c r="AM61" s="528"/>
      <c r="AN61" s="588"/>
      <c r="AO61" s="528"/>
      <c r="AP61" s="653" t="e">
        <f t="shared" si="9"/>
        <v>#DIV/0!</v>
      </c>
    </row>
    <row r="62" spans="1:42" ht="20.100000000000001" customHeight="1">
      <c r="A62" s="285" t="s">
        <v>855</v>
      </c>
      <c r="B62" s="286" t="s">
        <v>523</v>
      </c>
      <c r="C62" s="287">
        <f>SUM(C5:C61)-SUM(C15:C16,C26:C27,C49:C50)</f>
        <v>679</v>
      </c>
      <c r="D62" s="287">
        <f>SUM(D5:D61)-SUM(D15:D16,D26:D27,D49:D50)</f>
        <v>658.2</v>
      </c>
      <c r="E62" s="288">
        <f>SUM(E5:E9,E17:E21,E23:E24,E28:E33,E56:E57,E59:E59,E35:E47,E51:E53,E11:E13)</f>
        <v>664</v>
      </c>
      <c r="F62" s="288">
        <f t="shared" ref="F62:AI62" si="10">SUM(F5:F9,F17:F21,F23:F24,F28:F33,F56:F57,F59:F59,F35:F47,F51:F53,F11:F13)</f>
        <v>644</v>
      </c>
      <c r="G62" s="288">
        <f t="shared" si="10"/>
        <v>470</v>
      </c>
      <c r="H62" s="288">
        <f>SUM(H5:H9,H17:H21,H23:H24,H28:H33,H56:H57,H59:H59,H35:H47,H51:H53,H11:H13)</f>
        <v>667</v>
      </c>
      <c r="I62" s="288">
        <f t="shared" si="10"/>
        <v>649</v>
      </c>
      <c r="J62" s="288">
        <f>SUM(J5:J9,J17:J21,J23:J24,J28:J33,J56:J57,J59:J59,J35:J47,J51:J53,J11:J13)</f>
        <v>664</v>
      </c>
      <c r="K62" s="288">
        <f t="shared" si="10"/>
        <v>648</v>
      </c>
      <c r="L62" s="288">
        <f t="shared" si="10"/>
        <v>667</v>
      </c>
      <c r="M62" s="288">
        <f t="shared" si="10"/>
        <v>637</v>
      </c>
      <c r="N62" s="288">
        <f t="shared" si="10"/>
        <v>469</v>
      </c>
      <c r="O62" s="288">
        <f t="shared" si="10"/>
        <v>665</v>
      </c>
      <c r="P62" s="288">
        <f t="shared" si="10"/>
        <v>650</v>
      </c>
      <c r="Q62" s="288">
        <f t="shared" si="10"/>
        <v>638</v>
      </c>
      <c r="R62" s="288">
        <f t="shared" si="10"/>
        <v>620</v>
      </c>
      <c r="S62" s="288">
        <f t="shared" si="10"/>
        <v>632</v>
      </c>
      <c r="T62" s="288">
        <f t="shared" si="10"/>
        <v>632</v>
      </c>
      <c r="U62" s="288">
        <f t="shared" si="10"/>
        <v>466</v>
      </c>
      <c r="V62" s="288">
        <f t="shared" si="10"/>
        <v>674</v>
      </c>
      <c r="W62" s="288">
        <f t="shared" si="10"/>
        <v>656</v>
      </c>
      <c r="X62" s="288">
        <f t="shared" si="10"/>
        <v>664</v>
      </c>
      <c r="Y62" s="288">
        <f>SUM(Y5:Y9,Y17:Y21,Y23:Y24,Y28:Y33,Y56:Y57,Y59:Y59,Y35:Y47,Y51:Y53,Y11:Y13)</f>
        <v>653</v>
      </c>
      <c r="Z62" s="288">
        <f>SUM(Z5:Z9,Z17:Z21,Z23:Z24,Z28:Z33,Z56:Z57,Z59:Z59,Z35:Z47,Z51:Z53,Z11:Z13)</f>
        <v>679</v>
      </c>
      <c r="AA62" s="288">
        <f>SUM(AA5:AA9,AA17:AA21,AA23:AA24,AA28:AA33,AA56:AA57,AA59:AA59,AA35:AA47,AA51:AA53,AA11:AA13)</f>
        <v>645</v>
      </c>
      <c r="AB62" s="288">
        <f t="shared" si="10"/>
        <v>473</v>
      </c>
      <c r="AC62" s="289">
        <f t="shared" si="10"/>
        <v>679</v>
      </c>
      <c r="AD62" s="289">
        <f t="shared" si="10"/>
        <v>653</v>
      </c>
      <c r="AE62" s="289">
        <f>SUM(AE5:AE9,AE17:AE21,AE23:AE24,AE28:AE33,AE56:AE57,AE59:AE59,AE35:AE47,AE51:AE53,AE11:AE13)</f>
        <v>670</v>
      </c>
      <c r="AF62" s="289">
        <f>SUM(AF5:AF9,AF17:AF21,AF23:AF24,AF28:AF33,AF56:AF57,AF59:AF59,AF35:AF47,AF51:AF53,AF11:AF13)</f>
        <v>644</v>
      </c>
      <c r="AG62" s="289">
        <f>SUM(AG5:AG9,AG17:AG21,AG23:AG24,AG28:AG33,AG56:AG57,AG59:AG59,AG35:AG47,AG51:AG53,AG11:AG13)</f>
        <v>671</v>
      </c>
      <c r="AH62" s="289">
        <f>SUM(AH5:AH9,AH17:AH21,AH23:AH24,AH28:AH33,AH56:AH57,AH59:AH59,AH35:AH47,AH51:AH53,AH11:AH13)</f>
        <v>626</v>
      </c>
      <c r="AI62" s="289">
        <f t="shared" si="10"/>
        <v>468</v>
      </c>
      <c r="AJ62" s="290">
        <f>SUM(AJ5:AJ6,AJ8:AJ9,AJ17:AJ18,AJ20:AJ21,AJ23:AJ24,AJ28:AJ29,AJ31:AJ33,AJ56:AJ57,AJ59:AJ59,AJ35:AJ37,AJ39:AJ40,AJ42:AJ43,AJ45:AJ47,AJ51:AJ53,AJ11:AJ13)</f>
        <v>18865</v>
      </c>
      <c r="AK62" s="291">
        <f>SUM(AK5:AK6,AK8:AK9,AK11:AK13,AK17:AK18,AK20:AK21,AK23:AK24,AK28:AK29,AK31:AK33,AK35:AK37,AK39:AK40,AK42:AK43,AK45:AK47,AK51:AK54,AK56:AK57,AK59)</f>
        <v>634.73697270471473</v>
      </c>
      <c r="AL62" s="292"/>
      <c r="AM62" s="293">
        <f>(AK62-SUM(AK31:AK33))/C62</f>
        <v>0.87618633445038518</v>
      </c>
      <c r="AN62" s="298"/>
      <c r="AO62" s="440"/>
      <c r="AP62" s="294">
        <f>AK62/D62</f>
        <v>0.96435273884034445</v>
      </c>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5" orientation="landscape"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1138E-B9D9-4C57-9A71-3D17501819C6}">
  <sheetPr codeName="Sheet31">
    <tabColor rgb="FF92D050"/>
    <pageSetUpPr fitToPage="1"/>
  </sheetPr>
  <dimension ref="A1:P30"/>
  <sheetViews>
    <sheetView workbookViewId="0">
      <selection sqref="A1:M1"/>
    </sheetView>
  </sheetViews>
  <sheetFormatPr defaultRowHeight="13.5"/>
  <cols>
    <col min="1" max="1" width="17.375" customWidth="1"/>
    <col min="2" max="14" width="5.625" customWidth="1"/>
    <col min="257" max="257" width="17.375" customWidth="1"/>
    <col min="258" max="270" width="5.625" customWidth="1"/>
    <col min="513" max="513" width="17.375" customWidth="1"/>
    <col min="514" max="526" width="5.625" customWidth="1"/>
    <col min="769" max="769" width="17.375" customWidth="1"/>
    <col min="770" max="782" width="5.625" customWidth="1"/>
    <col min="1025" max="1025" width="17.375" customWidth="1"/>
    <col min="1026" max="1038" width="5.625" customWidth="1"/>
    <col min="1281" max="1281" width="17.375" customWidth="1"/>
    <col min="1282" max="1294" width="5.625" customWidth="1"/>
    <col min="1537" max="1537" width="17.375" customWidth="1"/>
    <col min="1538" max="1550" width="5.625" customWidth="1"/>
    <col min="1793" max="1793" width="17.375" customWidth="1"/>
    <col min="1794" max="1806" width="5.625" customWidth="1"/>
    <col min="2049" max="2049" width="17.375" customWidth="1"/>
    <col min="2050" max="2062" width="5.625" customWidth="1"/>
    <col min="2305" max="2305" width="17.375" customWidth="1"/>
    <col min="2306" max="2318" width="5.625" customWidth="1"/>
    <col min="2561" max="2561" width="17.375" customWidth="1"/>
    <col min="2562" max="2574" width="5.625" customWidth="1"/>
    <col min="2817" max="2817" width="17.375" customWidth="1"/>
    <col min="2818" max="2830" width="5.625" customWidth="1"/>
    <col min="3073" max="3073" width="17.375" customWidth="1"/>
    <col min="3074" max="3086" width="5.625" customWidth="1"/>
    <col min="3329" max="3329" width="17.375" customWidth="1"/>
    <col min="3330" max="3342" width="5.625" customWidth="1"/>
    <col min="3585" max="3585" width="17.375" customWidth="1"/>
    <col min="3586" max="3598" width="5.625" customWidth="1"/>
    <col min="3841" max="3841" width="17.375" customWidth="1"/>
    <col min="3842" max="3854" width="5.625" customWidth="1"/>
    <col min="4097" max="4097" width="17.375" customWidth="1"/>
    <col min="4098" max="4110" width="5.625" customWidth="1"/>
    <col min="4353" max="4353" width="17.375" customWidth="1"/>
    <col min="4354" max="4366" width="5.625" customWidth="1"/>
    <col min="4609" max="4609" width="17.375" customWidth="1"/>
    <col min="4610" max="4622" width="5.625" customWidth="1"/>
    <col min="4865" max="4865" width="17.375" customWidth="1"/>
    <col min="4866" max="4878" width="5.625" customWidth="1"/>
    <col min="5121" max="5121" width="17.375" customWidth="1"/>
    <col min="5122" max="5134" width="5.625" customWidth="1"/>
    <col min="5377" max="5377" width="17.375" customWidth="1"/>
    <col min="5378" max="5390" width="5.625" customWidth="1"/>
    <col min="5633" max="5633" width="17.375" customWidth="1"/>
    <col min="5634" max="5646" width="5.625" customWidth="1"/>
    <col min="5889" max="5889" width="17.375" customWidth="1"/>
    <col min="5890" max="5902" width="5.625" customWidth="1"/>
    <col min="6145" max="6145" width="17.375" customWidth="1"/>
    <col min="6146" max="6158" width="5.625" customWidth="1"/>
    <col min="6401" max="6401" width="17.375" customWidth="1"/>
    <col min="6402" max="6414" width="5.625" customWidth="1"/>
    <col min="6657" max="6657" width="17.375" customWidth="1"/>
    <col min="6658" max="6670" width="5.625" customWidth="1"/>
    <col min="6913" max="6913" width="17.375" customWidth="1"/>
    <col min="6914" max="6926" width="5.625" customWidth="1"/>
    <col min="7169" max="7169" width="17.375" customWidth="1"/>
    <col min="7170" max="7182" width="5.625" customWidth="1"/>
    <col min="7425" max="7425" width="17.375" customWidth="1"/>
    <col min="7426" max="7438" width="5.625" customWidth="1"/>
    <col min="7681" max="7681" width="17.375" customWidth="1"/>
    <col min="7682" max="7694" width="5.625" customWidth="1"/>
    <col min="7937" max="7937" width="17.375" customWidth="1"/>
    <col min="7938" max="7950" width="5.625" customWidth="1"/>
    <col min="8193" max="8193" width="17.375" customWidth="1"/>
    <col min="8194" max="8206" width="5.625" customWidth="1"/>
    <col min="8449" max="8449" width="17.375" customWidth="1"/>
    <col min="8450" max="8462" width="5.625" customWidth="1"/>
    <col min="8705" max="8705" width="17.375" customWidth="1"/>
    <col min="8706" max="8718" width="5.625" customWidth="1"/>
    <col min="8961" max="8961" width="17.375" customWidth="1"/>
    <col min="8962" max="8974" width="5.625" customWidth="1"/>
    <col min="9217" max="9217" width="17.375" customWidth="1"/>
    <col min="9218" max="9230" width="5.625" customWidth="1"/>
    <col min="9473" max="9473" width="17.375" customWidth="1"/>
    <col min="9474" max="9486" width="5.625" customWidth="1"/>
    <col min="9729" max="9729" width="17.375" customWidth="1"/>
    <col min="9730" max="9742" width="5.625" customWidth="1"/>
    <col min="9985" max="9985" width="17.375" customWidth="1"/>
    <col min="9986" max="9998" width="5.625" customWidth="1"/>
    <col min="10241" max="10241" width="17.375" customWidth="1"/>
    <col min="10242" max="10254" width="5.625" customWidth="1"/>
    <col min="10497" max="10497" width="17.375" customWidth="1"/>
    <col min="10498" max="10510" width="5.625" customWidth="1"/>
    <col min="10753" max="10753" width="17.375" customWidth="1"/>
    <col min="10754" max="10766" width="5.625" customWidth="1"/>
    <col min="11009" max="11009" width="17.375" customWidth="1"/>
    <col min="11010" max="11022" width="5.625" customWidth="1"/>
    <col min="11265" max="11265" width="17.375" customWidth="1"/>
    <col min="11266" max="11278" width="5.625" customWidth="1"/>
    <col min="11521" max="11521" width="17.375" customWidth="1"/>
    <col min="11522" max="11534" width="5.625" customWidth="1"/>
    <col min="11777" max="11777" width="17.375" customWidth="1"/>
    <col min="11778" max="11790" width="5.625" customWidth="1"/>
    <col min="12033" max="12033" width="17.375" customWidth="1"/>
    <col min="12034" max="12046" width="5.625" customWidth="1"/>
    <col min="12289" max="12289" width="17.375" customWidth="1"/>
    <col min="12290" max="12302" width="5.625" customWidth="1"/>
    <col min="12545" max="12545" width="17.375" customWidth="1"/>
    <col min="12546" max="12558" width="5.625" customWidth="1"/>
    <col min="12801" max="12801" width="17.375" customWidth="1"/>
    <col min="12802" max="12814" width="5.625" customWidth="1"/>
    <col min="13057" max="13057" width="17.375" customWidth="1"/>
    <col min="13058" max="13070" width="5.625" customWidth="1"/>
    <col min="13313" max="13313" width="17.375" customWidth="1"/>
    <col min="13314" max="13326" width="5.625" customWidth="1"/>
    <col min="13569" max="13569" width="17.375" customWidth="1"/>
    <col min="13570" max="13582" width="5.625" customWidth="1"/>
    <col min="13825" max="13825" width="17.375" customWidth="1"/>
    <col min="13826" max="13838" width="5.625" customWidth="1"/>
    <col min="14081" max="14081" width="17.375" customWidth="1"/>
    <col min="14082" max="14094" width="5.625" customWidth="1"/>
    <col min="14337" max="14337" width="17.375" customWidth="1"/>
    <col min="14338" max="14350" width="5.625" customWidth="1"/>
    <col min="14593" max="14593" width="17.375" customWidth="1"/>
    <col min="14594" max="14606" width="5.625" customWidth="1"/>
    <col min="14849" max="14849" width="17.375" customWidth="1"/>
    <col min="14850" max="14862" width="5.625" customWidth="1"/>
    <col min="15105" max="15105" width="17.375" customWidth="1"/>
    <col min="15106" max="15118" width="5.625" customWidth="1"/>
    <col min="15361" max="15361" width="17.375" customWidth="1"/>
    <col min="15362" max="15374" width="5.625" customWidth="1"/>
    <col min="15617" max="15617" width="17.375" customWidth="1"/>
    <col min="15618" max="15630" width="5.625" customWidth="1"/>
    <col min="15873" max="15873" width="17.375" customWidth="1"/>
    <col min="15874" max="15886" width="5.625" customWidth="1"/>
    <col min="16129" max="16129" width="17.375" customWidth="1"/>
    <col min="16130" max="16142" width="5.625" customWidth="1"/>
  </cols>
  <sheetData>
    <row r="1" spans="1:16" ht="32.25">
      <c r="A1" s="472" t="s">
        <v>4</v>
      </c>
      <c r="B1" s="473"/>
      <c r="C1" s="473"/>
      <c r="D1" s="473"/>
      <c r="E1" s="473"/>
      <c r="F1" s="473"/>
      <c r="G1" s="473"/>
      <c r="H1" s="473"/>
      <c r="I1" s="473"/>
      <c r="J1" s="473"/>
      <c r="K1" s="473"/>
      <c r="L1" s="473"/>
      <c r="M1" s="474"/>
      <c r="N1" s="23"/>
    </row>
    <row r="2" spans="1:16" ht="32.25">
      <c r="A2" s="475" t="s">
        <v>815</v>
      </c>
      <c r="B2" s="476"/>
      <c r="C2" s="476"/>
      <c r="D2" s="476"/>
      <c r="E2" s="476"/>
      <c r="F2" s="476"/>
      <c r="G2" s="476"/>
      <c r="H2" s="476"/>
      <c r="I2" s="476"/>
      <c r="J2" s="476"/>
      <c r="K2" s="476"/>
      <c r="L2" s="476"/>
      <c r="M2" s="477"/>
      <c r="N2" s="23"/>
    </row>
    <row r="3" spans="1:16" ht="14.25" thickBot="1"/>
    <row r="4" spans="1:16" ht="14.25" thickTop="1">
      <c r="A4" s="1" t="s">
        <v>614</v>
      </c>
      <c r="B4" s="478" t="s">
        <v>615</v>
      </c>
      <c r="C4" s="480" t="s">
        <v>59</v>
      </c>
      <c r="D4" s="480"/>
      <c r="E4" s="494"/>
      <c r="F4" s="480" t="s">
        <v>60</v>
      </c>
      <c r="G4" s="480"/>
      <c r="H4" s="484" t="s">
        <v>616</v>
      </c>
      <c r="I4" s="480" t="s">
        <v>62</v>
      </c>
      <c r="J4" s="480"/>
      <c r="K4" s="488" t="s">
        <v>617</v>
      </c>
      <c r="L4" s="480" t="s">
        <v>61</v>
      </c>
      <c r="M4" s="490"/>
    </row>
    <row r="5" spans="1:16" ht="14.25" thickBot="1">
      <c r="A5" s="3" t="s">
        <v>618</v>
      </c>
      <c r="B5" s="479"/>
      <c r="C5" s="481"/>
      <c r="D5" s="481"/>
      <c r="E5" s="495"/>
      <c r="F5" s="481"/>
      <c r="G5" s="481"/>
      <c r="H5" s="485"/>
      <c r="I5" s="481"/>
      <c r="J5" s="481"/>
      <c r="K5" s="489"/>
      <c r="L5" s="481"/>
      <c r="M5" s="491"/>
    </row>
    <row r="6" spans="1:16" ht="14.25" thickTop="1">
      <c r="A6" s="492" t="s">
        <v>619</v>
      </c>
      <c r="B6" s="478" t="s">
        <v>615</v>
      </c>
      <c r="C6" s="480" t="s">
        <v>17</v>
      </c>
      <c r="D6" s="480"/>
      <c r="E6" s="494"/>
      <c r="F6" s="480"/>
      <c r="G6" s="480"/>
      <c r="H6" s="484" t="s">
        <v>616</v>
      </c>
      <c r="I6" s="655" t="s">
        <v>25</v>
      </c>
      <c r="J6" s="655"/>
      <c r="K6" s="488" t="s">
        <v>617</v>
      </c>
      <c r="L6" s="480" t="s">
        <v>18</v>
      </c>
      <c r="M6" s="490"/>
    </row>
    <row r="7" spans="1:16" ht="14.25" thickBot="1">
      <c r="A7" s="493"/>
      <c r="B7" s="479"/>
      <c r="C7" s="481"/>
      <c r="D7" s="481"/>
      <c r="E7" s="495"/>
      <c r="F7" s="481"/>
      <c r="G7" s="481"/>
      <c r="H7" s="485"/>
      <c r="I7" s="656"/>
      <c r="J7" s="656"/>
      <c r="K7" s="489"/>
      <c r="L7" s="481"/>
      <c r="M7" s="491"/>
    </row>
    <row r="8" spans="1:16" ht="15" thickTop="1" thickBot="1"/>
    <row r="9" spans="1:16">
      <c r="A9" s="657"/>
      <c r="B9" s="658"/>
      <c r="C9" s="659"/>
      <c r="D9" s="660" t="s">
        <v>10</v>
      </c>
      <c r="E9" s="660"/>
      <c r="F9" s="660"/>
      <c r="G9" s="660" t="s">
        <v>12</v>
      </c>
      <c r="H9" s="660"/>
      <c r="I9" s="660"/>
      <c r="J9" s="661" t="s">
        <v>621</v>
      </c>
      <c r="K9" s="662"/>
      <c r="L9" s="662"/>
      <c r="M9" s="663"/>
    </row>
    <row r="10" spans="1:16" ht="27.75" thickBot="1">
      <c r="A10" s="667"/>
      <c r="B10" s="668"/>
      <c r="C10" s="669"/>
      <c r="D10" s="28" t="s">
        <v>6</v>
      </c>
      <c r="E10" s="79" t="s">
        <v>7</v>
      </c>
      <c r="F10" s="29" t="s">
        <v>8</v>
      </c>
      <c r="G10" s="78" t="s">
        <v>6</v>
      </c>
      <c r="H10" s="79" t="s">
        <v>7</v>
      </c>
      <c r="I10" s="30" t="s">
        <v>8</v>
      </c>
      <c r="J10" s="664"/>
      <c r="K10" s="665"/>
      <c r="L10" s="665"/>
      <c r="M10" s="666"/>
    </row>
    <row r="11" spans="1:16" ht="26.25" thickTop="1">
      <c r="A11" s="670" t="s">
        <v>38</v>
      </c>
      <c r="B11" s="671"/>
      <c r="C11" s="672"/>
      <c r="D11" s="71" t="s">
        <v>615</v>
      </c>
      <c r="E11" s="62" t="s">
        <v>616</v>
      </c>
      <c r="F11" s="57" t="s">
        <v>615</v>
      </c>
      <c r="G11" s="71" t="s">
        <v>615</v>
      </c>
      <c r="H11" s="62" t="s">
        <v>616</v>
      </c>
      <c r="I11" s="80" t="s">
        <v>617</v>
      </c>
      <c r="J11" s="673">
        <v>4676213</v>
      </c>
      <c r="K11" s="674"/>
      <c r="L11" s="674"/>
      <c r="M11" s="675"/>
    </row>
    <row r="12" spans="1:16" ht="25.5">
      <c r="A12" s="676" t="s">
        <v>650</v>
      </c>
      <c r="B12" s="677"/>
      <c r="C12" s="677"/>
      <c r="D12" s="71" t="s">
        <v>615</v>
      </c>
      <c r="E12" s="62" t="s">
        <v>616</v>
      </c>
      <c r="F12" s="57" t="s">
        <v>615</v>
      </c>
      <c r="G12" s="71" t="s">
        <v>615</v>
      </c>
      <c r="H12" s="62" t="s">
        <v>616</v>
      </c>
      <c r="I12" s="57" t="s">
        <v>615</v>
      </c>
      <c r="J12" s="678">
        <v>695659</v>
      </c>
      <c r="K12" s="679"/>
      <c r="L12" s="679"/>
      <c r="M12" s="680"/>
    </row>
    <row r="13" spans="1:16" ht="25.5">
      <c r="A13" s="676" t="s">
        <v>28</v>
      </c>
      <c r="B13" s="677"/>
      <c r="C13" s="677"/>
      <c r="D13" s="62"/>
      <c r="E13" s="70" t="s">
        <v>615</v>
      </c>
      <c r="F13" s="72" t="s">
        <v>617</v>
      </c>
      <c r="G13" s="388"/>
      <c r="H13" s="70" t="s">
        <v>615</v>
      </c>
      <c r="I13" s="72" t="s">
        <v>617</v>
      </c>
      <c r="J13" s="678" t="s">
        <v>816</v>
      </c>
      <c r="K13" s="679"/>
      <c r="L13" s="679"/>
      <c r="M13" s="680"/>
    </row>
    <row r="14" spans="1:16" ht="25.5">
      <c r="A14" s="676" t="s">
        <v>29</v>
      </c>
      <c r="B14" s="677"/>
      <c r="C14" s="681"/>
      <c r="D14" s="71" t="s">
        <v>16</v>
      </c>
      <c r="E14" s="70" t="s">
        <v>16</v>
      </c>
      <c r="F14" s="54" t="s">
        <v>16</v>
      </c>
      <c r="G14" s="71" t="s">
        <v>16</v>
      </c>
      <c r="H14" s="402" t="s">
        <v>615</v>
      </c>
      <c r="I14" s="74" t="s">
        <v>16</v>
      </c>
      <c r="J14" s="678">
        <v>2116040</v>
      </c>
      <c r="K14" s="679"/>
      <c r="L14" s="679"/>
      <c r="M14" s="680"/>
      <c r="O14" s="31" t="s">
        <v>616</v>
      </c>
    </row>
    <row r="15" spans="1:16" ht="25.5">
      <c r="A15" s="682" t="s">
        <v>39</v>
      </c>
      <c r="B15" s="683"/>
      <c r="C15" s="684"/>
      <c r="D15" s="71" t="s">
        <v>615</v>
      </c>
      <c r="E15" s="70" t="s">
        <v>615</v>
      </c>
      <c r="F15" s="74" t="s">
        <v>615</v>
      </c>
      <c r="G15" s="71" t="s">
        <v>615</v>
      </c>
      <c r="H15" s="70" t="s">
        <v>615</v>
      </c>
      <c r="I15" s="74" t="s">
        <v>615</v>
      </c>
      <c r="J15" s="685">
        <v>12983960</v>
      </c>
      <c r="K15" s="686"/>
      <c r="L15" s="686"/>
      <c r="M15" s="687"/>
      <c r="O15" s="25" t="s">
        <v>617</v>
      </c>
    </row>
    <row r="16" spans="1:16" ht="25.5">
      <c r="A16" s="682" t="s">
        <v>30</v>
      </c>
      <c r="B16" s="683"/>
      <c r="C16" s="684"/>
      <c r="D16" s="71" t="s">
        <v>615</v>
      </c>
      <c r="E16" s="70" t="s">
        <v>615</v>
      </c>
      <c r="F16" s="53" t="s">
        <v>615</v>
      </c>
      <c r="G16" s="71"/>
      <c r="H16" s="70" t="s">
        <v>615</v>
      </c>
      <c r="I16" s="74" t="s">
        <v>615</v>
      </c>
      <c r="J16" s="678">
        <v>10003518</v>
      </c>
      <c r="K16" s="679"/>
      <c r="L16" s="679"/>
      <c r="M16" s="680"/>
      <c r="O16" s="53" t="s">
        <v>615</v>
      </c>
      <c r="P16" s="76"/>
    </row>
    <row r="17" spans="1:16" ht="25.5">
      <c r="A17" s="682" t="s">
        <v>63</v>
      </c>
      <c r="B17" s="683"/>
      <c r="C17" s="684"/>
      <c r="D17" s="71"/>
      <c r="E17" s="62" t="s">
        <v>616</v>
      </c>
      <c r="F17" s="72" t="s">
        <v>617</v>
      </c>
      <c r="G17" s="71" t="s">
        <v>615</v>
      </c>
      <c r="H17" s="70" t="s">
        <v>615</v>
      </c>
      <c r="I17" s="403" t="s">
        <v>615</v>
      </c>
      <c r="J17" s="678">
        <v>741653</v>
      </c>
      <c r="K17" s="679"/>
      <c r="L17" s="679"/>
      <c r="M17" s="680"/>
      <c r="P17" t="s">
        <v>651</v>
      </c>
    </row>
    <row r="18" spans="1:16" ht="25.5">
      <c r="A18" s="688" t="s">
        <v>31</v>
      </c>
      <c r="B18" s="689"/>
      <c r="C18" s="689"/>
      <c r="D18" s="71"/>
      <c r="E18" s="62" t="s">
        <v>616</v>
      </c>
      <c r="F18" s="72" t="s">
        <v>617</v>
      </c>
      <c r="G18" s="71" t="s">
        <v>615</v>
      </c>
      <c r="H18" s="62" t="s">
        <v>616</v>
      </c>
      <c r="I18" s="72" t="s">
        <v>617</v>
      </c>
      <c r="J18" s="632">
        <v>-8985</v>
      </c>
      <c r="K18" s="632"/>
      <c r="L18" s="632"/>
      <c r="M18" s="690"/>
    </row>
    <row r="19" spans="1:16" ht="25.5">
      <c r="A19" s="691" t="s">
        <v>0</v>
      </c>
      <c r="B19" s="692"/>
      <c r="C19" s="693"/>
      <c r="D19" s="69"/>
      <c r="E19" s="39" t="s">
        <v>16</v>
      </c>
      <c r="F19" s="405" t="s">
        <v>16</v>
      </c>
      <c r="G19" s="36" t="s">
        <v>16</v>
      </c>
      <c r="H19" s="82" t="s">
        <v>615</v>
      </c>
      <c r="I19" s="406" t="s">
        <v>16</v>
      </c>
      <c r="J19" s="694">
        <v>883791</v>
      </c>
      <c r="K19" s="694"/>
      <c r="L19" s="694"/>
      <c r="M19" s="695"/>
    </row>
    <row r="20" spans="1:16" ht="25.5">
      <c r="A20" s="682" t="s">
        <v>32</v>
      </c>
      <c r="B20" s="683"/>
      <c r="C20" s="696"/>
      <c r="D20" s="65"/>
      <c r="E20" s="404"/>
      <c r="F20" s="388" t="s">
        <v>617</v>
      </c>
      <c r="G20" s="65"/>
      <c r="H20" s="82"/>
      <c r="I20" s="388" t="s">
        <v>617</v>
      </c>
      <c r="J20" s="697" t="s">
        <v>817</v>
      </c>
      <c r="K20" s="697"/>
      <c r="L20" s="697"/>
      <c r="M20" s="698"/>
    </row>
    <row r="21" spans="1:16" ht="25.5">
      <c r="A21" s="691" t="s">
        <v>635</v>
      </c>
      <c r="B21" s="692"/>
      <c r="C21" s="699"/>
      <c r="D21" s="71" t="s">
        <v>615</v>
      </c>
      <c r="E21" s="62" t="s">
        <v>616</v>
      </c>
      <c r="F21" s="388" t="s">
        <v>617</v>
      </c>
      <c r="G21" s="71"/>
      <c r="H21" s="62" t="s">
        <v>616</v>
      </c>
      <c r="I21" s="388" t="s">
        <v>617</v>
      </c>
      <c r="J21" s="678">
        <v>-3474592</v>
      </c>
      <c r="K21" s="679"/>
      <c r="L21" s="679"/>
      <c r="M21" s="680"/>
      <c r="N21" ph="1"/>
    </row>
    <row r="22" spans="1:16" ht="25.5">
      <c r="A22" s="691" t="s">
        <v>637</v>
      </c>
      <c r="B22" s="692"/>
      <c r="C22" s="699"/>
      <c r="D22" s="73" t="s">
        <v>617</v>
      </c>
      <c r="E22" s="62" t="s">
        <v>616</v>
      </c>
      <c r="F22" s="388" t="s">
        <v>617</v>
      </c>
      <c r="G22" s="71"/>
      <c r="H22" s="62" t="s">
        <v>616</v>
      </c>
      <c r="I22" s="388" t="s">
        <v>617</v>
      </c>
      <c r="J22" s="678">
        <v>-2592662</v>
      </c>
      <c r="K22" s="679"/>
      <c r="L22" s="679"/>
      <c r="M22" s="680"/>
      <c r="N22" ph="1"/>
    </row>
    <row r="23" spans="1:16" ht="25.5">
      <c r="A23" s="682" t="s">
        <v>41</v>
      </c>
      <c r="B23" s="683"/>
      <c r="C23" s="684"/>
      <c r="D23" s="71"/>
      <c r="E23" s="62" t="s">
        <v>616</v>
      </c>
      <c r="F23" s="388" t="s">
        <v>617</v>
      </c>
      <c r="G23" s="71" t="s">
        <v>615</v>
      </c>
      <c r="H23" s="62" t="s">
        <v>616</v>
      </c>
      <c r="I23" s="74"/>
      <c r="J23" s="700">
        <v>2487986</v>
      </c>
      <c r="K23" s="701"/>
      <c r="L23" s="701"/>
      <c r="M23" s="702"/>
    </row>
    <row r="24" spans="1:16" ht="25.5">
      <c r="A24" s="682" t="s">
        <v>49</v>
      </c>
      <c r="B24" s="683"/>
      <c r="C24" s="684"/>
      <c r="D24" s="73" t="s">
        <v>617</v>
      </c>
      <c r="E24" s="62" t="s">
        <v>616</v>
      </c>
      <c r="F24" s="388" t="s">
        <v>617</v>
      </c>
      <c r="G24" s="73" t="s">
        <v>617</v>
      </c>
      <c r="H24" s="70" t="s">
        <v>615</v>
      </c>
      <c r="I24" s="72" t="s">
        <v>617</v>
      </c>
      <c r="J24" s="703">
        <v>-2805305</v>
      </c>
      <c r="K24" s="704"/>
      <c r="L24" s="704"/>
      <c r="M24" s="705"/>
    </row>
    <row r="25" spans="1:16" ht="25.5">
      <c r="A25" s="682" t="s">
        <v>48</v>
      </c>
      <c r="B25" s="683"/>
      <c r="C25" s="684"/>
      <c r="D25" s="71" t="s">
        <v>615</v>
      </c>
      <c r="E25" s="62" t="s">
        <v>616</v>
      </c>
      <c r="F25" s="388" t="s">
        <v>617</v>
      </c>
      <c r="G25" s="71" t="s">
        <v>615</v>
      </c>
      <c r="H25" s="389" t="s">
        <v>617</v>
      </c>
      <c r="I25" s="407" t="s">
        <v>615</v>
      </c>
      <c r="J25" s="706">
        <v>5184</v>
      </c>
      <c r="K25" s="679"/>
      <c r="L25" s="679"/>
      <c r="M25" s="680"/>
      <c r="N25" s="46"/>
      <c r="O25" s="46"/>
    </row>
    <row r="26" spans="1:16" ht="25.5">
      <c r="A26" s="682" t="s">
        <v>65</v>
      </c>
      <c r="B26" s="683"/>
      <c r="C26" s="696"/>
      <c r="D26" s="390" t="s">
        <v>615</v>
      </c>
      <c r="E26" s="322" t="s">
        <v>616</v>
      </c>
      <c r="F26" s="391" t="s">
        <v>617</v>
      </c>
      <c r="G26" s="36" t="s">
        <v>16</v>
      </c>
      <c r="H26" s="392" t="s">
        <v>617</v>
      </c>
      <c r="I26" s="391" t="s">
        <v>617</v>
      </c>
      <c r="J26" s="719">
        <v>1022783</v>
      </c>
      <c r="K26" s="701"/>
      <c r="L26" s="701"/>
      <c r="M26" s="702"/>
    </row>
    <row r="27" spans="1:16" ht="25.5">
      <c r="A27" s="682" t="s">
        <v>36</v>
      </c>
      <c r="B27" s="683"/>
      <c r="C27" s="696"/>
      <c r="D27" s="73" t="s">
        <v>617</v>
      </c>
      <c r="E27" s="39" t="s">
        <v>16</v>
      </c>
      <c r="F27" s="72" t="s">
        <v>617</v>
      </c>
      <c r="G27" s="389" t="s">
        <v>617</v>
      </c>
      <c r="H27" s="62" t="s">
        <v>616</v>
      </c>
      <c r="I27" s="72" t="s">
        <v>617</v>
      </c>
      <c r="J27" s="678">
        <v>939756</v>
      </c>
      <c r="K27" s="679"/>
      <c r="L27" s="679"/>
      <c r="M27" s="680"/>
    </row>
    <row r="28" spans="1:16" ht="25.5">
      <c r="A28" s="682" t="s">
        <v>33</v>
      </c>
      <c r="B28" s="683"/>
      <c r="C28" s="696"/>
      <c r="D28" s="322" t="s">
        <v>616</v>
      </c>
      <c r="E28" s="39" t="s">
        <v>16</v>
      </c>
      <c r="F28" s="72" t="s">
        <v>617</v>
      </c>
      <c r="G28" s="389" t="s">
        <v>617</v>
      </c>
      <c r="H28" s="39" t="s">
        <v>16</v>
      </c>
      <c r="I28" s="72" t="s">
        <v>617</v>
      </c>
      <c r="J28" s="678" t="s">
        <v>818</v>
      </c>
      <c r="K28" s="679"/>
      <c r="L28" s="679"/>
      <c r="M28" s="680"/>
    </row>
    <row r="29" spans="1:16" ht="26.25" thickBot="1">
      <c r="A29" s="707" t="s">
        <v>40</v>
      </c>
      <c r="B29" s="708"/>
      <c r="C29" s="709"/>
      <c r="D29" s="393"/>
      <c r="E29" s="39" t="s">
        <v>16</v>
      </c>
      <c r="F29" s="72" t="s">
        <v>617</v>
      </c>
      <c r="G29" s="394"/>
      <c r="H29" s="62" t="s">
        <v>616</v>
      </c>
      <c r="I29" s="72" t="s">
        <v>617</v>
      </c>
      <c r="J29" s="710" t="s">
        <v>819</v>
      </c>
      <c r="K29" s="711"/>
      <c r="L29" s="711"/>
      <c r="M29" s="712"/>
    </row>
    <row r="30" spans="1:16" ht="27" thickTop="1" thickBot="1">
      <c r="A30" s="713" t="s">
        <v>2</v>
      </c>
      <c r="B30" s="714"/>
      <c r="C30" s="715"/>
      <c r="D30" s="395"/>
      <c r="E30" s="38" t="s">
        <v>16</v>
      </c>
      <c r="F30" s="396" t="s">
        <v>16</v>
      </c>
      <c r="G30" s="397" t="s">
        <v>16</v>
      </c>
      <c r="H30" s="35" t="s">
        <v>626</v>
      </c>
      <c r="I30" s="397" t="s">
        <v>16</v>
      </c>
      <c r="J30" s="716">
        <v>23091271</v>
      </c>
      <c r="K30" s="717"/>
      <c r="L30" s="717"/>
      <c r="M30" s="718"/>
    </row>
  </sheetData>
  <dataConsolidate/>
  <mergeCells count="64">
    <mergeCell ref="A29:C29"/>
    <mergeCell ref="J29:M29"/>
    <mergeCell ref="A30:C30"/>
    <mergeCell ref="J30:M30"/>
    <mergeCell ref="A26:C26"/>
    <mergeCell ref="J26:M26"/>
    <mergeCell ref="A27:C27"/>
    <mergeCell ref="J27:M27"/>
    <mergeCell ref="A28:C28"/>
    <mergeCell ref="J28:M28"/>
    <mergeCell ref="A23:C23"/>
    <mergeCell ref="J23:M23"/>
    <mergeCell ref="A24:C24"/>
    <mergeCell ref="J24:M24"/>
    <mergeCell ref="A25:C25"/>
    <mergeCell ref="J25:M25"/>
    <mergeCell ref="A20:C20"/>
    <mergeCell ref="J20:M20"/>
    <mergeCell ref="A21:C21"/>
    <mergeCell ref="J21:M21"/>
    <mergeCell ref="A22:C22"/>
    <mergeCell ref="J22:M22"/>
    <mergeCell ref="A17:C17"/>
    <mergeCell ref="J17:M17"/>
    <mergeCell ref="A18:C18"/>
    <mergeCell ref="J18:M18"/>
    <mergeCell ref="A19:C19"/>
    <mergeCell ref="J19:M19"/>
    <mergeCell ref="A14:C14"/>
    <mergeCell ref="J14:M14"/>
    <mergeCell ref="A15:C15"/>
    <mergeCell ref="J15:M15"/>
    <mergeCell ref="A16:C16"/>
    <mergeCell ref="J16:M16"/>
    <mergeCell ref="A11:C11"/>
    <mergeCell ref="J11:M11"/>
    <mergeCell ref="A12:C12"/>
    <mergeCell ref="J12:M12"/>
    <mergeCell ref="A13:C13"/>
    <mergeCell ref="J13:M13"/>
    <mergeCell ref="I6:J7"/>
    <mergeCell ref="K6:K7"/>
    <mergeCell ref="L6:M7"/>
    <mergeCell ref="A9:C9"/>
    <mergeCell ref="D9:F9"/>
    <mergeCell ref="G9:I9"/>
    <mergeCell ref="J9:M10"/>
    <mergeCell ref="A10:C10"/>
    <mergeCell ref="A6:A7"/>
    <mergeCell ref="B6:B7"/>
    <mergeCell ref="C6:D7"/>
    <mergeCell ref="E6:E7"/>
    <mergeCell ref="F6:G7"/>
    <mergeCell ref="H6:H7"/>
    <mergeCell ref="A1:M1"/>
    <mergeCell ref="A2:M2"/>
    <mergeCell ref="B4:B5"/>
    <mergeCell ref="C4:D5"/>
    <mergeCell ref="E4:E5"/>
    <mergeCell ref="F4:G5"/>
    <mergeCell ref="H4:H5"/>
    <mergeCell ref="I4:J5"/>
    <mergeCell ref="K4:K5"/>
    <mergeCell ref="L4:M5"/>
  </mergeCells>
  <phoneticPr fontId="46"/>
  <pageMargins left="0.7" right="0.7" top="0.75" bottom="0.75" header="0.3" footer="0.3"/>
  <pageSetup paperSize="9" orientation="portrait" r:id="rId1"/>
  <headerFooter>
    <oddHeader xml:space="preserve">&amp;L&amp;28
</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B5837-4BC0-4F72-A762-4FCE15E48623}">
  <sheetPr codeName="Sheet18">
    <tabColor rgb="FFEE0000"/>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6.375" customWidth="1"/>
    <col min="6" max="9" width="5.625" customWidth="1"/>
    <col min="10" max="10" width="2.625" customWidth="1"/>
    <col min="11" max="12" width="5.125" customWidth="1"/>
    <col min="13" max="14" width="5.625" customWidth="1"/>
    <col min="15" max="15" width="9.875" customWidth="1"/>
    <col min="16" max="16" width="5.625" customWidth="1"/>
    <col min="17" max="17" width="11.75" bestFit="1" customWidth="1"/>
    <col min="18" max="18" width="20.125" customWidth="1"/>
  </cols>
  <sheetData>
    <row r="1" spans="1:19" ht="33" customHeight="1">
      <c r="A1" s="592" t="s">
        <v>4</v>
      </c>
      <c r="B1" s="592"/>
      <c r="C1" s="592"/>
      <c r="D1" s="592"/>
      <c r="E1" s="592"/>
      <c r="F1" s="592"/>
      <c r="G1" s="592"/>
      <c r="H1" s="592"/>
      <c r="I1" s="592"/>
      <c r="J1" s="592"/>
      <c r="K1" s="592"/>
      <c r="L1" s="593" t="s">
        <v>720</v>
      </c>
      <c r="M1" s="593"/>
      <c r="N1" s="593"/>
      <c r="O1" s="593"/>
      <c r="P1" s="23"/>
    </row>
    <row r="2" spans="1:19" ht="31.5" customHeight="1">
      <c r="A2" s="475" t="s">
        <v>747</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498" t="s">
        <v>12</v>
      </c>
      <c r="F9" s="497"/>
      <c r="G9" s="497"/>
      <c r="H9" s="499" t="s">
        <v>19</v>
      </c>
      <c r="I9" s="500"/>
      <c r="J9" s="590"/>
      <c r="K9" s="594" t="s">
        <v>42</v>
      </c>
      <c r="L9" s="595"/>
      <c r="M9" s="596"/>
      <c r="N9" s="21"/>
      <c r="O9" s="9"/>
    </row>
    <row r="10" spans="1:19" ht="30" customHeight="1">
      <c r="A10" s="12"/>
      <c r="B10" s="303" t="s">
        <v>6</v>
      </c>
      <c r="C10" s="6" t="s">
        <v>7</v>
      </c>
      <c r="D10" s="33" t="s">
        <v>8</v>
      </c>
      <c r="E10" s="42" t="s">
        <v>6</v>
      </c>
      <c r="F10" s="6" t="s">
        <v>7</v>
      </c>
      <c r="G10" s="34" t="s">
        <v>8</v>
      </c>
      <c r="H10" s="502"/>
      <c r="I10" s="503"/>
      <c r="J10" s="591"/>
      <c r="K10" s="597"/>
      <c r="L10" s="598"/>
      <c r="M10" s="599"/>
      <c r="N10" s="21"/>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385" t="str" cm="1">
        <f t="array" ref="D11">IFERROR(_xlfn.LET(_xlpm.実績,VALUE(SUBSTITUTE(SUBSTITUTE(SUBSTITUTE(_xlfn.XLOOKUP(1,(集計!$A:$A=$A$2)*(集計!$B:$B=$A11),集計!C:C),"▲","-"),",",""),"*","")),_xlpm.達成率,VALUE(SUBSTITUTE(SUBSTITUTE(SUBSTITUTE(_xlfn.XLOOKUP(1,(集計!$A:$A=$A$2)*(集計!$B:$B=$A11),集計!F:F),"▲","-"),",",""),"*","")),_xlfn.IFS(AND(_xlpm.実績&gt;0,_xlpm.達成率&lt;0),$L$4,AND(_xlpm.実績&lt;0,_xlpm.達成率&gt;0),$L$4,_xlpm.達成率&gt;=100,$B$4,_xlpm.達成率&gt;=95,$E$4,_xlpm.達成率&gt;=90,$H$4,TRUE,$L$4)),"")</f>
        <v>☀</v>
      </c>
      <c r="E11" s="89" t="str" cm="1">
        <f t="array" ref="E11">IFERROR(_xlfn.LET(_xlpm.達成率,_xlfn.XLOOKUP(1,(集計!$A:$A=$A$2)*(集計!$B:$B=$A11),集計!G:G),_xlfn.IFS(_xlpm.達成率&gt;=100,$B$4,_xlpm.達成率&gt;=95,$E$4,_xlpm.達成率&gt;=90,$H$4,TRUE,$L$4)),"")</f>
        <v>☀</v>
      </c>
      <c r="F11" s="89" t="str" cm="1">
        <f t="array" ref="F11">IFERROR(_xlfn.LET(_xlpm.達成率,_xlfn.XLOOKUP(1,(集計!$A:$A=$A$2)*(集計!$B:$B=$A11),集計!H:H),_xlfn.IFS(_xlpm.達成率&gt;=110,$L$6,_xlpm.達成率&gt;=100,$H$4,TRUE,$B$6)),"")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L$4,AND(_xlpm.実績&lt;0,_xlpm.達成率&gt;0),$L$4,_xlpm.達成率&gt;=100,$B$4,_xlpm.達成率&gt;=95,$E$4,_xlpm.達成率&gt;=90,$H$4,TRUE,$L$4)),"")</f>
        <v>☂</v>
      </c>
      <c r="H11" s="505" cm="1">
        <f t="array" ref="H11">IFERROR(_xlfn.XLOOKUP(1, (集計!$A:$A=$A$2) * (集計!$B:$B=$A11), 集計!C:C),"")</f>
        <v>4676213</v>
      </c>
      <c r="I11" s="506"/>
      <c r="J11" s="506"/>
      <c r="K11" s="600"/>
      <c r="L11" s="601"/>
      <c r="M11" s="602"/>
      <c r="N11" s="24"/>
      <c r="O11" s="90"/>
      <c r="P11" s="90"/>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385" t="str" cm="1">
        <f t="array" ref="D12">IFERROR(_xlfn.LET(_xlpm.実績,VALUE(SUBSTITUTE(SUBSTITUTE(SUBSTITUTE(_xlfn.XLOOKUP(1,(集計!$A:$A=$A$2)*(集計!$B:$B=$A12),集計!C:C),"▲","-"),",",""),"*","")),_xlpm.達成率,VALUE(SUBSTITUTE(SUBSTITUTE(SUBSTITUTE(_xlfn.XLOOKUP(1,(集計!$A:$A=$A$2)*(集計!$B:$B=$A12),集計!F:F),"▲","-"),",",""),"*","")),_xlfn.IFS(AND(_xlpm.実績&gt;0,_xlpm.達成率&lt;0),$L$4,AND(_xlpm.実績&lt;0,_xlpm.達成率&gt;0),$L$4,_xlpm.達成率&gt;=100,$B$4,_xlpm.達成率&gt;=95,$E$4,_xlpm.達成率&gt;=90,$H$4,TRUE,$L$4)),"")</f>
        <v>☀</v>
      </c>
      <c r="E12" s="89" t="str" cm="1">
        <f t="array" ref="E12">IFERROR(_xlfn.LET(_xlpm.達成率,_xlfn.XLOOKUP(1,(集計!$A:$A=$A$2)*(集計!$B:$B=$A12),集計!G:G),_xlfn.IFS(_xlpm.達成率&gt;=100,$B$4,_xlpm.達成率&gt;=95,$E$4,_xlpm.達成率&gt;=90,$H$4,TRUE,$L$4)),"")</f>
        <v>☀</v>
      </c>
      <c r="F12" s="89" t="str" cm="1">
        <f t="array" ref="F12">IFERROR(_xlfn.LET(_xlpm.達成率,_xlfn.XLOOKUP(1,(集計!$A:$A=$A$2)*(集計!$B:$B=$A12),集計!H:H),_xlfn.IFS(_xlpm.達成率&gt;=110,$L$6,_xlpm.達成率&gt;=100,$H$4,TRUE,$B$6)),"")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L$4,AND(_xlpm.実績&lt;0,_xlpm.達成率&gt;0),$L$4,_xlpm.達成率&gt;=100,$B$4,_xlpm.達成率&gt;=95,$E$4,_xlpm.達成率&gt;=90,$H$4,TRUE,$L$4)),"")</f>
        <v>☀</v>
      </c>
      <c r="H12" s="505">
        <f t="array" ref="H12">IFERROR(_xlfn.XLOOKUP(1, (集計!$A:$A=$A$2) * (集計!$B:$B=$A12), 集計!C:C),"")</f>
        <v>695659</v>
      </c>
      <c r="I12" s="506"/>
      <c r="J12" s="506"/>
      <c r="K12" s="620"/>
      <c r="L12" s="621"/>
      <c r="M12" s="622"/>
      <c r="O12" s="90"/>
      <c r="P12" s="90"/>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385" t="str" cm="1">
        <f t="array" ref="D13">IFERROR(_xlfn.LET(_xlpm.実績,VALUE(SUBSTITUTE(SUBSTITUTE(SUBSTITUTE(_xlfn.XLOOKUP(1,(集計!$A:$A=$A$2)*(集計!$B:$B=$A13),集計!C:C),"▲","-"),",",""),"*","")),_xlpm.達成率,VALUE(SUBSTITUTE(SUBSTITUTE(SUBSTITUTE(_xlfn.XLOOKUP(1,(集計!$A:$A=$A$2)*(集計!$B:$B=$A13),集計!F:F),"▲","-"),",",""),"*","")),_xlfn.IFS(AND(_xlpm.実績&gt;0,_xlpm.達成率&lt;0),$L$4,AND(_xlpm.実績&lt;0,_xlpm.達成率&gt;0),$L$4,_xlpm.達成率&gt;=100,$B$4,_xlpm.達成率&gt;=95,$E$4,_xlpm.達成率&gt;=90,$H$4,TRUE,$L$4)),"")</f>
        <v>☂</v>
      </c>
      <c r="E13" s="89" t="str" cm="1">
        <f t="array" ref="E13">IFERROR(_xlfn.LET(_xlpm.達成率,_xlfn.XLOOKUP(1,(集計!$A:$A=$A$2)*(集計!$B:$B=$A13),集計!G:G),_xlfn.IFS(_xlpm.達成率&gt;=100,$B$4,_xlpm.達成率&gt;=95,$E$4,_xlpm.達成率&gt;=90,$H$4,TRUE,$L$4)),"")</f>
        <v>🌤️</v>
      </c>
      <c r="F13" s="89" t="str" cm="1">
        <f t="array" ref="F13">IFERROR(_xlfn.LET(_xlpm.達成率,_xlfn.XLOOKUP(1,(集計!$A:$A=$A$2)*(集計!$B:$B=$A13),集計!H:H),_xlfn.IFS(_xlpm.達成率&gt;=110,$L$6,_xlpm.達成率&gt;=100,$H$4,TRUE,$B$6)),"")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L$4,AND(_xlpm.実績&lt;0,_xlpm.達成率&gt;0),$L$4,_xlpm.達成率&gt;=100,$B$4,_xlpm.達成率&gt;=95,$E$4,_xlpm.達成率&gt;=90,$H$4,TRUE,$L$4)),"")</f>
        <v>☂</v>
      </c>
      <c r="H13" s="505" t="str">
        <f t="array" ref="H13">IFERROR(_xlfn.XLOOKUP(1, (集計!$A:$A=$A$2) * (集計!$B:$B=$A13), 集計!C:C),"")</f>
        <v>▲341,385</v>
      </c>
      <c r="I13" s="506"/>
      <c r="J13" s="506"/>
      <c r="K13" s="623"/>
      <c r="L13" s="621"/>
      <c r="M13" s="622"/>
      <c r="O13" s="90"/>
      <c r="P13" s="90"/>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385" t="str" cm="1">
        <f t="array" ref="D14">IFERROR(_xlfn.LET(_xlpm.実績,VALUE(SUBSTITUTE(SUBSTITUTE(SUBSTITUTE(_xlfn.XLOOKUP(1,(集計!$A:$A=$A$2)*(集計!$B:$B=$A14),集計!C:C),"▲","-"),",",""),"*","")),_xlpm.達成率,VALUE(SUBSTITUTE(SUBSTITUTE(SUBSTITUTE(_xlfn.XLOOKUP(1,(集計!$A:$A=$A$2)*(集計!$B:$B=$A14),集計!F:F),"▲","-"),",",""),"*","")),_xlfn.IFS(AND(_xlpm.実績&gt;0,_xlpm.達成率&lt;0),$L$4,AND(_xlpm.実績&lt;0,_xlpm.達成率&gt;0),$L$4,_xlpm.達成率&gt;=100,$B$4,_xlpm.達成率&gt;=95,$E$4,_xlpm.達成率&gt;=90,$H$4,TRUE,$L$4)),"")</f>
        <v>☀</v>
      </c>
      <c r="E14" s="89" t="str" cm="1">
        <f t="array" ref="E14">IFERROR(_xlfn.LET(_xlpm.達成率,_xlfn.XLOOKUP(1,(集計!$A:$A=$A$2)*(集計!$B:$B=$A14),集計!G:G),_xlfn.IFS(_xlpm.達成率&gt;=100,$B$4,_xlpm.達成率&gt;=95,$E$4,_xlpm.達成率&gt;=90,$H$4,TRUE,$L$4)),"")</f>
        <v>☀</v>
      </c>
      <c r="F14" s="89" t="str" cm="1">
        <f t="array" ref="F14">IFERROR(_xlfn.LET(_xlpm.達成率,_xlfn.XLOOKUP(1,(集計!$A:$A=$A$2)*(集計!$B:$B=$A14),集計!H:H),_xlfn.IFS(_xlpm.達成率&gt;=110,$L$6,_xlpm.達成率&gt;=100,$H$4,TRUE,$B$6)),"")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L$4,AND(_xlpm.実績&lt;0,_xlpm.達成率&gt;0),$L$4,_xlpm.達成率&gt;=100,$B$4,_xlpm.達成率&gt;=95,$E$4,_xlpm.達成率&gt;=90,$H$4,TRUE,$L$4)),"")</f>
        <v>☀</v>
      </c>
      <c r="H14" s="505">
        <f t="array" ref="H14">IFERROR(_xlfn.XLOOKUP(1, (集計!$A:$A=$A$2) * (集計!$B:$B=$A14), 集計!C:C),"")</f>
        <v>2116040</v>
      </c>
      <c r="I14" s="506"/>
      <c r="J14" s="506"/>
      <c r="K14" s="624"/>
      <c r="L14" s="625"/>
      <c r="M14" s="626"/>
      <c r="O14" s="90"/>
      <c r="P14" s="90"/>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385" t="str" cm="1">
        <f t="array" ref="D15">IFERROR(_xlfn.LET(_xlpm.実績,VALUE(SUBSTITUTE(SUBSTITUTE(SUBSTITUTE(_xlfn.XLOOKUP(1,(集計!$A:$A=$A$2)*(集計!$B:$B=$A15),集計!C:C),"▲","-"),",",""),"*","")),_xlpm.達成率,VALUE(SUBSTITUTE(SUBSTITUTE(SUBSTITUTE(_xlfn.XLOOKUP(1,(集計!$A:$A=$A$2)*(集計!$B:$B=$A15),集計!F:F),"▲","-"),",",""),"*","")),_xlfn.IFS(AND(_xlpm.実績&gt;0,_xlpm.達成率&lt;0),$L$4,AND(_xlpm.実績&lt;0,_xlpm.達成率&gt;0),$L$4,_xlpm.達成率&gt;=100,$B$4,_xlpm.達成率&gt;=95,$E$4,_xlpm.達成率&gt;=90,$H$4,TRUE,$L$4)),"")</f>
        <v>☀</v>
      </c>
      <c r="E15" s="89" t="str" cm="1">
        <f t="array" ref="E15">IFERROR(_xlfn.LET(_xlpm.達成率,_xlfn.XLOOKUP(1,(集計!$A:$A=$A$2)*(集計!$B:$B=$A15),集計!G:G),_xlfn.IFS(_xlpm.達成率&gt;=100,$B$4,_xlpm.達成率&gt;=95,$E$4,_xlpm.達成率&gt;=90,$H$4,TRUE,$L$4)),"")</f>
        <v>☀</v>
      </c>
      <c r="F15" s="89" t="str" cm="1">
        <f t="array" ref="F15">IFERROR(_xlfn.LET(_xlpm.達成率,_xlfn.XLOOKUP(1,(集計!$A:$A=$A$2)*(集計!$B:$B=$A15),集計!H:H),_xlfn.IFS(_xlpm.達成率&gt;=110,$L$6,_xlpm.達成率&gt;=100,$H$4,TRUE,$B$6)),"")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L$4,AND(_xlpm.実績&lt;0,_xlpm.達成率&gt;0),$L$4,_xlpm.達成率&gt;=100,$B$4,_xlpm.達成率&gt;=95,$E$4,_xlpm.達成率&gt;=90,$H$4,TRUE,$L$4)),"")</f>
        <v>☀</v>
      </c>
      <c r="H15" s="505">
        <f t="array" ref="H15">IFERROR(_xlfn.XLOOKUP(1, (集計!$A:$A=$A$2) * (集計!$B:$B=$A15), 集計!C:C),"")</f>
        <v>12983960</v>
      </c>
      <c r="I15" s="506"/>
      <c r="J15" s="506"/>
      <c r="K15" s="634"/>
      <c r="L15" s="635"/>
      <c r="M15" s="636"/>
      <c r="O15" s="90"/>
      <c r="P15" s="90"/>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385" t="str" cm="1">
        <f t="array" ref="D16">IFERROR(_xlfn.LET(_xlpm.実績,VALUE(SUBSTITUTE(SUBSTITUTE(SUBSTITUTE(_xlfn.XLOOKUP(1,(集計!$A:$A=$A$2)*(集計!$B:$B=$A16),集計!C:C),"▲","-"),",",""),"*","")),_xlpm.達成率,VALUE(SUBSTITUTE(SUBSTITUTE(SUBSTITUTE(_xlfn.XLOOKUP(1,(集計!$A:$A=$A$2)*(集計!$B:$B=$A16),集計!F:F),"▲","-"),",",""),"*","")),_xlfn.IFS(AND(_xlpm.実績&gt;0,_xlpm.達成率&lt;0),$L$4,AND(_xlpm.実績&lt;0,_xlpm.達成率&gt;0),$L$4,_xlpm.達成率&gt;=100,$B$4,_xlpm.達成率&gt;=95,$E$4,_xlpm.達成率&gt;=90,$H$4,TRUE,$L$4)),"")</f>
        <v>☀</v>
      </c>
      <c r="E16" s="89" t="str" cm="1">
        <f t="array" ref="E16">IFERROR(_xlfn.LET(_xlpm.達成率,_xlfn.XLOOKUP(1,(集計!$A:$A=$A$2)*(集計!$B:$B=$A16),集計!G:G),_xlfn.IFS(_xlpm.達成率&gt;=100,$B$4,_xlpm.達成率&gt;=95,$E$4,_xlpm.達成率&gt;=90,$H$4,TRUE,$L$4)),"")</f>
        <v>🌤️</v>
      </c>
      <c r="F16" s="89" t="str" cm="1">
        <f t="array" ref="F16">IFERROR(_xlfn.LET(_xlpm.達成率,_xlfn.XLOOKUP(1,(集計!$A:$A=$A$2)*(集計!$B:$B=$A16),集計!H:H),_xlfn.IFS(_xlpm.達成率&gt;=110,$L$6,_xlpm.達成率&gt;=100,$H$4,TRUE,$B$6)),"")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L$4,AND(_xlpm.実績&lt;0,_xlpm.達成率&gt;0),$L$4,_xlpm.達成率&gt;=100,$B$4,_xlpm.達成率&gt;=95,$E$4,_xlpm.達成率&gt;=90,$H$4,TRUE,$L$4)),"")</f>
        <v>☀</v>
      </c>
      <c r="H16" s="505">
        <f t="array" ref="H16">IFERROR(_xlfn.XLOOKUP(1, (集計!$A:$A=$A$2) * (集計!$B:$B=$A16), 集計!C:C),"")</f>
        <v>10003518</v>
      </c>
      <c r="I16" s="506"/>
      <c r="J16" s="506"/>
      <c r="K16" s="623"/>
      <c r="L16" s="621"/>
      <c r="M16" s="622"/>
      <c r="O16" s="90"/>
      <c r="P16" s="90"/>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385" t="str" cm="1">
        <f t="array" ref="D17">IFERROR(_xlfn.LET(_xlpm.実績,VALUE(SUBSTITUTE(SUBSTITUTE(SUBSTITUTE(_xlfn.XLOOKUP(1,(集計!$A:$A=$A$2)*(集計!$B:$B=$A17),集計!C:C),"▲","-"),",",""),"*","")),_xlpm.達成率,VALUE(SUBSTITUTE(SUBSTITUTE(SUBSTITUTE(_xlfn.XLOOKUP(1,(集計!$A:$A=$A$2)*(集計!$B:$B=$A17),集計!F:F),"▲","-"),",",""),"*","")),_xlfn.IFS(AND(_xlpm.実績&gt;0,_xlpm.達成率&lt;0),$L$4,AND(_xlpm.実績&lt;0,_xlpm.達成率&gt;0),$L$4,_xlpm.達成率&gt;=100,$B$4,_xlpm.達成率&gt;=95,$E$4,_xlpm.達成率&gt;=90,$H$4,TRUE,$L$4)),"")</f>
        <v>☂</v>
      </c>
      <c r="E17" s="89" t="str" cm="1">
        <f t="array" ref="E17">IFERROR(_xlfn.LET(_xlpm.達成率,_xlfn.XLOOKUP(1,(集計!$A:$A=$A$2)*(集計!$B:$B=$A17),集計!G:G),_xlfn.IFS(_xlpm.達成率&gt;=100,$B$4,_xlpm.達成率&gt;=95,$E$4,_xlpm.達成率&gt;=90,$H$4,TRUE,$L$4)),"")</f>
        <v>☀</v>
      </c>
      <c r="F17" s="89" t="str" cm="1">
        <f t="array" ref="F17">IFERROR(_xlfn.LET(_xlpm.達成率,_xlfn.XLOOKUP(1,(集計!$A:$A=$A$2)*(集計!$B:$B=$A17),集計!H:H),_xlfn.IFS(_xlpm.達成率&gt;=110,$L$6,_xlpm.達成率&gt;=100,$H$4,TRUE,$B$6)),"")</f>
        <v>☀</v>
      </c>
      <c r="G17" s="333" t="str" cm="1">
        <f t="array" ref="G17">IFERROR(_xlfn.LET(_xlpm.実績,_xlfn.NUMBERVALUE(SUBSTITUTE(SUBSTITUTE(_xlfn.XLOOKUP(1,(集計!$A:$A=$A$2)*(集計!$B:$B=$A17),集計!C:C),"▲","-"),"*",""),".",","),_xlpm.達成率,_xlfn.NUMBERVALUE(SUBSTITUTE(SUBSTITUTE(_xlfn.XLOOKUP(1,(集計!$A:$A=$A$2)*(集計!$B:$B=$A17),集計!I:I),"▲","-"),"*",""),".",","),_xlfn.IFS(AND(_xlpm.実績&gt;0,_xlpm.達成率&lt;0),$L$4,AND(_xlpm.実績&lt;0,_xlpm.達成率&gt;0),$L$4,_xlpm.達成率&gt;=100,$B$4,_xlpm.達成率&gt;=95,$E$4,_xlpm.達成率&gt;=90,$H$4,TRUE,$L$4)),"")</f>
        <v>☂</v>
      </c>
      <c r="H17" s="505">
        <f t="array" ref="H17">IFERROR(_xlfn.XLOOKUP(1, (集計!$A:$A=$A$2) * (集計!$B:$B=$A17), 集計!C:C),"")</f>
        <v>741653</v>
      </c>
      <c r="I17" s="506"/>
      <c r="J17" s="506"/>
      <c r="K17" s="408"/>
      <c r="L17" s="403" t="s">
        <v>615</v>
      </c>
      <c r="M17" s="410"/>
      <c r="O17" s="90" t="s">
        <v>847</v>
      </c>
      <c r="P17" s="90"/>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385" t="str" cm="1">
        <f t="array" ref="D18">IFERROR(_xlfn.LET(_xlpm.実績,VALUE(SUBSTITUTE(SUBSTITUTE(SUBSTITUTE(_xlfn.XLOOKUP(1,(集計!$A:$A=$A$2)*(集計!$B:$B=$A18),集計!C:C),"▲","-"),",",""),"*","")),_xlpm.達成率,VALUE(SUBSTITUTE(SUBSTITUTE(SUBSTITUTE(_xlfn.XLOOKUP(1,(集計!$A:$A=$A$2)*(集計!$B:$B=$A18),集計!F:F),"▲","-"),",",""),"*","")),_xlfn.IFS(AND(_xlpm.実績&gt;0,_xlpm.達成率&lt;0),$L$4,AND(_xlpm.実績&lt;0,_xlpm.達成率&gt;0),$L$4,_xlpm.達成率&gt;=100,$B$4,_xlpm.達成率&gt;=95,$E$4,_xlpm.達成率&gt;=90,$H$4,TRUE,$L$4)),"")</f>
        <v>☂</v>
      </c>
      <c r="E18" s="89" t="str" cm="1">
        <f t="array" ref="E18">IFERROR(_xlfn.LET(_xlpm.達成率,_xlfn.XLOOKUP(1,(集計!$A:$A=$A$2)*(集計!$B:$B=$A18),集計!G:G),_xlfn.IFS(_xlpm.達成率&gt;=100,$B$4,_xlpm.達成率&gt;=95,$E$4,_xlpm.達成率&gt;=90,$H$4,TRUE,$L$4)),"")</f>
        <v>☀</v>
      </c>
      <c r="F18" s="89" t="str" cm="1">
        <f t="array" ref="F18">IFERROR(_xlfn.LET(_xlpm.達成率,_xlfn.XLOOKUP(1,(集計!$A:$A=$A$2)*(集計!$B:$B=$A18),集計!H:H),_xlfn.IFS(_xlpm.達成率&gt;=110,$L$6,_xlpm.達成率&gt;=100,$H$4,TRUE,$B$6)),"")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L$4,AND(_xlpm.実績&lt;0,_xlpm.達成率&gt;0),$L$4,_xlpm.達成率&gt;=100,$B$4,_xlpm.達成率&gt;=95,$E$4,_xlpm.達成率&gt;=90,$H$4,TRUE,$L$4)),"")</f>
        <v>☂</v>
      </c>
      <c r="H18" s="505" t="str">
        <f t="array" ref="H18">IFERROR(_xlfn.XLOOKUP(1, (集計!$A:$A=$A$2) * (集計!$B:$B=$A18), 集計!C:C),"")</f>
        <v>▲8,985</v>
      </c>
      <c r="I18" s="506"/>
      <c r="J18" s="506"/>
      <c r="K18" s="623"/>
      <c r="L18" s="621"/>
      <c r="M18" s="622"/>
      <c r="O18" s="90"/>
      <c r="P18" s="90"/>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411" t="str" cm="1">
        <f t="array" ref="D19">IFERROR(_xlfn.LET(_xlpm.実績,VALUE(SUBSTITUTE(SUBSTITUTE(SUBSTITUTE(_xlfn.XLOOKUP(1,(集計!$A:$A=$A$2)*(集計!$B:$B=$A19),集計!C:C),"▲","-"),",",""),"*","")),_xlpm.達成率,VALUE(SUBSTITUTE(SUBSTITUTE(SUBSTITUTE(_xlfn.XLOOKUP(1,(集計!$A:$A=$A$2)*(集計!$B:$B=$A19),集計!F:F),"▲","-"),",",""),"*","")),_xlfn.IFS(AND(_xlpm.実績&gt;0,_xlpm.達成率&lt;0),$L$4,AND(_xlpm.実績&lt;0,_xlpm.達成率&gt;0),$L$4,_xlpm.達成率&gt;=100,$B$4,_xlpm.達成率&gt;=95,$E$4,_xlpm.達成率&gt;=90,$H$4,TRUE,$L$4)),"")</f>
        <v>☂</v>
      </c>
      <c r="E19" s="89" t="str" cm="1">
        <f t="array" ref="E19">IFERROR(_xlfn.LET(_xlpm.達成率,_xlfn.XLOOKUP(1,(集計!$A:$A=$A$2)*(集計!$B:$B=$A19),集計!G:G),_xlfn.IFS(_xlpm.達成率&gt;=100,$B$4,_xlpm.達成率&gt;=95,$E$4,_xlpm.達成率&gt;=90,$H$4,TRUE,$L$4)),"")</f>
        <v>☀</v>
      </c>
      <c r="F19" s="89" t="str" cm="1">
        <f t="array" ref="F19">IFERROR(_xlfn.LET(_xlpm.達成率,_xlfn.XLOOKUP(1,(集計!$A:$A=$A$2)*(集計!$B:$B=$A19),集計!H:H),_xlfn.IFS(_xlpm.達成率&gt;=110,$L$6,_xlpm.達成率&gt;=100,$H$4,TRUE,$B$6)),"")</f>
        <v>☀</v>
      </c>
      <c r="G19" s="333" t="str" cm="1">
        <f t="array" ref="G19">IFERROR(_xlfn.LET(_xlpm.実績,_xlfn.NUMBERVALUE(SUBSTITUTE(SUBSTITUTE(_xlfn.XLOOKUP(1,(集計!$A:$A=$A$2)*(集計!$B:$B=$A19),集計!C:C),"▲","-"),"*",""),".",","),_xlpm.達成率,_xlfn.NUMBERVALUE(SUBSTITUTE(SUBSTITUTE(_xlfn.XLOOKUP(1,(集計!$A:$A=$A$2)*(集計!$B:$B=$A19),集計!I:I),"▲","-"),"*",""),".",","),_xlfn.IFS(AND(_xlpm.実績&gt;0,_xlpm.達成率&lt;0),$L$4,AND(_xlpm.実績&lt;0,_xlpm.達成率&gt;0),$L$4,_xlpm.達成率&gt;=100,$B$4,_xlpm.達成率&gt;=95,$E$4,_xlpm.達成率&gt;=90,$H$4,TRUE,$L$4)),"")</f>
        <v>☂</v>
      </c>
      <c r="H19" s="505">
        <f t="array" ref="H19">IFERROR(_xlfn.XLOOKUP(1, (集計!$A:$A=$A$2) * (集計!$B:$B=$A19), 集計!C:C),"")</f>
        <v>5205777</v>
      </c>
      <c r="I19" s="506"/>
      <c r="J19" s="506"/>
      <c r="K19" s="403" t="s">
        <v>615</v>
      </c>
      <c r="L19" s="403" t="s">
        <v>615</v>
      </c>
      <c r="M19" s="410"/>
      <c r="O19" s="90" t="s">
        <v>848</v>
      </c>
      <c r="P19" s="90"/>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385" t="str" cm="1">
        <f t="array" ref="D20">IFERROR(_xlfn.LET(_xlpm.実績,VALUE(SUBSTITUTE(SUBSTITUTE(SUBSTITUTE(_xlfn.XLOOKUP(1,(集計!$A:$A=$A$2)*(集計!$B:$B=$A20),集計!C:C),"▲","-"),",",""),"*","")),_xlpm.達成率,VALUE(SUBSTITUTE(SUBSTITUTE(SUBSTITUTE(_xlfn.XLOOKUP(1,(集計!$A:$A=$A$2)*(集計!$B:$B=$A20),集計!F:F),"▲","-"),",",""),"*","")),_xlfn.IFS(AND(_xlpm.実績&gt;0,_xlpm.達成率&lt;0),$L$4,AND(_xlpm.実績&lt;0,_xlpm.達成率&gt;0),$L$4,_xlpm.達成率&gt;=100,$B$4,_xlpm.達成率&gt;=95,$E$4,_xlpm.達成率&gt;=90,$H$4,TRUE,$L$4)),"")</f>
        <v>☂</v>
      </c>
      <c r="E20" s="89" t="str" cm="1">
        <f t="array" ref="E20">IFERROR(_xlfn.LET(_xlpm.達成率,_xlfn.XLOOKUP(1,(集計!$A:$A=$A$2)*(集計!$B:$B=$A20),集計!G:G),_xlfn.IFS(_xlpm.達成率&gt;=100,$B$4,_xlpm.達成率&gt;=95,$E$4,_xlpm.達成率&gt;=90,$H$4,TRUE,$L$4)),"")</f>
        <v>🌤️</v>
      </c>
      <c r="F20" s="89" t="str" cm="1">
        <f t="array" ref="F20">IFERROR(_xlfn.LET(_xlpm.達成率,_xlfn.XLOOKUP(1,(集計!$A:$A=$A$2)*(集計!$B:$B=$A20),集計!H:H),_xlfn.IFS(_xlpm.達成率&gt;=110,$L$6,_xlpm.達成率&gt;=100,$H$4,TRUE,$B$6)),"")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L$4,AND(_xlpm.実績&lt;0,_xlpm.達成率&gt;0),$L$4,_xlpm.達成率&gt;=100,$B$4,_xlpm.達成率&gt;=95,$E$4,_xlpm.達成率&gt;=90,$H$4,TRUE,$L$4)),"")</f>
        <v>☂</v>
      </c>
      <c r="H20" s="505" t="str">
        <f t="array" ref="H20">IFERROR(_xlfn.XLOOKUP(1, (集計!$A:$A=$A$2) * (集計!$B:$B=$A20), 集計!C:C),"")</f>
        <v>▲3,971,154</v>
      </c>
      <c r="I20" s="506"/>
      <c r="J20" s="506"/>
      <c r="K20" s="623"/>
      <c r="L20" s="621"/>
      <c r="M20" s="622"/>
      <c r="O20" s="90" t="s">
        <v>847</v>
      </c>
      <c r="P20" s="90"/>
      <c r="R20" s="60"/>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385" t="str" cm="1">
        <f t="array" ref="D21">IFERROR(_xlfn.LET(_xlpm.実績,VALUE(SUBSTITUTE(SUBSTITUTE(SUBSTITUTE(_xlfn.XLOOKUP(1,(集計!$A:$A=$A$2)*(集計!$B:$B=$A21),集計!C:C),"▲","-"),",",""),"*","")),_xlpm.達成率,VALUE(SUBSTITUTE(SUBSTITUTE(SUBSTITUTE(_xlfn.XLOOKUP(1,(集計!$A:$A=$A$2)*(集計!$B:$B=$A21),集計!F:F),"▲","-"),",",""),"*","")),_xlfn.IFS(AND(_xlpm.実績&gt;0,_xlpm.達成率&lt;0),$L$4,AND(_xlpm.実績&lt;0,_xlpm.達成率&gt;0),$L$4,_xlpm.達成率&gt;=100,$B$4,_xlpm.達成率&gt;=95,$E$4,_xlpm.達成率&gt;=90,$H$4,TRUE,$L$4)),"")</f>
        <v>☂</v>
      </c>
      <c r="E21" s="89" t="str" cm="1">
        <f t="array" ref="E21">IFERROR(_xlfn.LET(_xlpm.達成率,_xlfn.XLOOKUP(1,(集計!$A:$A=$A$2)*(集計!$B:$B=$A21),集計!G:G),_xlfn.IFS(_xlpm.達成率&gt;=100,$B$4,_xlpm.達成率&gt;=95,$E$4,_xlpm.達成率&gt;=90,$H$4,TRUE,$L$4)),"")</f>
        <v>🌤️</v>
      </c>
      <c r="F21" s="89" t="str" cm="1">
        <f t="array" ref="F21">IFERROR(_xlfn.LET(_xlpm.達成率,_xlfn.XLOOKUP(1,(集計!$A:$A=$A$2)*(集計!$B:$B=$A21),集計!H:H),_xlfn.IFS(_xlpm.達成率&gt;=110,$L$6,_xlpm.達成率&gt;=100,$H$4,TRUE,$B$6)),"")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L$4,AND(_xlpm.実績&lt;0,_xlpm.達成率&gt;0),$L$4,_xlpm.達成率&gt;=100,$B$4,_xlpm.達成率&gt;=95,$E$4,_xlpm.達成率&gt;=90,$H$4,TRUE,$L$4)),"")</f>
        <v>☂</v>
      </c>
      <c r="H21" s="505" t="str">
        <f t="array" ref="H21">IFERROR(_xlfn.XLOOKUP(1, (集計!$A:$A=$A$2) * (集計!$B:$B=$A21), 集計!C:C),"")</f>
        <v>▲3,474,592</v>
      </c>
      <c r="I21" s="506"/>
      <c r="J21" s="506"/>
      <c r="K21" s="623"/>
      <c r="L21" s="621"/>
      <c r="M21" s="622"/>
      <c r="N21" s="76"/>
      <c r="O21" s="90"/>
      <c r="P21" s="90"/>
      <c r="Q21" ph="1"/>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385" t="str" cm="1">
        <f t="array" ref="D22">IFERROR(_xlfn.LET(_xlpm.実績,VALUE(SUBSTITUTE(SUBSTITUTE(SUBSTITUTE(_xlfn.XLOOKUP(1,(集計!$A:$A=$A$2)*(集計!$B:$B=$A22),集計!C:C),"▲","-"),",",""),"*","")),_xlpm.達成率,VALUE(SUBSTITUTE(SUBSTITUTE(SUBSTITUTE(_xlfn.XLOOKUP(1,(集計!$A:$A=$A$2)*(集計!$B:$B=$A22),集計!F:F),"▲","-"),",",""),"*","")),_xlfn.IFS(AND(_xlpm.実績&gt;0,_xlpm.達成率&lt;0),$L$4,AND(_xlpm.実績&lt;0,_xlpm.達成率&gt;0),$L$4,_xlpm.達成率&gt;=100,$B$4,_xlpm.達成率&gt;=95,$E$4,_xlpm.達成率&gt;=90,$H$4,TRUE,$L$4)),"")</f>
        <v>☂</v>
      </c>
      <c r="E22" s="89" t="str" cm="1">
        <f t="array" ref="E22">IFERROR(_xlfn.LET(_xlpm.達成率,_xlfn.XLOOKUP(1,(集計!$A:$A=$A$2)*(集計!$B:$B=$A22),集計!G:G),_xlfn.IFS(_xlpm.達成率&gt;=100,$B$4,_xlpm.達成率&gt;=95,$E$4,_xlpm.達成率&gt;=90,$H$4,TRUE,$L$4)),"")</f>
        <v>🌤️</v>
      </c>
      <c r="F22" s="89" t="str" cm="1">
        <f t="array" ref="F22">IFERROR(_xlfn.LET(_xlpm.達成率,_xlfn.XLOOKUP(1,(集計!$A:$A=$A$2)*(集計!$B:$B=$A22),集計!H:H),_xlfn.IFS(_xlpm.達成率&gt;=110,$L$6,_xlpm.達成率&gt;=100,$H$4,TRUE,$B$6)),"")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L$4,AND(_xlpm.実績&lt;0,_xlpm.達成率&gt;0),$L$4,_xlpm.達成率&gt;=100,$B$4,_xlpm.達成率&gt;=95,$E$4,_xlpm.達成率&gt;=90,$H$4,TRUE,$L$4)),"")</f>
        <v>☂</v>
      </c>
      <c r="H22" s="505" t="str">
        <f t="array" ref="H22">IFERROR(_xlfn.XLOOKUP(1, (集計!$A:$A=$A$2) * (集計!$B:$B=$A22), 集計!C:C),"")</f>
        <v>▲2,592,662</v>
      </c>
      <c r="I22" s="506"/>
      <c r="J22" s="506"/>
      <c r="K22" s="627"/>
      <c r="L22" s="625"/>
      <c r="M22" s="626"/>
      <c r="N22" ph="1"/>
      <c r="O22" s="90"/>
      <c r="P22" s="90"/>
      <c r="Q22" ph="1"/>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385" t="str" cm="1">
        <f t="array" ref="D23">IFERROR(_xlfn.LET(_xlpm.実績,VALUE(SUBSTITUTE(SUBSTITUTE(SUBSTITUTE(_xlfn.XLOOKUP(1,(集計!$A:$A=$A$2)*(集計!$B:$B=$A23),集計!C:C),"▲","-"),",",""),"*","")),_xlpm.達成率,VALUE(SUBSTITUTE(SUBSTITUTE(SUBSTITUTE(_xlfn.XLOOKUP(1,(集計!$A:$A=$A$2)*(集計!$B:$B=$A23),集計!F:F),"▲","-"),",",""),"*","")),_xlfn.IFS(AND(_xlpm.実績&gt;0,_xlpm.達成率&lt;0),$L$4,AND(_xlpm.実績&lt;0,_xlpm.達成率&gt;0),$L$4,_xlpm.達成率&gt;=100,$B$4,_xlpm.達成率&gt;=95,$E$4,_xlpm.達成率&gt;=90,$H$4,TRUE,$L$4)),"")</f>
        <v>☂</v>
      </c>
      <c r="E23" s="89" t="str" cm="1">
        <f t="array" ref="E23">IFERROR(_xlfn.LET(_xlpm.達成率,_xlfn.XLOOKUP(1,(集計!$A:$A=$A$2)*(集計!$B:$B=$A23),集計!G:G),_xlfn.IFS(_xlpm.達成率&gt;=100,$B$4,_xlpm.達成率&gt;=95,$E$4,_xlpm.達成率&gt;=90,$H$4,TRUE,$L$4)),"")</f>
        <v>☀</v>
      </c>
      <c r="F23" s="89" t="str" cm="1">
        <f t="array" ref="F23">IFERROR(_xlfn.LET(_xlpm.達成率,_xlfn.XLOOKUP(1,(集計!$A:$A=$A$2)*(集計!$B:$B=$A23),集計!H:H),_xlfn.IFS(_xlpm.達成率&gt;=110,$L$6,_xlpm.達成率&gt;=100,$H$4,TRUE,$B$6)),"")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L$4,AND(_xlpm.実績&lt;0,_xlpm.達成率&gt;0),$L$4,_xlpm.達成率&gt;=100,$B$4,_xlpm.達成率&gt;=95,$E$4,_xlpm.達成率&gt;=90,$H$4,TRUE,$L$4)),"")</f>
        <v>🌤️</v>
      </c>
      <c r="H23" s="505">
        <f t="array" ref="H23">IFERROR(_xlfn.XLOOKUP(1, (集計!$A:$A=$A$2) * (集計!$B:$B=$A23), 集計!C:C),"")</f>
        <v>2487986</v>
      </c>
      <c r="I23" s="506"/>
      <c r="J23" s="506"/>
      <c r="K23" s="628"/>
      <c r="L23" s="629"/>
      <c r="M23" s="630"/>
      <c r="O23" s="90"/>
      <c r="P23" s="90"/>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385" t="str" cm="1">
        <f t="array" ref="D24">IFERROR(_xlfn.LET(_xlpm.実績,VALUE(SUBSTITUTE(SUBSTITUTE(SUBSTITUTE(_xlfn.XLOOKUP(1,(集計!$A:$A=$A$2)*(集計!$B:$B=$A24),集計!C:C),"▲","-"),",",""),"*","")),_xlpm.達成率,VALUE(SUBSTITUTE(SUBSTITUTE(SUBSTITUTE(_xlfn.XLOOKUP(1,(集計!$A:$A=$A$2)*(集計!$B:$B=$A24),集計!F:F),"▲","-"),",",""),"*","")),_xlfn.IFS(AND(_xlpm.実績&gt;0,_xlpm.達成率&lt;0),$L$4,AND(_xlpm.実績&lt;0,_xlpm.達成率&gt;0),$L$4,_xlpm.達成率&gt;=100,$B$4,_xlpm.達成率&gt;=95,$E$4,_xlpm.達成率&gt;=90,$H$4,TRUE,$L$4)),"")</f>
        <v>☂</v>
      </c>
      <c r="E24" s="89" t="str" cm="1">
        <f t="array" ref="E24">IFERROR(_xlfn.LET(_xlpm.達成率,_xlfn.XLOOKUP(1,(集計!$A:$A=$A$2)*(集計!$B:$B=$A24),集計!G:G),_xlfn.IFS(_xlpm.達成率&gt;=100,$B$4,_xlpm.達成率&gt;=95,$E$4,_xlpm.達成率&gt;=90,$H$4,TRUE,$L$4)),"")</f>
        <v>☂</v>
      </c>
      <c r="F24" s="89" t="str" cm="1">
        <f t="array" ref="F24">IFERROR(_xlfn.LET(_xlpm.達成率,_xlfn.XLOOKUP(1,(集計!$A:$A=$A$2)*(集計!$B:$B=$A24),集計!H:H),_xlfn.IFS(_xlpm.達成率&gt;=110,$L$6,_xlpm.達成率&gt;=100,$H$4,TRUE,$B$6)),"")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L$4,AND(_xlpm.実績&lt;0,_xlpm.達成率&gt;0),$L$4,_xlpm.達成率&gt;=100,$B$4,_xlpm.達成率&gt;=95,$E$4,_xlpm.達成率&gt;=90,$H$4,TRUE,$L$4)),"")</f>
        <v>☂</v>
      </c>
      <c r="H24" s="505" t="str">
        <f t="array" ref="H24">IFERROR(_xlfn.XLOOKUP(1, (集計!$A:$A=$A$2) * (集計!$B:$B=$A24), 集計!C:C),"")</f>
        <v>▲2,805,305</v>
      </c>
      <c r="I24" s="506"/>
      <c r="J24" s="506"/>
      <c r="K24" s="628"/>
      <c r="L24" s="629"/>
      <c r="M24" s="630"/>
      <c r="O24" s="90" t="s">
        <v>848</v>
      </c>
      <c r="P24" s="90"/>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411" t="str" cm="1">
        <f t="array" ref="D25">IFERROR(_xlfn.LET(_xlpm.実績,VALUE(SUBSTITUTE(SUBSTITUTE(SUBSTITUTE(_xlfn.XLOOKUP(1,(集計!$A:$A=$A$2)*(集計!$B:$B=$A25),集計!C:C),"▲","-"),",",""),"*","")),_xlpm.達成率,VALUE(SUBSTITUTE(SUBSTITUTE(SUBSTITUTE(_xlfn.XLOOKUP(1,(集計!$A:$A=$A$2)*(集計!$B:$B=$A25),集計!F:F),"▲","-"),",",""),"*","")),_xlfn.IFS(AND(_xlpm.実績&gt;0,_xlpm.達成率&lt;0),$L$4,AND(_xlpm.実績&lt;0,_xlpm.達成率&gt;0),$L$4,_xlpm.達成率&gt;=100,$B$4,_xlpm.達成率&gt;=95,$E$4,_xlpm.達成率&gt;=90,$H$4,TRUE,$L$4)),"")</f>
        <v>☂</v>
      </c>
      <c r="E25" s="89" t="str" cm="1">
        <f t="array" ref="E25">IFERROR(_xlfn.LET(_xlpm.達成率,_xlfn.XLOOKUP(1,(集計!$A:$A=$A$2)*(集計!$B:$B=$A25),集計!G:G),_xlfn.IFS(_xlpm.達成率&gt;=100,$B$4,_xlpm.達成率&gt;=95,$E$4,_xlpm.達成率&gt;=90,$H$4,TRUE,$L$4)),"")</f>
        <v>☀</v>
      </c>
      <c r="F25" s="89" t="str" cm="1">
        <f t="array" ref="F25">IFERROR(_xlfn.LET(_xlpm.達成率,_xlfn.XLOOKUP(1,(集計!$A:$A=$A$2)*(集計!$B:$B=$A25),集計!H:H),_xlfn.IFS(_xlpm.達成率&gt;=110,$L$6,_xlpm.達成率&gt;=100,$H$4,TRUE,$B$6)),"")</f>
        <v>☂</v>
      </c>
      <c r="G25" s="333" t="str" cm="1">
        <f t="array" ref="G25">IFERROR(_xlfn.LET(_xlpm.実績,_xlfn.NUMBERVALUE(SUBSTITUTE(SUBSTITUTE(_xlfn.XLOOKUP(1,(集計!$A:$A=$A$2)*(集計!$B:$B=$A25),集計!C:C),"▲","-"),"*",""),".",","),_xlpm.達成率,_xlfn.NUMBERVALUE(SUBSTITUTE(SUBSTITUTE(_xlfn.XLOOKUP(1,(集計!$A:$A=$A$2)*(集計!$B:$B=$A25),集計!I:I),"▲","-"),"*",""),".",","),_xlfn.IFS(AND(_xlpm.実績&gt;0,_xlpm.達成率&lt;0),$L$4,AND(_xlpm.実績&lt;0,_xlpm.達成率&gt;0),$L$4,_xlpm.達成率&gt;=100,$B$4,_xlpm.達成率&gt;=95,$E$4,_xlpm.達成率&gt;=90,$H$4,TRUE,$L$4)),"")</f>
        <v>☂</v>
      </c>
      <c r="H25" s="505">
        <f t="array" ref="H25">IFERROR(_xlfn.XLOOKUP(1, (集計!$A:$A=$A$2) * (集計!$B:$B=$A25), 集計!C:C),"")</f>
        <v>5184</v>
      </c>
      <c r="I25" s="506"/>
      <c r="J25" s="506"/>
      <c r="K25" s="403" t="s">
        <v>615</v>
      </c>
      <c r="L25" s="403" t="s">
        <v>615</v>
      </c>
      <c r="M25" s="410"/>
      <c r="O25" s="90" t="s">
        <v>847</v>
      </c>
      <c r="P25" s="90"/>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411" t="str" cm="1">
        <f t="array" ref="D26">IFERROR(_xlfn.LET(_xlpm.実績,VALUE(SUBSTITUTE(SUBSTITUTE(SUBSTITUTE(_xlfn.XLOOKUP(1,(集計!$A:$A=$A$2)*(集計!$B:$B=$A26),集計!C:C),"▲","-"),",",""),"*","")),_xlpm.達成率,VALUE(SUBSTITUTE(SUBSTITUTE(SUBSTITUTE(_xlfn.XLOOKUP(1,(集計!$A:$A=$A$2)*(集計!$B:$B=$A26),集計!F:F),"▲","-"),",",""),"*","")),_xlfn.IFS(AND(_xlpm.実績&gt;0,_xlpm.達成率&lt;0),$L$4,AND(_xlpm.実績&lt;0,_xlpm.達成率&gt;0),$L$4,_xlpm.達成率&gt;=100,$B$4,_xlpm.達成率&gt;=95,$E$4,_xlpm.達成率&gt;=90,$H$4,TRUE,$L$4)),"")</f>
        <v>☂</v>
      </c>
      <c r="E26" s="89" t="str" cm="1">
        <f t="array" ref="E26">IFERROR(_xlfn.LET(_xlpm.達成率,_xlfn.XLOOKUP(1,(集計!$A:$A=$A$2)*(集計!$B:$B=$A26),集計!G:G),_xlfn.IFS(_xlpm.達成率&gt;=100,$B$4,_xlpm.達成率&gt;=95,$E$4,_xlpm.達成率&gt;=90,$H$4,TRUE,$L$4)),"")</f>
        <v>☀</v>
      </c>
      <c r="F26" s="89" t="str" cm="1">
        <f t="array" ref="F26">IFERROR(_xlfn.LET(_xlpm.達成率,_xlfn.XLOOKUP(1,(集計!$A:$A=$A$2)*(集計!$B:$B=$A26),集計!H:H),_xlfn.IFS(_xlpm.達成率&gt;=110,$L$6,_xlpm.達成率&gt;=100,$H$4,TRUE,$B$6)),"")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L$4,AND(_xlpm.実績&lt;0,_xlpm.達成率&gt;0),$L$4,_xlpm.達成率&gt;=100,$B$4,_xlpm.達成率&gt;=95,$E$4,_xlpm.達成率&gt;=90,$H$4,TRUE,$L$4)),"")</f>
        <v>☂</v>
      </c>
      <c r="H26" s="505">
        <f t="array" ref="H26">IFERROR(_xlfn.XLOOKUP(1, (集計!$A:$A=$A$2) * (集計!$B:$B=$A26), 集計!C:C),"")</f>
        <v>1022783</v>
      </c>
      <c r="I26" s="506"/>
      <c r="J26" s="506"/>
      <c r="K26" s="403" t="s">
        <v>615</v>
      </c>
      <c r="L26" s="412"/>
      <c r="M26" s="413"/>
      <c r="O26" s="90" t="s">
        <v>848</v>
      </c>
      <c r="P26" s="90"/>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385" t="str" cm="1">
        <f t="array" ref="D27">IFERROR(_xlfn.LET(_xlpm.実績,VALUE(SUBSTITUTE(SUBSTITUTE(SUBSTITUTE(_xlfn.XLOOKUP(1,(集計!$A:$A=$A$2)*(集計!$B:$B=$A27),集計!C:C),"▲","-"),",",""),"*","")),_xlpm.達成率,VALUE(SUBSTITUTE(SUBSTITUTE(SUBSTITUTE(_xlfn.XLOOKUP(1,(集計!$A:$A=$A$2)*(集計!$B:$B=$A27),集計!F:F),"▲","-"),",",""),"*","")),_xlfn.IFS(AND(_xlpm.実績&gt;0,_xlpm.達成率&lt;0),$L$4,AND(_xlpm.実績&lt;0,_xlpm.達成率&gt;0),$L$4,_xlpm.達成率&gt;=100,$B$4,_xlpm.達成率&gt;=95,$E$4,_xlpm.達成率&gt;=90,$H$4,TRUE,$L$4)),"")</f>
        <v>☂</v>
      </c>
      <c r="E27" s="89" t="str" cm="1">
        <f t="array" ref="E27">IFERROR(_xlfn.LET(_xlpm.達成率,_xlfn.XLOOKUP(1,(集計!$A:$A=$A$2)*(集計!$B:$B=$A27),集計!G:G),_xlfn.IFS(_xlpm.達成率&gt;=100,$B$4,_xlpm.達成率&gt;=95,$E$4,_xlpm.達成率&gt;=90,$H$4,TRUE,$L$4)),"")</f>
        <v>☂</v>
      </c>
      <c r="F27" s="89" t="str" cm="1">
        <f t="array" ref="F27">IFERROR(_xlfn.LET(_xlpm.達成率,_xlfn.XLOOKUP(1,(集計!$A:$A=$A$2)*(集計!$B:$B=$A27),集計!H:H),_xlfn.IFS(_xlpm.達成率&gt;=110,$L$6,_xlpm.達成率&gt;=100,$H$4,TRUE,$B$6)),"")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L$4,AND(_xlpm.実績&lt;0,_xlpm.達成率&gt;0),$L$4,_xlpm.達成率&gt;=100,$B$4,_xlpm.達成率&gt;=95,$E$4,_xlpm.達成率&gt;=90,$H$4,TRUE,$L$4)),"")</f>
        <v>☂</v>
      </c>
      <c r="H27" s="505">
        <f t="array" ref="H27">IFERROR(_xlfn.XLOOKUP(1, (集計!$A:$A=$A$2) * (集計!$B:$B=$A27), 集計!C:C),"")</f>
        <v>939756</v>
      </c>
      <c r="I27" s="506"/>
      <c r="J27" s="506"/>
      <c r="K27" s="603"/>
      <c r="L27" s="604"/>
      <c r="M27" s="605"/>
      <c r="O27" s="90"/>
      <c r="P27" s="90"/>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385" t="str" cm="1">
        <f t="array" ref="D28">IFERROR(_xlfn.LET(_xlpm.実績,VALUE(SUBSTITUTE(SUBSTITUTE(SUBSTITUTE(_xlfn.XLOOKUP(1,(集計!$A:$A=$A$2)*(集計!$B:$B=$A28),集計!C:C),"▲","-"),",",""),"*","")),_xlpm.達成率,VALUE(SUBSTITUTE(SUBSTITUTE(SUBSTITUTE(_xlfn.XLOOKUP(1,(集計!$A:$A=$A$2)*(集計!$B:$B=$A28),集計!F:F),"▲","-"),",",""),"*","")),_xlfn.IFS(AND(_xlpm.実績&gt;0,_xlpm.達成率&lt;0),$L$4,AND(_xlpm.実績&lt;0,_xlpm.達成率&gt;0),$L$4,_xlpm.達成率&gt;=100,$B$4,_xlpm.達成率&gt;=95,$E$4,_xlpm.達成率&gt;=90,$H$4,TRUE,$L$4)),"")</f>
        <v>☂</v>
      </c>
      <c r="E28" s="89" t="str" cm="1">
        <f t="array" ref="E28">IFERROR(_xlfn.LET(_xlpm.達成率,_xlfn.XLOOKUP(1,(集計!$A:$A=$A$2)*(集計!$B:$B=$A28),集計!G:G),_xlfn.IFS(_xlpm.達成率&gt;=100,$B$4,_xlpm.達成率&gt;=95,$E$4,_xlpm.達成率&gt;=90,$H$4,TRUE,$L$4)),"")</f>
        <v>☂</v>
      </c>
      <c r="F28" s="89" t="str" cm="1">
        <f t="array" ref="F28">IFERROR(_xlfn.LET(_xlpm.達成率,_xlfn.XLOOKUP(1,(集計!$A:$A=$A$2)*(集計!$B:$B=$A28),集計!H:H),_xlfn.IFS(_xlpm.達成率&gt;=110,$L$6,_xlpm.達成率&gt;=100,$H$4,TRUE,$B$6)),"")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L$4,AND(_xlpm.実績&lt;0,_xlpm.達成率&gt;0),$L$4,_xlpm.達成率&gt;=100,$B$4,_xlpm.達成率&gt;=95,$E$4,_xlpm.達成率&gt;=90,$H$4,TRUE,$L$4)),"")</f>
        <v>☂</v>
      </c>
      <c r="H28" s="505" t="str">
        <f t="array" ref="H28">IFERROR(_xlfn.XLOOKUP(1, (集計!$A:$A=$A$2) * (集計!$B:$B=$A28), 集計!C:C),"")</f>
        <v>▲1,299,345</v>
      </c>
      <c r="I28" s="506"/>
      <c r="J28" s="506"/>
      <c r="K28" s="600"/>
      <c r="L28" s="601"/>
      <c r="M28" s="602"/>
      <c r="O28" s="90"/>
      <c r="P28" s="90"/>
    </row>
    <row r="29" spans="1:19" ht="33.75" customHeight="1" thickBot="1">
      <c r="A29" s="306" t="s">
        <v>368</v>
      </c>
      <c r="B29" s="359"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386" t="str" cm="1">
        <f t="array" ref="D29">IFERROR(_xlfn.LET(_xlpm.実績,VALUE(SUBSTITUTE(SUBSTITUTE(SUBSTITUTE(_xlfn.XLOOKUP(1,(集計!$A:$A=$A$2)*(集計!$B:$B=$A29),集計!C:C),"▲","-"),",",""),"*","")),_xlpm.達成率,VALUE(SUBSTITUTE(SUBSTITUTE(SUBSTITUTE(_xlfn.XLOOKUP(1,(集計!$A:$A=$A$2)*(集計!$B:$B=$A29),集計!F:F),"▲","-"),",",""),"*","")),_xlfn.IFS(AND(_xlpm.実績&gt;0,_xlpm.達成率&lt;0),$L$4,AND(_xlpm.実績&lt;0,_xlpm.達成率&gt;0),$L$4,_xlpm.達成率&gt;=100,$B$4,_xlpm.達成率&gt;=95,$E$4,_xlpm.達成率&gt;=90,$H$4,TRUE,$L$4)),"")</f>
        <v>☂</v>
      </c>
      <c r="E29" s="301" t="str" cm="1">
        <f t="array" ref="E29">IFERROR(_xlfn.LET(_xlpm.達成率,_xlfn.XLOOKUP(1,(集計!$A:$A=$A$2)*(集計!$B:$B=$A29),集計!G:G),_xlfn.IFS(_xlpm.達成率&gt;=100,$B$4,_xlpm.達成率&gt;=95,$E$4,_xlpm.達成率&gt;=90,$H$4,TRUE,$L$4)),"")</f>
        <v>🌤️</v>
      </c>
      <c r="F29" s="301" t="str" cm="1">
        <f t="array" ref="F29">IFERROR(_xlfn.LET(_xlpm.達成率,_xlfn.XLOOKUP(1,(集計!$A:$A=$A$2)*(集計!$B:$B=$A29),集計!H:H),_xlfn.IFS(_xlpm.達成率&gt;=110,$L$6,_xlpm.達成率&gt;=100,$H$4,TRUE,$B$6)),"")</f>
        <v>☁</v>
      </c>
      <c r="G29" s="301" t="str" cm="1">
        <f t="array" ref="G29">IFERROR(_xlfn.LET(_xlpm.実績,_xlfn.NUMBERVALUE(SUBSTITUTE(SUBSTITUTE(_xlfn.XLOOKUP(1,(集計!$A:$A=$A$2)*(集計!$B:$B=$A29),集計!C:C),"▲","-"),"*",""),".",","),_xlpm.達成率,_xlfn.NUMBERVALUE(SUBSTITUTE(SUBSTITUTE(_xlfn.XLOOKUP(1,(集計!$A:$A=$A$2)*(集計!$B:$B=$A29),集計!I:I),"▲","-"),"*",""),".",","),_xlfn.IFS(AND(_xlpm.実績&gt;0,_xlpm.達成率&lt;0),$L$4,AND(_xlpm.実績&lt;0,_xlpm.達成率&gt;0),$L$4,_xlpm.達成率&gt;=100,$B$4,_xlpm.達成率&gt;=95,$E$4,_xlpm.達成率&gt;=90,$H$4,TRUE,$L$4)),"")</f>
        <v>☂</v>
      </c>
      <c r="H29" s="508" t="str">
        <f t="array" ref="H29">IFERROR(_xlfn.XLOOKUP(1, (集計!$A:$A=$A$2) * (集計!$B:$B=$A29), 集計!C:C),"")</f>
        <v>▲1,204,269</v>
      </c>
      <c r="I29" s="509"/>
      <c r="J29" s="631"/>
      <c r="K29" s="603"/>
      <c r="L29" s="604"/>
      <c r="M29" s="605"/>
      <c r="O29" s="90"/>
      <c r="P29" s="90"/>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83" t="str" cm="1">
        <f t="array" ref="C30">IFERROR(_xlfn.LET(_xlpm.達成率,_xlfn.XLOOKUP(1,(集計!$A:$A=$A$2)*(集計!$B:$B=$A30),集計!E:E),_xlfn.IFS(_xlpm.達成率&gt;=110,$L$6,_xlpm.達成率&gt;=100,$H$4,TRUE,$B$6)),"")</f>
        <v>☀</v>
      </c>
      <c r="D30" s="387" t="str" cm="1">
        <f t="array" ref="D30">IFERROR(_xlfn.LET(_xlpm.実績,VALUE(SUBSTITUTE(SUBSTITUTE(SUBSTITUTE(_xlfn.XLOOKUP(1,(集計!$A:$A=$A$2)*(集計!$B:$B=$A30),集計!C:C),"▲","-"),",",""),"*","")),_xlpm.達成率,VALUE(SUBSTITUTE(SUBSTITUTE(SUBSTITUTE(_xlfn.XLOOKUP(1,(集計!$A:$A=$A$2)*(集計!$B:$B=$A30),集計!F:F),"▲","-"),",",""),"*","")),_xlfn.IFS(AND(_xlpm.実績&gt;0,_xlpm.達成率&lt;0),$L$4,AND(_xlpm.実績&lt;0,_xlpm.達成率&gt;0),$L$4,_xlpm.達成率&gt;=100,$B$4,_xlpm.達成率&gt;=95,$E$4,_xlpm.達成率&gt;=90,$H$4,TRUE,$L$4)),"")</f>
        <v>☀</v>
      </c>
      <c r="E30" s="302" t="str" cm="1">
        <f t="array" ref="E30">IFERROR(_xlfn.LET(_xlpm.達成率,_xlfn.XLOOKUP(1,(集計!$A:$A=$A$2)*(集計!$B:$B=$A30),集計!G:G),_xlfn.IFS(_xlpm.達成率&gt;=100,$B$4,_xlpm.達成率&gt;=95,$E$4,_xlpm.達成率&gt;=90,$H$4,TRUE,$L$4)),"")</f>
        <v>☀</v>
      </c>
      <c r="F30" s="302" t="str" cm="1">
        <f t="array" ref="F30">IFERROR(_xlfn.LET(_xlpm.達成率,_xlfn.XLOOKUP(1,(集計!$A:$A=$A$2)*(集計!$B:$B=$A30),集計!H:H),_xlfn.IFS(_xlpm.達成率&gt;=110,$L$6,_xlpm.達成率&gt;=100,$H$4,TRUE,$B$6)),"")</f>
        <v>☁</v>
      </c>
      <c r="G30" s="384" t="str" cm="1">
        <f t="array" ref="G30">IFERROR(_xlfn.LET(_xlpm.実績,_xlfn.NUMBERVALUE(SUBSTITUTE(SUBSTITUTE(_xlfn.XLOOKUP(1,(集計!$A:$A=$A$2)*(集計!$B:$B=$A30),集計!C:C),"▲","-"),"*",""),".",","),_xlpm.達成率,_xlfn.NUMBERVALUE(SUBSTITUTE(SUBSTITUTE(_xlfn.XLOOKUP(1,(集計!$A:$A=$A$2)*(集計!$B:$B=$A30),集計!I:I),"▲","-"),"*",""),".",","),_xlfn.IFS(AND(_xlpm.実績&gt;0,_xlpm.達成率&lt;0),$L$4,AND(_xlpm.実績&lt;0,_xlpm.達成率&gt;0),$L$4,_xlpm.達成率&gt;=100,$B$4,_xlpm.達成率&gt;=95,$E$4,_xlpm.達成率&gt;=90,$H$4,TRUE,$L$4)),"")</f>
        <v>☀</v>
      </c>
      <c r="H30" s="511">
        <f t="array" ref="H30">IFERROR(_xlfn.XLOOKUP(1, (集計!$A:$A=$A$2) * (集計!$B:$B=$A30), 集計!C:C),"")</f>
        <v>23091271</v>
      </c>
      <c r="I30" s="512"/>
      <c r="J30" s="512"/>
      <c r="K30" s="606"/>
      <c r="L30" s="607"/>
      <c r="M30" s="608"/>
      <c r="O30" s="90"/>
      <c r="P30" s="90"/>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3">
    <mergeCell ref="H30:J30"/>
    <mergeCell ref="K30:M30"/>
    <mergeCell ref="A32:B32"/>
    <mergeCell ref="A33:O33"/>
    <mergeCell ref="H27:J27"/>
    <mergeCell ref="K27:M27"/>
    <mergeCell ref="H28:J28"/>
    <mergeCell ref="K28:M28"/>
    <mergeCell ref="H29:J29"/>
    <mergeCell ref="K29:M29"/>
    <mergeCell ref="H24:J24"/>
    <mergeCell ref="K24:M24"/>
    <mergeCell ref="H25:J25"/>
    <mergeCell ref="H26:J26"/>
    <mergeCell ref="H21:J21"/>
    <mergeCell ref="K21:M21"/>
    <mergeCell ref="H22:J22"/>
    <mergeCell ref="K22:M22"/>
    <mergeCell ref="H23:J23"/>
    <mergeCell ref="K23:M23"/>
    <mergeCell ref="H18:J18"/>
    <mergeCell ref="K18:M18"/>
    <mergeCell ref="H19:J19"/>
    <mergeCell ref="H20:J20"/>
    <mergeCell ref="K20:M20"/>
    <mergeCell ref="H15:J15"/>
    <mergeCell ref="K15:M15"/>
    <mergeCell ref="H16:J16"/>
    <mergeCell ref="K16:M16"/>
    <mergeCell ref="H17:J17"/>
    <mergeCell ref="H13:J13"/>
    <mergeCell ref="K13:M13"/>
    <mergeCell ref="H11:J11"/>
    <mergeCell ref="K11:M11"/>
    <mergeCell ref="H14:J14"/>
    <mergeCell ref="K14:M14"/>
    <mergeCell ref="I6:K7"/>
    <mergeCell ref="L6:L7"/>
    <mergeCell ref="M6:N7"/>
    <mergeCell ref="K9:M10"/>
    <mergeCell ref="H12:J12"/>
    <mergeCell ref="K12:M12"/>
    <mergeCell ref="B6:B7"/>
    <mergeCell ref="C6:D7"/>
    <mergeCell ref="E6:E7"/>
    <mergeCell ref="F6:G7"/>
    <mergeCell ref="H6:H7"/>
    <mergeCell ref="B9:D9"/>
    <mergeCell ref="E9:G9"/>
    <mergeCell ref="H9:J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G30">
    <cfRule type="expression" dxfId="31" priority="1" stopIfTrue="1">
      <formula>B11=$L$4</formula>
    </cfRule>
    <cfRule type="expression" dxfId="30" priority="2" stopIfTrue="1">
      <formula>B11=$B$4</formula>
    </cfRule>
    <cfRule type="expression" dxfId="29" priority="3" stopIfTrue="1">
      <formula>B11=$E$4</formula>
    </cfRule>
    <cfRule type="expression" dxfId="28"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D6C47-7F7D-4C3D-BC67-1CC97B1BF9DB}">
  <sheetPr codeName="Sheet11">
    <tabColor rgb="FFEE0000"/>
    <pageSetUpPr fitToPage="1"/>
  </sheetPr>
  <dimension ref="A1:S34"/>
  <sheetViews>
    <sheetView workbookViewId="0">
      <selection sqref="A1:K1"/>
    </sheetView>
  </sheetViews>
  <sheetFormatPr defaultColWidth="9" defaultRowHeight="13.5"/>
  <cols>
    <col min="1" max="1" width="19.75" customWidth="1"/>
    <col min="2" max="2" width="5.75" customWidth="1"/>
    <col min="3" max="4" width="5.625" customWidth="1"/>
    <col min="5" max="5" width="6.375" customWidth="1"/>
    <col min="6" max="9" width="5.625" customWidth="1"/>
    <col min="10" max="10" width="2.625" customWidth="1"/>
    <col min="11" max="12" width="5.125" customWidth="1"/>
    <col min="13" max="14" width="5.625" customWidth="1"/>
    <col min="15" max="15" width="9.875" customWidth="1"/>
    <col min="16" max="16" width="5.625" customWidth="1"/>
    <col min="17" max="17" width="11.75" bestFit="1" customWidth="1"/>
    <col min="18" max="18" width="20.125" customWidth="1"/>
  </cols>
  <sheetData>
    <row r="1" spans="1:19" ht="33" customHeight="1">
      <c r="A1" s="592" t="s">
        <v>4</v>
      </c>
      <c r="B1" s="592"/>
      <c r="C1" s="592"/>
      <c r="D1" s="592"/>
      <c r="E1" s="592"/>
      <c r="F1" s="592"/>
      <c r="G1" s="592"/>
      <c r="H1" s="592"/>
      <c r="I1" s="592"/>
      <c r="J1" s="592"/>
      <c r="K1" s="592"/>
      <c r="L1" s="593" t="s">
        <v>66</v>
      </c>
      <c r="M1" s="593"/>
      <c r="N1" s="593"/>
      <c r="O1" s="593"/>
      <c r="P1" s="23"/>
    </row>
    <row r="2" spans="1:19" ht="31.5" customHeight="1">
      <c r="A2" s="475" t="s">
        <v>744</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498" t="s">
        <v>12</v>
      </c>
      <c r="F9" s="497"/>
      <c r="G9" s="497"/>
      <c r="H9" s="499" t="s">
        <v>19</v>
      </c>
      <c r="I9" s="500"/>
      <c r="J9" s="590"/>
      <c r="K9" s="594" t="s">
        <v>42</v>
      </c>
      <c r="L9" s="595"/>
      <c r="M9" s="596"/>
      <c r="N9" s="21"/>
      <c r="O9" s="9"/>
    </row>
    <row r="10" spans="1:19" ht="30" customHeight="1">
      <c r="A10" s="12"/>
      <c r="B10" s="303" t="s">
        <v>6</v>
      </c>
      <c r="C10" s="6" t="s">
        <v>7</v>
      </c>
      <c r="D10" s="33" t="s">
        <v>8</v>
      </c>
      <c r="E10" s="42" t="s">
        <v>6</v>
      </c>
      <c r="F10" s="6" t="s">
        <v>7</v>
      </c>
      <c r="G10" s="34" t="s">
        <v>8</v>
      </c>
      <c r="H10" s="502"/>
      <c r="I10" s="503"/>
      <c r="J10" s="591"/>
      <c r="K10" s="597"/>
      <c r="L10" s="598"/>
      <c r="M10" s="599"/>
      <c r="N10" s="21"/>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VALUE(SUBSTITUTE(SUBSTITUTE(SUBSTITUTE(_xlfn.XLOOKUP(1,(集計!$A:$A=$A$2)*(集計!$B:$B=$A11),集計!C:C),"▲","-"),",",""),"*","")),_xlpm.達成率,VALUE(SUBSTITUTE(SUBSTITUTE(SUBSTITUTE(_xlfn.XLOOKUP(1,(集計!$A:$A=$A$2)*(集計!$B:$B=$A11),集計!F:F),"▲","-"),",",""),"*","")),_xlfn.IFS(AND(_xlpm.実績&gt;0,_xlpm.達成率&lt;0),$L$4,AND(_xlpm.実績&lt;0,_xlpm.達成率&gt;0),$L$4,_xlpm.達成率&gt;=100,$B$4,_xlpm.達成率&gt;=95,$E$4,_xlpm.達成率&gt;=90,$H$4,TRUE,$L$4)),"")</f>
        <v>☀</v>
      </c>
      <c r="E11" s="89" t="str" cm="1">
        <f t="array" ref="E11">IFERROR(_xlfn.LET(_xlpm.達成率,_xlfn.XLOOKUP(1,(集計!$A:$A=$A$2)*(集計!$B:$B=$A11),集計!G:G),_xlfn.IFS(_xlpm.達成率&gt;=100,$B$4,_xlpm.達成率&gt;=95,$E$4,_xlpm.達成率&gt;=90,$H$4,TRUE,$L$4)),"")</f>
        <v>☀</v>
      </c>
      <c r="F11" s="89" t="str" cm="1">
        <f t="array" ref="F11">IFERROR(_xlfn.LET(_xlpm.達成率,_xlfn.XLOOKUP(1,(集計!$A:$A=$A$2)*(集計!$B:$B=$A11),集計!H:H),_xlfn.IFS(_xlpm.達成率&gt;=110,$L$6,_xlpm.達成率&gt;=100,$H$4,TRUE,$B$6)),"")</f>
        <v>☁</v>
      </c>
      <c r="G11" s="89" t="str" cm="1">
        <f t="array" ref="G11">IFERROR(_xlfn.LET(_xlpm.実績,_xlfn.NUMBERVALUE(SUBSTITUTE(SUBSTITUTE(_xlfn.XLOOKUP(1,(集計!$A:$A=$A$2)*(集計!$B:$B=$A11),集計!C:C),"▲","-"),"*",""),".",","),_xlpm.達成率,_xlfn.NUMBERVALUE(SUBSTITUTE(SUBSTITUTE(_xlfn.XLOOKUP(1,(集計!$A:$A=$A$2)*(集計!$B:$B=$A11),集計!I:I),"▲","-"),"*",""),".",","),_xlfn.IFS(AND(_xlpm.実績&gt;0,_xlpm.達成率&lt;0),$L$4,AND(_xlpm.実績&lt;0,_xlpm.達成率&gt;0),$L$4,_xlpm.達成率&gt;=100,$B$4,_xlpm.達成率&gt;=95,$E$4,_xlpm.達成率&gt;=90,$H$4,TRUE,$L$4)),"")</f>
        <v>☂</v>
      </c>
      <c r="H11" s="505" cm="1">
        <f t="array" ref="H11">IFERROR(_xlfn.XLOOKUP(1, (集計!$A:$A=$A$2) * (集計!$B:$B=$A11), 集計!C:C),"")</f>
        <v>4326580</v>
      </c>
      <c r="I11" s="506"/>
      <c r="J11" s="506"/>
      <c r="K11" s="600"/>
      <c r="L11" s="601"/>
      <c r="M11" s="602"/>
      <c r="N11" s="24"/>
      <c r="O11" s="90"/>
      <c r="P11" s="90"/>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VALUE(SUBSTITUTE(SUBSTITUTE(SUBSTITUTE(_xlfn.XLOOKUP(1,(集計!$A:$A=$A$2)*(集計!$B:$B=$A12),集計!C:C),"▲","-"),",",""),"*","")),_xlpm.達成率,VALUE(SUBSTITUTE(SUBSTITUTE(SUBSTITUTE(_xlfn.XLOOKUP(1,(集計!$A:$A=$A$2)*(集計!$B:$B=$A12),集計!F:F),"▲","-"),",",""),"*","")),_xlfn.IFS(AND(_xlpm.実績&gt;0,_xlpm.達成率&lt;0),$L$4,AND(_xlpm.実績&lt;0,_xlpm.達成率&gt;0),$L$4,_xlpm.達成率&gt;=100,$B$4,_xlpm.達成率&gt;=95,$E$4,_xlpm.達成率&gt;=90,$H$4,TRUE,$L$4)),"")</f>
        <v>☀</v>
      </c>
      <c r="E12" s="89" t="str" cm="1">
        <f t="array" ref="E12">IFERROR(_xlfn.LET(_xlpm.達成率,_xlfn.XLOOKUP(1,(集計!$A:$A=$A$2)*(集計!$B:$B=$A12),集計!G:G),_xlfn.IFS(_xlpm.達成率&gt;=100,$B$4,_xlpm.達成率&gt;=95,$E$4,_xlpm.達成率&gt;=90,$H$4,TRUE,$L$4)),"")</f>
        <v>☀</v>
      </c>
      <c r="F12" s="89" t="str" cm="1">
        <f t="array" ref="F12">IFERROR(_xlfn.LET(_xlpm.達成率,_xlfn.XLOOKUP(1,(集計!$A:$A=$A$2)*(集計!$B:$B=$A12),集計!H:H),_xlfn.IFS(_xlpm.達成率&gt;=110,$L$6,_xlpm.達成率&gt;=100,$H$4,TRUE,$B$6)),"")</f>
        <v>☁</v>
      </c>
      <c r="G12" s="89" t="str" cm="1">
        <f t="array" ref="G12">IFERROR(_xlfn.LET(_xlpm.実績,_xlfn.NUMBERVALUE(SUBSTITUTE(SUBSTITUTE(_xlfn.XLOOKUP(1,(集計!$A:$A=$A$2)*(集計!$B:$B=$A12),集計!C:C),"▲","-"),"*",""),".",","),_xlpm.達成率,_xlfn.NUMBERVALUE(SUBSTITUTE(SUBSTITUTE(_xlfn.XLOOKUP(1,(集計!$A:$A=$A$2)*(集計!$B:$B=$A12),集計!I:I),"▲","-"),"*",""),".",","),_xlfn.IFS(AND(_xlpm.実績&gt;0,_xlpm.達成率&lt;0),$L$4,AND(_xlpm.実績&lt;0,_xlpm.達成率&gt;0),$L$4,_xlpm.達成率&gt;=100,$B$4,_xlpm.達成率&gt;=95,$E$4,_xlpm.達成率&gt;=90,$H$4,TRUE,$L$4)),"")</f>
        <v>☂</v>
      </c>
      <c r="H12" s="505">
        <f t="array" ref="H12">IFERROR(_xlfn.XLOOKUP(1, (集計!$A:$A=$A$2) * (集計!$B:$B=$A12), 集計!C:C),"")</f>
        <v>702244</v>
      </c>
      <c r="I12" s="506"/>
      <c r="J12" s="506"/>
      <c r="K12" s="620"/>
      <c r="L12" s="621"/>
      <c r="M12" s="622"/>
      <c r="O12" s="90"/>
      <c r="P12" s="90"/>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VALUE(SUBSTITUTE(SUBSTITUTE(SUBSTITUTE(_xlfn.XLOOKUP(1,(集計!$A:$A=$A$2)*(集計!$B:$B=$A13),集計!C:C),"▲","-"),",",""),"*","")),_xlpm.達成率,VALUE(SUBSTITUTE(SUBSTITUTE(SUBSTITUTE(_xlfn.XLOOKUP(1,(集計!$A:$A=$A$2)*(集計!$B:$B=$A13),集計!F:F),"▲","-"),",",""),"*","")),_xlfn.IFS(AND(_xlpm.実績&gt;0,_xlpm.達成率&lt;0),$L$4,AND(_xlpm.実績&lt;0,_xlpm.達成率&gt;0),$L$4,_xlpm.達成率&gt;=100,$B$4,_xlpm.達成率&gt;=95,$E$4,_xlpm.達成率&gt;=90,$H$4,TRUE,$L$4)),"")</f>
        <v>☂</v>
      </c>
      <c r="E13" s="89" t="str" cm="1">
        <f t="array" ref="E13">IFERROR(_xlfn.LET(_xlpm.達成率,_xlfn.XLOOKUP(1,(集計!$A:$A=$A$2)*(集計!$B:$B=$A13),集計!G:G),_xlfn.IFS(_xlpm.達成率&gt;=100,$B$4,_xlpm.達成率&gt;=95,$E$4,_xlpm.達成率&gt;=90,$H$4,TRUE,$L$4)),"")</f>
        <v>☀</v>
      </c>
      <c r="F13" s="89" t="str" cm="1">
        <f t="array" ref="F13">IFERROR(_xlfn.LET(_xlpm.達成率,_xlfn.XLOOKUP(1,(集計!$A:$A=$A$2)*(集計!$B:$B=$A13),集計!H:H),_xlfn.IFS(_xlpm.達成率&gt;=110,$L$6,_xlpm.達成率&gt;=100,$H$4,TRUE,$B$6)),"")</f>
        <v>☀</v>
      </c>
      <c r="G13" s="89" t="str" cm="1">
        <f t="array" ref="G13">IFERROR(_xlfn.LET(_xlpm.実績,_xlfn.NUMBERVALUE(SUBSTITUTE(SUBSTITUTE(_xlfn.XLOOKUP(1,(集計!$A:$A=$A$2)*(集計!$B:$B=$A13),集計!C:C),"▲","-"),"*",""),".",","),_xlpm.達成率,_xlfn.NUMBERVALUE(SUBSTITUTE(SUBSTITUTE(_xlfn.XLOOKUP(1,(集計!$A:$A=$A$2)*(集計!$B:$B=$A13),集計!I:I),"▲","-"),"*",""),".",","),_xlfn.IFS(AND(_xlpm.実績&gt;0,_xlpm.達成率&lt;0),$L$4,AND(_xlpm.実績&lt;0,_xlpm.達成率&gt;0),$L$4,_xlpm.達成率&gt;=100,$B$4,_xlpm.達成率&gt;=95,$E$4,_xlpm.達成率&gt;=90,$H$4,TRUE,$L$4)),"")</f>
        <v>☂</v>
      </c>
      <c r="H13" s="505">
        <f t="array" ref="H13">IFERROR(_xlfn.XLOOKUP(1, (集計!$A:$A=$A$2) * (集計!$B:$B=$A13), 集計!C:C),"")</f>
        <v>506683</v>
      </c>
      <c r="I13" s="506"/>
      <c r="J13" s="506"/>
      <c r="K13" s="623"/>
      <c r="L13" s="621"/>
      <c r="M13" s="622"/>
      <c r="O13" s="90"/>
      <c r="P13" s="90"/>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VALUE(SUBSTITUTE(SUBSTITUTE(SUBSTITUTE(_xlfn.XLOOKUP(1,(集計!$A:$A=$A$2)*(集計!$B:$B=$A14),集計!C:C),"▲","-"),",",""),"*","")),_xlpm.達成率,VALUE(SUBSTITUTE(SUBSTITUTE(SUBSTITUTE(_xlfn.XLOOKUP(1,(集計!$A:$A=$A$2)*(集計!$B:$B=$A14),集計!F:F),"▲","-"),",",""),"*","")),_xlfn.IFS(AND(_xlpm.実績&gt;0,_xlpm.達成率&lt;0),$L$4,AND(_xlpm.実績&lt;0,_xlpm.達成率&gt;0),$L$4,_xlpm.達成率&gt;=100,$B$4,_xlpm.達成率&gt;=95,$E$4,_xlpm.達成率&gt;=90,$H$4,TRUE,$L$4)),"")</f>
        <v>☀</v>
      </c>
      <c r="E14" s="89" t="str" cm="1">
        <f t="array" ref="E14">IFERROR(_xlfn.LET(_xlpm.達成率,_xlfn.XLOOKUP(1,(集計!$A:$A=$A$2)*(集計!$B:$B=$A14),集計!G:G),_xlfn.IFS(_xlpm.達成率&gt;=100,$B$4,_xlpm.達成率&gt;=95,$E$4,_xlpm.達成率&gt;=90,$H$4,TRUE,$L$4)),"")</f>
        <v>☀</v>
      </c>
      <c r="F14" s="89" t="str" cm="1">
        <f t="array" ref="F14">IFERROR(_xlfn.LET(_xlpm.達成率,_xlfn.XLOOKUP(1,(集計!$A:$A=$A$2)*(集計!$B:$B=$A14),集計!H:H),_xlfn.IFS(_xlpm.達成率&gt;=110,$L$6,_xlpm.達成率&gt;=100,$H$4,TRUE,$B$6)),"")</f>
        <v>☁</v>
      </c>
      <c r="G14" s="89" t="str" cm="1">
        <f t="array" ref="G14">IFERROR(_xlfn.LET(_xlpm.実績,_xlfn.NUMBERVALUE(SUBSTITUTE(SUBSTITUTE(_xlfn.XLOOKUP(1,(集計!$A:$A=$A$2)*(集計!$B:$B=$A14),集計!C:C),"▲","-"),"*",""),".",","),_xlpm.達成率,_xlfn.NUMBERVALUE(SUBSTITUTE(SUBSTITUTE(_xlfn.XLOOKUP(1,(集計!$A:$A=$A$2)*(集計!$B:$B=$A14),集計!I:I),"▲","-"),"*",""),".",","),_xlfn.IFS(AND(_xlpm.実績&gt;0,_xlpm.達成率&lt;0),$L$4,AND(_xlpm.実績&lt;0,_xlpm.達成率&gt;0),$L$4,_xlpm.達成率&gt;=100,$B$4,_xlpm.達成率&gt;=95,$E$4,_xlpm.達成率&gt;=90,$H$4,TRUE,$L$4)),"")</f>
        <v>☀</v>
      </c>
      <c r="H14" s="505">
        <f t="array" ref="H14">IFERROR(_xlfn.XLOOKUP(1, (集計!$A:$A=$A$2) * (集計!$B:$B=$A14), 集計!C:C),"")</f>
        <v>2273735</v>
      </c>
      <c r="I14" s="506"/>
      <c r="J14" s="506"/>
      <c r="K14" s="624"/>
      <c r="L14" s="625"/>
      <c r="M14" s="626"/>
      <c r="O14" s="90"/>
      <c r="P14" s="90"/>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VALUE(SUBSTITUTE(SUBSTITUTE(SUBSTITUTE(_xlfn.XLOOKUP(1,(集計!$A:$A=$A$2)*(集計!$B:$B=$A15),集計!C:C),"▲","-"),",",""),"*","")),_xlpm.達成率,VALUE(SUBSTITUTE(SUBSTITUTE(SUBSTITUTE(_xlfn.XLOOKUP(1,(集計!$A:$A=$A$2)*(集計!$B:$B=$A15),集計!F:F),"▲","-"),",",""),"*","")),_xlfn.IFS(AND(_xlpm.実績&gt;0,_xlpm.達成率&lt;0),$L$4,AND(_xlpm.実績&lt;0,_xlpm.達成率&gt;0),$L$4,_xlpm.達成率&gt;=100,$B$4,_xlpm.達成率&gt;=95,$E$4,_xlpm.達成率&gt;=90,$H$4,TRUE,$L$4)),"")</f>
        <v>☀</v>
      </c>
      <c r="E15" s="89" t="str" cm="1">
        <f t="array" ref="E15">IFERROR(_xlfn.LET(_xlpm.達成率,_xlfn.XLOOKUP(1,(集計!$A:$A=$A$2)*(集計!$B:$B=$A15),集計!G:G),_xlfn.IFS(_xlpm.達成率&gt;=100,$B$4,_xlpm.達成率&gt;=95,$E$4,_xlpm.達成率&gt;=90,$H$4,TRUE,$L$4)),"")</f>
        <v>☀</v>
      </c>
      <c r="F15" s="89" t="str" cm="1">
        <f t="array" ref="F15">IFERROR(_xlfn.LET(_xlpm.達成率,_xlfn.XLOOKUP(1,(集計!$A:$A=$A$2)*(集計!$B:$B=$A15),集計!H:H),_xlfn.IFS(_xlpm.達成率&gt;=110,$L$6,_xlpm.達成率&gt;=100,$H$4,TRUE,$B$6)),"")</f>
        <v>☀</v>
      </c>
      <c r="G15" s="89" t="str" cm="1">
        <f t="array" ref="G15">IFERROR(_xlfn.LET(_xlpm.実績,_xlfn.NUMBERVALUE(SUBSTITUTE(SUBSTITUTE(_xlfn.XLOOKUP(1,(集計!$A:$A=$A$2)*(集計!$B:$B=$A15),集計!C:C),"▲","-"),"*",""),".",","),_xlpm.達成率,_xlfn.NUMBERVALUE(SUBSTITUTE(SUBSTITUTE(_xlfn.XLOOKUP(1,(集計!$A:$A=$A$2)*(集計!$B:$B=$A15),集計!I:I),"▲","-"),"*",""),".",","),_xlfn.IFS(AND(_xlpm.実績&gt;0,_xlpm.達成率&lt;0),$L$4,AND(_xlpm.実績&lt;0,_xlpm.達成率&gt;0),$L$4,_xlpm.達成率&gt;=100,$B$4,_xlpm.達成率&gt;=95,$E$4,_xlpm.達成率&gt;=90,$H$4,TRUE,$L$4)),"")</f>
        <v>☀</v>
      </c>
      <c r="H15" s="505">
        <f t="array" ref="H15">IFERROR(_xlfn.XLOOKUP(1, (集計!$A:$A=$A$2) * (集計!$B:$B=$A15), 集計!C:C),"")</f>
        <v>10647961</v>
      </c>
      <c r="I15" s="506"/>
      <c r="J15" s="506"/>
      <c r="K15" s="634"/>
      <c r="L15" s="635"/>
      <c r="M15" s="636"/>
      <c r="O15" s="90"/>
      <c r="P15" s="90"/>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VALUE(SUBSTITUTE(SUBSTITUTE(SUBSTITUTE(_xlfn.XLOOKUP(1,(集計!$A:$A=$A$2)*(集計!$B:$B=$A16),集計!C:C),"▲","-"),",",""),"*","")),_xlpm.達成率,VALUE(SUBSTITUTE(SUBSTITUTE(SUBSTITUTE(_xlfn.XLOOKUP(1,(集計!$A:$A=$A$2)*(集計!$B:$B=$A16),集計!F:F),"▲","-"),",",""),"*","")),_xlfn.IFS(AND(_xlpm.実績&gt;0,_xlpm.達成率&lt;0),$L$4,AND(_xlpm.実績&lt;0,_xlpm.達成率&gt;0),$L$4,_xlpm.達成率&gt;=100,$B$4,_xlpm.達成率&gt;=95,$E$4,_xlpm.達成率&gt;=90,$H$4,TRUE,$L$4)),"")</f>
        <v>☀</v>
      </c>
      <c r="E16" s="89" t="str" cm="1">
        <f t="array" ref="E16">IFERROR(_xlfn.LET(_xlpm.達成率,_xlfn.XLOOKUP(1,(集計!$A:$A=$A$2)*(集計!$B:$B=$A16),集計!G:G),_xlfn.IFS(_xlpm.達成率&gt;=100,$B$4,_xlpm.達成率&gt;=95,$E$4,_xlpm.達成率&gt;=90,$H$4,TRUE,$L$4)),"")</f>
        <v>🌤️</v>
      </c>
      <c r="F16" s="89" t="str" cm="1">
        <f t="array" ref="F16">IFERROR(_xlfn.LET(_xlpm.達成率,_xlfn.XLOOKUP(1,(集計!$A:$A=$A$2)*(集計!$B:$B=$A16),集計!H:H),_xlfn.IFS(_xlpm.達成率&gt;=110,$L$6,_xlpm.達成率&gt;=100,$H$4,TRUE,$B$6)),"")</f>
        <v>☀</v>
      </c>
      <c r="G16" s="89" t="str" cm="1">
        <f t="array" ref="G16">IFERROR(_xlfn.LET(_xlpm.実績,_xlfn.NUMBERVALUE(SUBSTITUTE(SUBSTITUTE(_xlfn.XLOOKUP(1,(集計!$A:$A=$A$2)*(集計!$B:$B=$A16),集計!C:C),"▲","-"),"*",""),".",","),_xlpm.達成率,_xlfn.NUMBERVALUE(SUBSTITUTE(SUBSTITUTE(_xlfn.XLOOKUP(1,(集計!$A:$A=$A$2)*(集計!$B:$B=$A16),集計!I:I),"▲","-"),"*",""),".",","),_xlfn.IFS(AND(_xlpm.実績&gt;0,_xlpm.達成率&lt;0),$L$4,AND(_xlpm.実績&lt;0,_xlpm.達成率&gt;0),$L$4,_xlpm.達成率&gt;=100,$B$4,_xlpm.達成率&gt;=95,$E$4,_xlpm.達成率&gt;=90,$H$4,TRUE,$L$4)),"")</f>
        <v>☀</v>
      </c>
      <c r="H16" s="505">
        <f t="array" ref="H16">IFERROR(_xlfn.XLOOKUP(1, (集計!$A:$A=$A$2) * (集計!$B:$B=$A16), 集計!C:C),"")</f>
        <v>8466967</v>
      </c>
      <c r="I16" s="506"/>
      <c r="J16" s="506"/>
      <c r="K16" s="623"/>
      <c r="L16" s="621"/>
      <c r="M16" s="622"/>
      <c r="O16" s="90"/>
      <c r="P16" s="90"/>
    </row>
    <row r="17" spans="1:19"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VALUE(SUBSTITUTE(SUBSTITUTE(SUBSTITUTE(_xlfn.XLOOKUP(1,(集計!$A:$A=$A$2)*(集計!$B:$B=$A17),集計!C:C),"▲","-"),",",""),"*","")),_xlpm.達成率,VALUE(SUBSTITUTE(SUBSTITUTE(SUBSTITUTE(_xlfn.XLOOKUP(1,(集計!$A:$A=$A$2)*(集計!$B:$B=$A17),集計!F:F),"▲","-"),",",""),"*","")),_xlfn.IFS(AND(_xlpm.実績&gt;0,_xlpm.達成率&lt;0),$L$4,AND(_xlpm.実績&lt;0,_xlpm.達成率&gt;0),$L$4,_xlpm.達成率&gt;=100,$B$4,_xlpm.達成率&gt;=95,$E$4,_xlpm.達成率&gt;=90,$H$4,TRUE,$L$4)),"")</f>
        <v>☂</v>
      </c>
      <c r="E17" s="89" t="str" cm="1">
        <f t="array" ref="E17">IFERROR(_xlfn.LET(_xlpm.達成率,_xlfn.XLOOKUP(1,(集計!$A:$A=$A$2)*(集計!$B:$B=$A17),集計!G:G),_xlfn.IFS(_xlpm.達成率&gt;=100,$B$4,_xlpm.達成率&gt;=95,$E$4,_xlpm.達成率&gt;=90,$H$4,TRUE,$L$4)),"")</f>
        <v>☀</v>
      </c>
      <c r="F17" s="89" t="str" cm="1">
        <f t="array" ref="F17">IFERROR(_xlfn.LET(_xlpm.達成率,_xlfn.XLOOKUP(1,(集計!$A:$A=$A$2)*(集計!$B:$B=$A17),集計!H:H),_xlfn.IFS(_xlpm.達成率&gt;=110,$L$6,_xlpm.達成率&gt;=100,$H$4,TRUE,$B$6)),"")</f>
        <v>☀</v>
      </c>
      <c r="G17" s="89" t="str" cm="1">
        <f t="array" ref="G17">IFERROR(_xlfn.LET(_xlpm.実績,_xlfn.NUMBERVALUE(SUBSTITUTE(SUBSTITUTE(_xlfn.XLOOKUP(1,(集計!$A:$A=$A$2)*(集計!$B:$B=$A17),集計!C:C),"▲","-"),"*",""),".",","),_xlpm.達成率,_xlfn.NUMBERVALUE(SUBSTITUTE(SUBSTITUTE(_xlfn.XLOOKUP(1,(集計!$A:$A=$A$2)*(集計!$B:$B=$A17),集計!I:I),"▲","-"),"*",""),".",","),_xlfn.IFS(AND(_xlpm.実績&gt;0,_xlpm.達成率&lt;0),$L$4,AND(_xlpm.実績&lt;0,_xlpm.達成率&gt;0),$L$4,_xlpm.達成率&gt;=100,$B$4,_xlpm.達成率&gt;=95,$E$4,_xlpm.達成率&gt;=90,$H$4,TRUE,$L$4)),"")</f>
        <v>☂</v>
      </c>
      <c r="H17" s="505">
        <f t="array" ref="H17">IFERROR(_xlfn.XLOOKUP(1, (集計!$A:$A=$A$2) * (集計!$B:$B=$A17), 集計!C:C),"")</f>
        <v>815856</v>
      </c>
      <c r="I17" s="506"/>
      <c r="J17" s="506"/>
      <c r="K17" s="623"/>
      <c r="L17" s="621"/>
      <c r="M17" s="622"/>
      <c r="O17" s="90"/>
      <c r="P17" s="90"/>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VALUE(SUBSTITUTE(SUBSTITUTE(SUBSTITUTE(_xlfn.XLOOKUP(1,(集計!$A:$A=$A$2)*(集計!$B:$B=$A18),集計!C:C),"▲","-"),",",""),"*","")),_xlpm.達成率,VALUE(SUBSTITUTE(SUBSTITUTE(SUBSTITUTE(_xlfn.XLOOKUP(1,(集計!$A:$A=$A$2)*(集計!$B:$B=$A18),集計!F:F),"▲","-"),",",""),"*","")),_xlfn.IFS(AND(_xlpm.実績&gt;0,_xlpm.達成率&lt;0),$L$4,AND(_xlpm.実績&lt;0,_xlpm.達成率&gt;0),$L$4,_xlpm.達成率&gt;=100,$B$4,_xlpm.達成率&gt;=95,$E$4,_xlpm.達成率&gt;=90,$H$4,TRUE,$L$4)),"")</f>
        <v>☂</v>
      </c>
      <c r="E18" s="89" t="str" cm="1">
        <f t="array" ref="E18">IFERROR(_xlfn.LET(_xlpm.達成率,_xlfn.XLOOKUP(1,(集計!$A:$A=$A$2)*(集計!$B:$B=$A18),集計!G:G),_xlfn.IFS(_xlpm.達成率&gt;=100,$B$4,_xlpm.達成率&gt;=95,$E$4,_xlpm.達成率&gt;=90,$H$4,TRUE,$L$4)),"")</f>
        <v>☀</v>
      </c>
      <c r="F18" s="89" t="str" cm="1">
        <f t="array" ref="F18">IFERROR(_xlfn.LET(_xlpm.達成率,_xlfn.XLOOKUP(1,(集計!$A:$A=$A$2)*(集計!$B:$B=$A18),集計!H:H),_xlfn.IFS(_xlpm.達成率&gt;=110,$L$6,_xlpm.達成率&gt;=100,$H$4,TRUE,$B$6)),"")</f>
        <v>☁</v>
      </c>
      <c r="G18" s="89" t="str" cm="1">
        <f t="array" ref="G18">IFERROR(_xlfn.LET(_xlpm.実績,_xlfn.NUMBERVALUE(SUBSTITUTE(SUBSTITUTE(_xlfn.XLOOKUP(1,(集計!$A:$A=$A$2)*(集計!$B:$B=$A18),集計!C:C),"▲","-"),"*",""),".",","),_xlpm.達成率,_xlfn.NUMBERVALUE(SUBSTITUTE(SUBSTITUTE(_xlfn.XLOOKUP(1,(集計!$A:$A=$A$2)*(集計!$B:$B=$A18),集計!I:I),"▲","-"),"*",""),".",","),_xlfn.IFS(AND(_xlpm.実績&gt;0,_xlpm.達成率&lt;0),$L$4,AND(_xlpm.実績&lt;0,_xlpm.達成率&gt;0),$L$4,_xlpm.達成率&gt;=100,$B$4,_xlpm.達成率&gt;=95,$E$4,_xlpm.達成率&gt;=90,$H$4,TRUE,$L$4)),"")</f>
        <v>☂</v>
      </c>
      <c r="H18" s="505">
        <f t="array" ref="H18">IFERROR(_xlfn.XLOOKUP(1, (集計!$A:$A=$A$2) * (集計!$B:$B=$A18), 集計!C:C),"")</f>
        <v>138173</v>
      </c>
      <c r="I18" s="506"/>
      <c r="J18" s="506"/>
      <c r="K18" s="623"/>
      <c r="L18" s="621"/>
      <c r="M18" s="622"/>
      <c r="O18" s="90"/>
      <c r="P18" s="90"/>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VALUE(SUBSTITUTE(SUBSTITUTE(SUBSTITUTE(_xlfn.XLOOKUP(1,(集計!$A:$A=$A$2)*(集計!$B:$B=$A19),集計!C:C),"▲","-"),",",""),"*","")),_xlpm.達成率,VALUE(SUBSTITUTE(SUBSTITUTE(SUBSTITUTE(_xlfn.XLOOKUP(1,(集計!$A:$A=$A$2)*(集計!$B:$B=$A19),集計!F:F),"▲","-"),",",""),"*","")),_xlfn.IFS(AND(_xlpm.実績&gt;0,_xlpm.達成率&lt;0),$L$4,AND(_xlpm.実績&lt;0,_xlpm.達成率&gt;0),$L$4,_xlpm.達成率&gt;=100,$B$4,_xlpm.達成率&gt;=95,$E$4,_xlpm.達成率&gt;=90,$H$4,TRUE,$L$4)),"")</f>
        <v>☂</v>
      </c>
      <c r="E19" s="89" t="str" cm="1">
        <f t="array" ref="E19">IFERROR(_xlfn.LET(_xlpm.達成率,_xlfn.XLOOKUP(1,(集計!$A:$A=$A$2)*(集計!$B:$B=$A19),集計!G:G),_xlfn.IFS(_xlpm.達成率&gt;=100,$B$4,_xlpm.達成率&gt;=95,$E$4,_xlpm.達成率&gt;=90,$H$4,TRUE,$L$4)),"")</f>
        <v>☀</v>
      </c>
      <c r="F19" s="89" t="str" cm="1">
        <f t="array" ref="F19">IFERROR(_xlfn.LET(_xlpm.達成率,_xlfn.XLOOKUP(1,(集計!$A:$A=$A$2)*(集計!$B:$B=$A19),集計!H:H),_xlfn.IFS(_xlpm.達成率&gt;=110,$L$6,_xlpm.達成率&gt;=100,$H$4,TRUE,$B$6)),"")</f>
        <v>☀</v>
      </c>
      <c r="G19" s="89" t="str" cm="1">
        <f t="array" ref="G19">IFERROR(_xlfn.LET(_xlpm.実績,_xlfn.NUMBERVALUE(SUBSTITUTE(SUBSTITUTE(_xlfn.XLOOKUP(1,(集計!$A:$A=$A$2)*(集計!$B:$B=$A19),集計!C:C),"▲","-"),"*",""),".",","),_xlpm.達成率,_xlfn.NUMBERVALUE(SUBSTITUTE(SUBSTITUTE(_xlfn.XLOOKUP(1,(集計!$A:$A=$A$2)*(集計!$B:$B=$A19),集計!I:I),"▲","-"),"*",""),".",","),_xlfn.IFS(AND(_xlpm.実績&gt;0,_xlpm.達成率&lt;0),$L$4,AND(_xlpm.実績&lt;0,_xlpm.達成率&gt;0),$L$4,_xlpm.達成率&gt;=100,$B$4,_xlpm.達成率&gt;=95,$E$4,_xlpm.達成率&gt;=90,$H$4,TRUE,$L$4)),"")</f>
        <v>☂</v>
      </c>
      <c r="H19" s="505">
        <f t="array" ref="H19">IFERROR(_xlfn.XLOOKUP(1, (集計!$A:$A=$A$2) * (集計!$B:$B=$A19), 集計!C:C),"")</f>
        <v>4321986</v>
      </c>
      <c r="I19" s="506"/>
      <c r="J19" s="506"/>
      <c r="K19" s="634"/>
      <c r="L19" s="635"/>
      <c r="M19" s="636"/>
      <c r="O19" s="90"/>
      <c r="P19" s="90"/>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VALUE(SUBSTITUTE(SUBSTITUTE(SUBSTITUTE(_xlfn.XLOOKUP(1,(集計!$A:$A=$A$2)*(集計!$B:$B=$A20),集計!C:C),"▲","-"),",",""),"*","")),_xlpm.達成率,VALUE(SUBSTITUTE(SUBSTITUTE(SUBSTITUTE(_xlfn.XLOOKUP(1,(集計!$A:$A=$A$2)*(集計!$B:$B=$A20),集計!F:F),"▲","-"),",",""),"*","")),_xlfn.IFS(AND(_xlpm.実績&gt;0,_xlpm.達成率&lt;0),$L$4,AND(_xlpm.実績&lt;0,_xlpm.達成率&gt;0),$L$4,_xlpm.達成率&gt;=100,$B$4,_xlpm.達成率&gt;=95,$E$4,_xlpm.達成率&gt;=90,$H$4,TRUE,$L$4)),"")</f>
        <v>☂</v>
      </c>
      <c r="E20" s="89" t="str" cm="1">
        <f t="array" ref="E20">IFERROR(_xlfn.LET(_xlpm.達成率,_xlfn.XLOOKUP(1,(集計!$A:$A=$A$2)*(集計!$B:$B=$A20),集計!G:G),_xlfn.IFS(_xlpm.達成率&gt;=100,$B$4,_xlpm.達成率&gt;=95,$E$4,_xlpm.達成率&gt;=90,$H$4,TRUE,$L$4)),"")</f>
        <v>🌤️</v>
      </c>
      <c r="F20" s="89" t="str" cm="1">
        <f t="array" ref="F20">IFERROR(_xlfn.LET(_xlpm.達成率,_xlfn.XLOOKUP(1,(集計!$A:$A=$A$2)*(集計!$B:$B=$A20),集計!H:H),_xlfn.IFS(_xlpm.達成率&gt;=110,$L$6,_xlpm.達成率&gt;=100,$H$4,TRUE,$B$6)),"")</f>
        <v>☀</v>
      </c>
      <c r="G20" s="89" t="str" cm="1">
        <f t="array" ref="G20">IFERROR(_xlfn.LET(_xlpm.実績,_xlfn.NUMBERVALUE(SUBSTITUTE(SUBSTITUTE(_xlfn.XLOOKUP(1,(集計!$A:$A=$A$2)*(集計!$B:$B=$A20),集計!C:C),"▲","-"),"*",""),".",","),_xlpm.達成率,_xlfn.NUMBERVALUE(SUBSTITUTE(SUBSTITUTE(_xlfn.XLOOKUP(1,(集計!$A:$A=$A$2)*(集計!$B:$B=$A20),集計!I:I),"▲","-"),"*",""),".",","),_xlfn.IFS(AND(_xlpm.実績&gt;0,_xlpm.達成率&lt;0),$L$4,AND(_xlpm.実績&lt;0,_xlpm.達成率&gt;0),$L$4,_xlpm.達成率&gt;=100,$B$4,_xlpm.達成率&gt;=95,$E$4,_xlpm.達成率&gt;=90,$H$4,TRUE,$L$4)),"")</f>
        <v>☂</v>
      </c>
      <c r="H20" s="505" t="str">
        <f t="array" ref="H20">IFERROR(_xlfn.XLOOKUP(1, (集計!$A:$A=$A$2) * (集計!$B:$B=$A20), 集計!C:C),"")</f>
        <v>▲2,838,964</v>
      </c>
      <c r="I20" s="506"/>
      <c r="J20" s="506"/>
      <c r="K20" s="623"/>
      <c r="L20" s="621"/>
      <c r="M20" s="622"/>
      <c r="O20" s="90"/>
      <c r="P20" s="90"/>
      <c r="R20" s="60"/>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VALUE(SUBSTITUTE(SUBSTITUTE(SUBSTITUTE(_xlfn.XLOOKUP(1,(集計!$A:$A=$A$2)*(集計!$B:$B=$A21),集計!C:C),"▲","-"),",",""),"*","")),_xlpm.達成率,VALUE(SUBSTITUTE(SUBSTITUTE(SUBSTITUTE(_xlfn.XLOOKUP(1,(集計!$A:$A=$A$2)*(集計!$B:$B=$A21),集計!F:F),"▲","-"),",",""),"*","")),_xlfn.IFS(AND(_xlpm.実績&gt;0,_xlpm.達成率&lt;0),$L$4,AND(_xlpm.実績&lt;0,_xlpm.達成率&gt;0),$L$4,_xlpm.達成率&gt;=100,$B$4,_xlpm.達成率&gt;=95,$E$4,_xlpm.達成率&gt;=90,$H$4,TRUE,$L$4)),"")</f>
        <v>☂</v>
      </c>
      <c r="E21" s="89" t="str" cm="1">
        <f t="array" ref="E21">IFERROR(_xlfn.LET(_xlpm.達成率,_xlfn.XLOOKUP(1,(集計!$A:$A=$A$2)*(集計!$B:$B=$A21),集計!G:G),_xlfn.IFS(_xlpm.達成率&gt;=100,$B$4,_xlpm.達成率&gt;=95,$E$4,_xlpm.達成率&gt;=90,$H$4,TRUE,$L$4)),"")</f>
        <v>🌤️</v>
      </c>
      <c r="F21" s="89" t="str" cm="1">
        <f t="array" ref="F21">IFERROR(_xlfn.LET(_xlpm.達成率,_xlfn.XLOOKUP(1,(集計!$A:$A=$A$2)*(集計!$B:$B=$A21),集計!H:H),_xlfn.IFS(_xlpm.達成率&gt;=110,$L$6,_xlpm.達成率&gt;=100,$H$4,TRUE,$B$6)),"")</f>
        <v>☁</v>
      </c>
      <c r="G21" s="89" t="str" cm="1">
        <f t="array" ref="G21">IFERROR(_xlfn.LET(_xlpm.実績,_xlfn.NUMBERVALUE(SUBSTITUTE(SUBSTITUTE(_xlfn.XLOOKUP(1,(集計!$A:$A=$A$2)*(集計!$B:$B=$A21),集計!C:C),"▲","-"),"*",""),".",","),_xlpm.達成率,_xlfn.NUMBERVALUE(SUBSTITUTE(SUBSTITUTE(_xlfn.XLOOKUP(1,(集計!$A:$A=$A$2)*(集計!$B:$B=$A21),集計!I:I),"▲","-"),"*",""),".",","),_xlfn.IFS(AND(_xlpm.実績&gt;0,_xlpm.達成率&lt;0),$L$4,AND(_xlpm.実績&lt;0,_xlpm.達成率&gt;0),$L$4,_xlpm.達成率&gt;=100,$B$4,_xlpm.達成率&gt;=95,$E$4,_xlpm.達成率&gt;=90,$H$4,TRUE,$L$4)),"")</f>
        <v>☂</v>
      </c>
      <c r="H21" s="505" t="str">
        <f t="array" ref="H21">IFERROR(_xlfn.XLOOKUP(1, (集計!$A:$A=$A$2) * (集計!$B:$B=$A21), 集計!C:C),"")</f>
        <v>▲2,597,326</v>
      </c>
      <c r="I21" s="506"/>
      <c r="J21" s="506"/>
      <c r="K21" s="623"/>
      <c r="L21" s="621"/>
      <c r="M21" s="622"/>
      <c r="N21" s="76"/>
      <c r="O21" s="90"/>
      <c r="P21" s="90"/>
      <c r="Q21" ph="1"/>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VALUE(SUBSTITUTE(SUBSTITUTE(SUBSTITUTE(_xlfn.XLOOKUP(1,(集計!$A:$A=$A$2)*(集計!$B:$B=$A22),集計!C:C),"▲","-"),",",""),"*","")),_xlpm.達成率,VALUE(SUBSTITUTE(SUBSTITUTE(SUBSTITUTE(_xlfn.XLOOKUP(1,(集計!$A:$A=$A$2)*(集計!$B:$B=$A22),集計!F:F),"▲","-"),",",""),"*","")),_xlfn.IFS(AND(_xlpm.実績&gt;0,_xlpm.達成率&lt;0),$L$4,AND(_xlpm.実績&lt;0,_xlpm.達成率&gt;0),$L$4,_xlpm.達成率&gt;=100,$B$4,_xlpm.達成率&gt;=95,$E$4,_xlpm.達成率&gt;=90,$H$4,TRUE,$L$4)),"")</f>
        <v>☂</v>
      </c>
      <c r="E22" s="89" t="str" cm="1">
        <f t="array" ref="E22">IFERROR(_xlfn.LET(_xlpm.達成率,_xlfn.XLOOKUP(1,(集計!$A:$A=$A$2)*(集計!$B:$B=$A22),集計!G:G),_xlfn.IFS(_xlpm.達成率&gt;=100,$B$4,_xlpm.達成率&gt;=95,$E$4,_xlpm.達成率&gt;=90,$H$4,TRUE,$L$4)),"")</f>
        <v>☀</v>
      </c>
      <c r="F22" s="89" t="str" cm="1">
        <f t="array" ref="F22">IFERROR(_xlfn.LET(_xlpm.達成率,_xlfn.XLOOKUP(1,(集計!$A:$A=$A$2)*(集計!$B:$B=$A22),集計!H:H),_xlfn.IFS(_xlpm.達成率&gt;=110,$L$6,_xlpm.達成率&gt;=100,$H$4,TRUE,$B$6)),"")</f>
        <v>☁</v>
      </c>
      <c r="G22" s="89" t="str" cm="1">
        <f t="array" ref="G22">IFERROR(_xlfn.LET(_xlpm.実績,_xlfn.NUMBERVALUE(SUBSTITUTE(SUBSTITUTE(_xlfn.XLOOKUP(1,(集計!$A:$A=$A$2)*(集計!$B:$B=$A22),集計!C:C),"▲","-"),"*",""),".",","),_xlpm.達成率,_xlfn.NUMBERVALUE(SUBSTITUTE(SUBSTITUTE(_xlfn.XLOOKUP(1,(集計!$A:$A=$A$2)*(集計!$B:$B=$A22),集計!I:I),"▲","-"),"*",""),".",","),_xlfn.IFS(AND(_xlpm.実績&gt;0,_xlpm.達成率&lt;0),$L$4,AND(_xlpm.実績&lt;0,_xlpm.達成率&gt;0),$L$4,_xlpm.達成率&gt;=100,$B$4,_xlpm.達成率&gt;=95,$E$4,_xlpm.達成率&gt;=90,$H$4,TRUE,$L$4)),"")</f>
        <v>☂</v>
      </c>
      <c r="H22" s="505" t="str">
        <f t="array" ref="H22">IFERROR(_xlfn.XLOOKUP(1, (集計!$A:$A=$A$2) * (集計!$B:$B=$A22), 集計!C:C),"")</f>
        <v>▲1,886,740</v>
      </c>
      <c r="I22" s="506"/>
      <c r="J22" s="506"/>
      <c r="K22" s="627"/>
      <c r="L22" s="625"/>
      <c r="M22" s="626"/>
      <c r="N22" ph="1"/>
      <c r="O22" s="90"/>
      <c r="P22" s="90"/>
      <c r="Q22" ph="1"/>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VALUE(SUBSTITUTE(SUBSTITUTE(SUBSTITUTE(_xlfn.XLOOKUP(1,(集計!$A:$A=$A$2)*(集計!$B:$B=$A23),集計!C:C),"▲","-"),",",""),"*","")),_xlpm.達成率,VALUE(SUBSTITUTE(SUBSTITUTE(SUBSTITUTE(_xlfn.XLOOKUP(1,(集計!$A:$A=$A$2)*(集計!$B:$B=$A23),集計!F:F),"▲","-"),",",""),"*","")),_xlfn.IFS(AND(_xlpm.実績&gt;0,_xlpm.達成率&lt;0),$L$4,AND(_xlpm.実績&lt;0,_xlpm.達成率&gt;0),$L$4,_xlpm.達成率&gt;=100,$B$4,_xlpm.達成率&gt;=95,$E$4,_xlpm.達成率&gt;=90,$H$4,TRUE,$L$4)),"")</f>
        <v>☁</v>
      </c>
      <c r="E23" s="89" t="str" cm="1">
        <f t="array" ref="E23">IFERROR(_xlfn.LET(_xlpm.達成率,_xlfn.XLOOKUP(1,(集計!$A:$A=$A$2)*(集計!$B:$B=$A23),集計!G:G),_xlfn.IFS(_xlpm.達成率&gt;=100,$B$4,_xlpm.達成率&gt;=95,$E$4,_xlpm.達成率&gt;=90,$H$4,TRUE,$L$4)),"")</f>
        <v>☀</v>
      </c>
      <c r="F23" s="89" t="str" cm="1">
        <f t="array" ref="F23">IFERROR(_xlfn.LET(_xlpm.達成率,_xlfn.XLOOKUP(1,(集計!$A:$A=$A$2)*(集計!$B:$B=$A23),集計!H:H),_xlfn.IFS(_xlpm.達成率&gt;=110,$L$6,_xlpm.達成率&gt;=100,$H$4,TRUE,$B$6)),"")</f>
        <v>☁</v>
      </c>
      <c r="G23" s="89" t="str" cm="1">
        <f t="array" ref="G23">IFERROR(_xlfn.LET(_xlpm.実績,_xlfn.NUMBERVALUE(SUBSTITUTE(SUBSTITUTE(_xlfn.XLOOKUP(1,(集計!$A:$A=$A$2)*(集計!$B:$B=$A23),集計!C:C),"▲","-"),"*",""),".",","),_xlpm.達成率,_xlfn.NUMBERVALUE(SUBSTITUTE(SUBSTITUTE(_xlfn.XLOOKUP(1,(集計!$A:$A=$A$2)*(集計!$B:$B=$A23),集計!I:I),"▲","-"),"*",""),".",","),_xlfn.IFS(AND(_xlpm.実績&gt;0,_xlpm.達成率&lt;0),$L$4,AND(_xlpm.実績&lt;0,_xlpm.達成率&gt;0),$L$4,_xlpm.達成率&gt;=100,$B$4,_xlpm.達成率&gt;=95,$E$4,_xlpm.達成率&gt;=90,$H$4,TRUE,$L$4)),"")</f>
        <v>☀</v>
      </c>
      <c r="H23" s="505">
        <f t="array" ref="H23">IFERROR(_xlfn.XLOOKUP(1, (集計!$A:$A=$A$2) * (集計!$B:$B=$A23), 集計!C:C),"")</f>
        <v>3229678</v>
      </c>
      <c r="I23" s="506"/>
      <c r="J23" s="506"/>
      <c r="K23" s="628"/>
      <c r="L23" s="629"/>
      <c r="M23" s="630"/>
      <c r="O23" s="90"/>
      <c r="P23" s="90"/>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VALUE(SUBSTITUTE(SUBSTITUTE(SUBSTITUTE(_xlfn.XLOOKUP(1,(集計!$A:$A=$A$2)*(集計!$B:$B=$A24),集計!C:C),"▲","-"),",",""),"*","")),_xlpm.達成率,VALUE(SUBSTITUTE(SUBSTITUTE(SUBSTITUTE(_xlfn.XLOOKUP(1,(集計!$A:$A=$A$2)*(集計!$B:$B=$A24),集計!F:F),"▲","-"),",",""),"*","")),_xlfn.IFS(AND(_xlpm.実績&gt;0,_xlpm.達成率&lt;0),$L$4,AND(_xlpm.実績&lt;0,_xlpm.達成率&gt;0),$L$4,_xlpm.達成率&gt;=100,$B$4,_xlpm.達成率&gt;=95,$E$4,_xlpm.達成率&gt;=90,$H$4,TRUE,$L$4)),"")</f>
        <v>☂</v>
      </c>
      <c r="E24" s="89" t="str" cm="1">
        <f t="array" ref="E24">IFERROR(_xlfn.LET(_xlpm.達成率,_xlfn.XLOOKUP(1,(集計!$A:$A=$A$2)*(集計!$B:$B=$A24),集計!G:G),_xlfn.IFS(_xlpm.達成率&gt;=100,$B$4,_xlpm.達成率&gt;=95,$E$4,_xlpm.達成率&gt;=90,$H$4,TRUE,$L$4)),"")</f>
        <v>☂</v>
      </c>
      <c r="F24" s="89" t="str" cm="1">
        <f t="array" ref="F24">IFERROR(_xlfn.LET(_xlpm.達成率,_xlfn.XLOOKUP(1,(集計!$A:$A=$A$2)*(集計!$B:$B=$A24),集計!H:H),_xlfn.IFS(_xlpm.達成率&gt;=110,$L$6,_xlpm.達成率&gt;=100,$H$4,TRUE,$B$6)),"")</f>
        <v>☀</v>
      </c>
      <c r="G24" s="89" t="str" cm="1">
        <f t="array" ref="G24">IFERROR(_xlfn.LET(_xlpm.実績,_xlfn.NUMBERVALUE(SUBSTITUTE(SUBSTITUTE(_xlfn.XLOOKUP(1,(集計!$A:$A=$A$2)*(集計!$B:$B=$A24),集計!C:C),"▲","-"),"*",""),".",","),_xlpm.達成率,_xlfn.NUMBERVALUE(SUBSTITUTE(SUBSTITUTE(_xlfn.XLOOKUP(1,(集計!$A:$A=$A$2)*(集計!$B:$B=$A24),集計!I:I),"▲","-"),"*",""),".",","),_xlfn.IFS(AND(_xlpm.実績&gt;0,_xlpm.達成率&lt;0),$L$4,AND(_xlpm.実績&lt;0,_xlpm.達成率&gt;0),$L$4,_xlpm.達成率&gt;=100,$B$4,_xlpm.達成率&gt;=95,$E$4,_xlpm.達成率&gt;=90,$H$4,TRUE,$L$4)),"")</f>
        <v>☂</v>
      </c>
      <c r="H24" s="505" t="str">
        <f t="array" ref="H24">IFERROR(_xlfn.XLOOKUP(1, (集計!$A:$A=$A$2) * (集計!$B:$B=$A24), 集計!C:C),"")</f>
        <v>▲3,368,771</v>
      </c>
      <c r="I24" s="506"/>
      <c r="J24" s="506"/>
      <c r="K24" s="628"/>
      <c r="L24" s="629"/>
      <c r="M24" s="630"/>
      <c r="O24" s="90"/>
      <c r="P24" s="90"/>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VALUE(SUBSTITUTE(SUBSTITUTE(SUBSTITUTE(_xlfn.XLOOKUP(1,(集計!$A:$A=$A$2)*(集計!$B:$B=$A25),集計!C:C),"▲","-"),",",""),"*","")),_xlpm.達成率,VALUE(SUBSTITUTE(SUBSTITUTE(SUBSTITUTE(_xlfn.XLOOKUP(1,(集計!$A:$A=$A$2)*(集計!$B:$B=$A25),集計!F:F),"▲","-"),",",""),"*","")),_xlfn.IFS(AND(_xlpm.実績&gt;0,_xlpm.達成率&lt;0),$L$4,AND(_xlpm.実績&lt;0,_xlpm.達成率&gt;0),$L$4,_xlpm.達成率&gt;=100,$B$4,_xlpm.達成率&gt;=95,$E$4,_xlpm.達成率&gt;=90,$H$4,TRUE,$L$4)),"")</f>
        <v>☂</v>
      </c>
      <c r="E25" s="89" t="str" cm="1">
        <f t="array" ref="E25">IFERROR(_xlfn.LET(_xlpm.達成率,_xlfn.XLOOKUP(1,(集計!$A:$A=$A$2)*(集計!$B:$B=$A25),集計!G:G),_xlfn.IFS(_xlpm.達成率&gt;=100,$B$4,_xlpm.達成率&gt;=95,$E$4,_xlpm.達成率&gt;=90,$H$4,TRUE,$L$4)),"")</f>
        <v>☀</v>
      </c>
      <c r="F25" s="89" t="str" cm="1">
        <f t="array" ref="F25">IFERROR(_xlfn.LET(_xlpm.達成率,_xlfn.XLOOKUP(1,(集計!$A:$A=$A$2)*(集計!$B:$B=$A25),集計!H:H),_xlfn.IFS(_xlpm.達成率&gt;=110,$L$6,_xlpm.達成率&gt;=100,$H$4,TRUE,$B$6)),"")</f>
        <v>☁</v>
      </c>
      <c r="G25" s="89" t="str" cm="1">
        <f t="array" ref="G25">IFERROR(_xlfn.LET(_xlpm.実績,_xlfn.NUMBERVALUE(SUBSTITUTE(SUBSTITUTE(_xlfn.XLOOKUP(1,(集計!$A:$A=$A$2)*(集計!$B:$B=$A25),集計!C:C),"▲","-"),"*",""),".",","),_xlpm.達成率,_xlfn.NUMBERVALUE(SUBSTITUTE(SUBSTITUTE(_xlfn.XLOOKUP(1,(集計!$A:$A=$A$2)*(集計!$B:$B=$A25),集計!I:I),"▲","-"),"*",""),".",","),_xlfn.IFS(AND(_xlpm.実績&gt;0,_xlpm.達成率&lt;0),$L$4,AND(_xlpm.実績&lt;0,_xlpm.達成率&gt;0),$L$4,_xlpm.達成率&gt;=100,$B$4,_xlpm.達成率&gt;=95,$E$4,_xlpm.達成率&gt;=90,$H$4,TRUE,$L$4)),"")</f>
        <v>☂</v>
      </c>
      <c r="H25" s="505" t="str">
        <f t="array" ref="H25">IFERROR(_xlfn.XLOOKUP(1, (集計!$A:$A=$A$2) * (集計!$B:$B=$A25), 集計!C:C),"")</f>
        <v>▲58,873</v>
      </c>
      <c r="I25" s="506"/>
      <c r="J25" s="506"/>
      <c r="K25" s="634"/>
      <c r="L25" s="635"/>
      <c r="M25" s="636"/>
      <c r="O25" s="90"/>
      <c r="P25" s="90"/>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VALUE(SUBSTITUTE(SUBSTITUTE(SUBSTITUTE(_xlfn.XLOOKUP(1,(集計!$A:$A=$A$2)*(集計!$B:$B=$A26),集計!C:C),"▲","-"),",",""),"*","")),_xlpm.達成率,VALUE(SUBSTITUTE(SUBSTITUTE(SUBSTITUTE(_xlfn.XLOOKUP(1,(集計!$A:$A=$A$2)*(集計!$B:$B=$A26),集計!F:F),"▲","-"),",",""),"*","")),_xlfn.IFS(AND(_xlpm.実績&gt;0,_xlpm.達成率&lt;0),$L$4,AND(_xlpm.実績&lt;0,_xlpm.達成率&gt;0),$L$4,_xlpm.達成率&gt;=100,$B$4,_xlpm.達成率&gt;=95,$E$4,_xlpm.達成率&gt;=90,$H$4,TRUE,$L$4)),"")</f>
        <v>☂</v>
      </c>
      <c r="E26" s="89" t="str" cm="1">
        <f t="array" ref="E26">IFERROR(_xlfn.LET(_xlpm.達成率,_xlfn.XLOOKUP(1,(集計!$A:$A=$A$2)*(集計!$B:$B=$A26),集計!G:G),_xlfn.IFS(_xlpm.達成率&gt;=100,$B$4,_xlpm.達成率&gt;=95,$E$4,_xlpm.達成率&gt;=90,$H$4,TRUE,$L$4)),"")</f>
        <v>☀</v>
      </c>
      <c r="F26" s="89" t="str" cm="1">
        <f t="array" ref="F26">IFERROR(_xlfn.LET(_xlpm.達成率,_xlfn.XLOOKUP(1,(集計!$A:$A=$A$2)*(集計!$B:$B=$A26),集計!H:H),_xlfn.IFS(_xlpm.達成率&gt;=110,$L$6,_xlpm.達成率&gt;=100,$H$4,TRUE,$B$6)),"")</f>
        <v>☂</v>
      </c>
      <c r="G26" s="89" t="str" cm="1">
        <f t="array" ref="G26">IFERROR(_xlfn.LET(_xlpm.実績,_xlfn.NUMBERVALUE(SUBSTITUTE(SUBSTITUTE(_xlfn.XLOOKUP(1,(集計!$A:$A=$A$2)*(集計!$B:$B=$A26),集計!C:C),"▲","-"),"*",""),".",","),_xlpm.達成率,_xlfn.NUMBERVALUE(SUBSTITUTE(SUBSTITUTE(_xlfn.XLOOKUP(1,(集計!$A:$A=$A$2)*(集計!$B:$B=$A26),集計!I:I),"▲","-"),"*",""),".",","),_xlfn.IFS(AND(_xlpm.実績&gt;0,_xlpm.達成率&lt;0),$L$4,AND(_xlpm.実績&lt;0,_xlpm.達成率&gt;0),$L$4,_xlpm.達成率&gt;=100,$B$4,_xlpm.達成率&gt;=95,$E$4,_xlpm.達成率&gt;=90,$H$4,TRUE,$L$4)),"")</f>
        <v>☂</v>
      </c>
      <c r="H26" s="505">
        <f t="array" ref="H26">IFERROR(_xlfn.XLOOKUP(1, (集計!$A:$A=$A$2) * (集計!$B:$B=$A26), 集計!C:C),"")</f>
        <v>1496848</v>
      </c>
      <c r="I26" s="506"/>
      <c r="J26" s="506"/>
      <c r="K26" s="603"/>
      <c r="L26" s="604"/>
      <c r="M26" s="605"/>
      <c r="O26" s="90"/>
      <c r="P26" s="90"/>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VALUE(SUBSTITUTE(SUBSTITUTE(SUBSTITUTE(_xlfn.XLOOKUP(1,(集計!$A:$A=$A$2)*(集計!$B:$B=$A27),集計!C:C),"▲","-"),",",""),"*","")),_xlpm.達成率,VALUE(SUBSTITUTE(SUBSTITUTE(SUBSTITUTE(_xlfn.XLOOKUP(1,(集計!$A:$A=$A$2)*(集計!$B:$B=$A27),集計!F:F),"▲","-"),",",""),"*","")),_xlfn.IFS(AND(_xlpm.実績&gt;0,_xlpm.達成率&lt;0),$L$4,AND(_xlpm.実績&lt;0,_xlpm.達成率&gt;0),$L$4,_xlpm.達成率&gt;=100,$B$4,_xlpm.達成率&gt;=95,$E$4,_xlpm.達成率&gt;=90,$H$4,TRUE,$L$4)),"")</f>
        <v>☂</v>
      </c>
      <c r="E27" s="89" t="str" cm="1">
        <f t="array" ref="E27">IFERROR(_xlfn.LET(_xlpm.達成率,_xlfn.XLOOKUP(1,(集計!$A:$A=$A$2)*(集計!$B:$B=$A27),集計!G:G),_xlfn.IFS(_xlpm.達成率&gt;=100,$B$4,_xlpm.達成率&gt;=95,$E$4,_xlpm.達成率&gt;=90,$H$4,TRUE,$L$4)),"")</f>
        <v>☂</v>
      </c>
      <c r="F27" s="89" t="str" cm="1">
        <f t="array" ref="F27">IFERROR(_xlfn.LET(_xlpm.達成率,_xlfn.XLOOKUP(1,(集計!$A:$A=$A$2)*(集計!$B:$B=$A27),集計!H:H),_xlfn.IFS(_xlpm.達成率&gt;=110,$L$6,_xlpm.達成率&gt;=100,$H$4,TRUE,$B$6)),"")</f>
        <v>☁</v>
      </c>
      <c r="G27" s="89" t="str" cm="1">
        <f t="array" ref="G27">IFERROR(_xlfn.LET(_xlpm.実績,_xlfn.NUMBERVALUE(SUBSTITUTE(SUBSTITUTE(_xlfn.XLOOKUP(1,(集計!$A:$A=$A$2)*(集計!$B:$B=$A27),集計!C:C),"▲","-"),"*",""),".",","),_xlpm.達成率,_xlfn.NUMBERVALUE(SUBSTITUTE(SUBSTITUTE(_xlfn.XLOOKUP(1,(集計!$A:$A=$A$2)*(集計!$B:$B=$A27),集計!I:I),"▲","-"),"*",""),".",","),_xlfn.IFS(AND(_xlpm.実績&gt;0,_xlpm.達成率&lt;0),$L$4,AND(_xlpm.実績&lt;0,_xlpm.達成率&gt;0),$L$4,_xlpm.達成率&gt;=100,$B$4,_xlpm.達成率&gt;=95,$E$4,_xlpm.達成率&gt;=90,$H$4,TRUE,$L$4)),"")</f>
        <v>☂</v>
      </c>
      <c r="H27" s="505">
        <f t="array" ref="H27">IFERROR(_xlfn.XLOOKUP(1, (集計!$A:$A=$A$2) * (集計!$B:$B=$A27), 集計!C:C),"")</f>
        <v>1337116</v>
      </c>
      <c r="I27" s="506"/>
      <c r="J27" s="506"/>
      <c r="K27" s="603"/>
      <c r="L27" s="604"/>
      <c r="M27" s="605"/>
      <c r="O27" s="90"/>
      <c r="P27" s="90"/>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VALUE(SUBSTITUTE(SUBSTITUTE(SUBSTITUTE(_xlfn.XLOOKUP(1,(集計!$A:$A=$A$2)*(集計!$B:$B=$A28),集計!C:C),"▲","-"),",",""),"*","")),_xlpm.達成率,VALUE(SUBSTITUTE(SUBSTITUTE(SUBSTITUTE(_xlfn.XLOOKUP(1,(集計!$A:$A=$A$2)*(集計!$B:$B=$A28),集計!F:F),"▲","-"),",",""),"*","")),_xlfn.IFS(AND(_xlpm.実績&gt;0,_xlpm.達成率&lt;0),$L$4,AND(_xlpm.実績&lt;0,_xlpm.達成率&gt;0),$L$4,_xlpm.達成率&gt;=100,$B$4,_xlpm.達成率&gt;=95,$E$4,_xlpm.達成率&gt;=90,$H$4,TRUE,$L$4)),"")</f>
        <v>☂</v>
      </c>
      <c r="E28" s="89" t="str" cm="1">
        <f t="array" ref="E28">IFERROR(_xlfn.LET(_xlpm.達成率,_xlfn.XLOOKUP(1,(集計!$A:$A=$A$2)*(集計!$B:$B=$A28),集計!G:G),_xlfn.IFS(_xlpm.達成率&gt;=100,$B$4,_xlpm.達成率&gt;=95,$E$4,_xlpm.達成率&gt;=90,$H$4,TRUE,$L$4)),"")</f>
        <v>☂</v>
      </c>
      <c r="F28" s="89" t="str" cm="1">
        <f t="array" ref="F28">IFERROR(_xlfn.LET(_xlpm.達成率,_xlfn.XLOOKUP(1,(集計!$A:$A=$A$2)*(集計!$B:$B=$A28),集計!H:H),_xlfn.IFS(_xlpm.達成率&gt;=110,$L$6,_xlpm.達成率&gt;=100,$H$4,TRUE,$B$6)),"")</f>
        <v>☀</v>
      </c>
      <c r="G28" s="89" t="str" cm="1">
        <f t="array" ref="G28">IFERROR(_xlfn.LET(_xlpm.実績,_xlfn.NUMBERVALUE(SUBSTITUTE(SUBSTITUTE(_xlfn.XLOOKUP(1,(集計!$A:$A=$A$2)*(集計!$B:$B=$A28),集計!C:C),"▲","-"),"*",""),".",","),_xlpm.達成率,_xlfn.NUMBERVALUE(SUBSTITUTE(SUBSTITUTE(_xlfn.XLOOKUP(1,(集計!$A:$A=$A$2)*(集計!$B:$B=$A28),集計!I:I),"▲","-"),"*",""),".",","),_xlfn.IFS(AND(_xlpm.実績&gt;0,_xlpm.達成率&lt;0),$L$4,AND(_xlpm.実績&lt;0,_xlpm.達成率&gt;0),$L$4,_xlpm.達成率&gt;=100,$B$4,_xlpm.達成率&gt;=95,$E$4,_xlpm.達成率&gt;=90,$H$4,TRUE,$L$4)),"")</f>
        <v>☂</v>
      </c>
      <c r="H28" s="505" t="str">
        <f t="array" ref="H28">IFERROR(_xlfn.XLOOKUP(1, (集計!$A:$A=$A$2) * (集計!$B:$B=$A28), 集計!C:C),"")</f>
        <v>▲1,179,840</v>
      </c>
      <c r="I28" s="506"/>
      <c r="J28" s="506"/>
      <c r="K28" s="600"/>
      <c r="L28" s="601"/>
      <c r="M28" s="602"/>
      <c r="O28" s="90"/>
      <c r="P28" s="90"/>
    </row>
    <row r="29" spans="1:19" ht="33.75" customHeight="1" thickBot="1">
      <c r="A29" s="306" t="s">
        <v>368</v>
      </c>
      <c r="B29" s="359" t="str" cm="1">
        <f t="array" ref="B29">IFERROR(_xlfn.LET(_xlpm.達成率,_xlfn.XLOOKUP(1,(集計!$A:$A=$A$2)*(集計!$B:$B=$A29),集計!D:D),_xlfn.IFS(_xlpm.達成率&gt;=100,$B$4,_xlpm.達成率&gt;=95,$E$4,_xlpm.達成率&gt;=90,$H$4,TRUE,$L$4)),"")</f>
        <v>🌤️</v>
      </c>
      <c r="C29" s="359" t="str" cm="1">
        <f t="array" ref="C29">IFERROR(_xlfn.LET(_xlpm.達成率,_xlfn.XLOOKUP(1,(集計!$A:$A=$A$2)*(集計!$B:$B=$A29),集計!E:E),_xlfn.IFS(_xlpm.達成率&gt;=110,$L$6,_xlpm.達成率&gt;=100,$H$4,TRUE,$B$6)),"")</f>
        <v>☀</v>
      </c>
      <c r="D29" s="89" t="str" cm="1">
        <f t="array" ref="D29">IFERROR(_xlfn.LET(_xlpm.実績,VALUE(SUBSTITUTE(SUBSTITUTE(SUBSTITUTE(_xlfn.XLOOKUP(1,(集計!$A:$A=$A$2)*(集計!$B:$B=$A29),集計!C:C),"▲","-"),",",""),"*","")),_xlpm.達成率,VALUE(SUBSTITUTE(SUBSTITUTE(SUBSTITUTE(_xlfn.XLOOKUP(1,(集計!$A:$A=$A$2)*(集計!$B:$B=$A29),集計!F:F),"▲","-"),",",""),"*","")),_xlfn.IFS(AND(_xlpm.実績&gt;0,_xlpm.達成率&lt;0),$L$4,AND(_xlpm.実績&lt;0,_xlpm.達成率&gt;0),$L$4,_xlpm.達成率&gt;=100,$B$4,_xlpm.達成率&gt;=95,$E$4,_xlpm.達成率&gt;=90,$H$4,TRUE,$L$4)),"")</f>
        <v>☂</v>
      </c>
      <c r="E29" s="359" t="str" cm="1">
        <f t="array" ref="E29">IFERROR(_xlfn.LET(_xlpm.達成率,_xlfn.XLOOKUP(1,(集計!$A:$A=$A$2)*(集計!$B:$B=$A29),集計!G:G),_xlfn.IFS(_xlpm.達成率&gt;=100,$B$4,_xlpm.達成率&gt;=95,$E$4,_xlpm.達成率&gt;=90,$H$4,TRUE,$L$4)),"")</f>
        <v>🌤️</v>
      </c>
      <c r="F29" s="359" t="str" cm="1">
        <f t="array" ref="F29">IFERROR(_xlfn.LET(_xlpm.達成率,_xlfn.XLOOKUP(1,(集計!$A:$A=$A$2)*(集計!$B:$B=$A29),集計!H:H),_xlfn.IFS(_xlpm.達成率&gt;=110,$L$6,_xlpm.達成率&gt;=100,$H$4,TRUE,$B$6)),"")</f>
        <v>☁</v>
      </c>
      <c r="G29" s="89" t="str" cm="1">
        <f t="array" ref="G29">IFERROR(_xlfn.LET(_xlpm.実績,_xlfn.NUMBERVALUE(SUBSTITUTE(SUBSTITUTE(_xlfn.XLOOKUP(1,(集計!$A:$A=$A$2)*(集計!$B:$B=$A29),集計!C:C),"▲","-"),"*",""),".",","),_xlpm.達成率,_xlfn.NUMBERVALUE(SUBSTITUTE(SUBSTITUTE(_xlfn.XLOOKUP(1,(集計!$A:$A=$A$2)*(集計!$B:$B=$A29),集計!I:I),"▲","-"),"*",""),".",","),_xlfn.IFS(AND(_xlpm.実績&gt;0,_xlpm.達成率&lt;0),$L$4,AND(_xlpm.実績&lt;0,_xlpm.達成率&gt;0),$L$4,_xlpm.達成率&gt;=100,$B$4,_xlpm.達成率&gt;=95,$E$4,_xlpm.達成率&gt;=90,$H$4,TRUE,$L$4)),"")</f>
        <v>☂</v>
      </c>
      <c r="H29" s="508" t="str">
        <f t="array" ref="H29">IFERROR(_xlfn.XLOOKUP(1, (集計!$A:$A=$A$2) * (集計!$B:$B=$A29), 集計!C:C),"")</f>
        <v>▲1,143,448</v>
      </c>
      <c r="I29" s="509"/>
      <c r="J29" s="631"/>
      <c r="K29" s="603"/>
      <c r="L29" s="604"/>
      <c r="M29" s="605"/>
      <c r="O29" s="90"/>
      <c r="P29" s="90"/>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89" t="str" cm="1">
        <f t="array" ref="D30">IFERROR(_xlfn.LET(_xlpm.実績,VALUE(SUBSTITUTE(SUBSTITUTE(SUBSTITUTE(_xlfn.XLOOKUP(1,(集計!$A:$A=$A$2)*(集計!$B:$B=$A30),集計!C:C),"▲","-"),",",""),"*","")),_xlpm.達成率,VALUE(SUBSTITUTE(SUBSTITUTE(SUBSTITUTE(_xlfn.XLOOKUP(1,(集計!$A:$A=$A$2)*(集計!$B:$B=$A30),集計!F:F),"▲","-"),",",""),"*","")),_xlfn.IFS(AND(_xlpm.実績&gt;0,_xlpm.達成率&lt;0),$L$4,AND(_xlpm.実績&lt;0,_xlpm.達成率&gt;0),$L$4,_xlpm.達成率&gt;=100,$B$4,_xlpm.達成率&gt;=95,$E$4,_xlpm.達成率&gt;=90,$H$4,TRUE,$L$4)),"")</f>
        <v>☀</v>
      </c>
      <c r="E30" s="302" t="str" cm="1">
        <f t="array" ref="E30">IFERROR(_xlfn.LET(_xlpm.達成率,_xlfn.XLOOKUP(1,(集計!$A:$A=$A$2)*(集計!$B:$B=$A30),集計!G:G),_xlfn.IFS(_xlpm.達成率&gt;=100,$B$4,_xlpm.達成率&gt;=95,$E$4,_xlpm.達成率&gt;=90,$H$4,TRUE,$L$4)),"")</f>
        <v>☀</v>
      </c>
      <c r="F30" s="302" t="str" cm="1">
        <f t="array" ref="F30">IFERROR(_xlfn.LET(_xlpm.達成率,_xlfn.XLOOKUP(1,(集計!$A:$A=$A$2)*(集計!$B:$B=$A30),集計!H:H),_xlfn.IFS(_xlpm.達成率&gt;=110,$L$6,_xlpm.達成率&gt;=100,$H$4,TRUE,$B$6)),"")</f>
        <v>☁</v>
      </c>
      <c r="G30" s="89" t="str" cm="1">
        <f t="array" ref="G30">IFERROR(_xlfn.LET(_xlpm.実績,_xlfn.NUMBERVALUE(SUBSTITUTE(SUBSTITUTE(_xlfn.XLOOKUP(1,(集計!$A:$A=$A$2)*(集計!$B:$B=$A30),集計!C:C),"▲","-"),"*",""),".",","),_xlpm.達成率,_xlfn.NUMBERVALUE(SUBSTITUTE(SUBSTITUTE(_xlfn.XLOOKUP(1,(集計!$A:$A=$A$2)*(集計!$B:$B=$A30),集計!I:I),"▲","-"),"*",""),".",","),_xlfn.IFS(AND(_xlpm.実績&gt;0,_xlpm.達成率&lt;0),$L$4,AND(_xlpm.実績&lt;0,_xlpm.達成率&gt;0),$L$4,_xlpm.達成率&gt;=100,$B$4,_xlpm.達成率&gt;=95,$E$4,_xlpm.達成率&gt;=90,$H$4,TRUE,$L$4)),"")</f>
        <v>☀</v>
      </c>
      <c r="H30" s="511">
        <f t="array" ref="H30">IFERROR(_xlfn.XLOOKUP(1, (集計!$A:$A=$A$2) * (集計!$B:$B=$A30), 集計!C:C),"")</f>
        <v>23513300</v>
      </c>
      <c r="I30" s="512"/>
      <c r="J30" s="512"/>
      <c r="K30" s="606"/>
      <c r="L30" s="607"/>
      <c r="M30" s="608"/>
      <c r="O30" s="90"/>
      <c r="P30" s="90"/>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H30:J30"/>
    <mergeCell ref="K30:M30"/>
    <mergeCell ref="A32:B32"/>
    <mergeCell ref="A33:O33"/>
    <mergeCell ref="H27:J27"/>
    <mergeCell ref="K27:M27"/>
    <mergeCell ref="H28:J28"/>
    <mergeCell ref="K28:M28"/>
    <mergeCell ref="H29:J29"/>
    <mergeCell ref="K29:M29"/>
    <mergeCell ref="H24:J24"/>
    <mergeCell ref="K24:M24"/>
    <mergeCell ref="H25:J25"/>
    <mergeCell ref="K25:M25"/>
    <mergeCell ref="H26:J26"/>
    <mergeCell ref="K26:M26"/>
    <mergeCell ref="H21:J21"/>
    <mergeCell ref="K21:M21"/>
    <mergeCell ref="H22:J22"/>
    <mergeCell ref="K22:M22"/>
    <mergeCell ref="H23:J23"/>
    <mergeCell ref="K23:M23"/>
    <mergeCell ref="H18:J18"/>
    <mergeCell ref="K18:M18"/>
    <mergeCell ref="H19:J19"/>
    <mergeCell ref="K19:M19"/>
    <mergeCell ref="H20:J20"/>
    <mergeCell ref="K20:M20"/>
    <mergeCell ref="H15:J15"/>
    <mergeCell ref="K15:M15"/>
    <mergeCell ref="H16:J16"/>
    <mergeCell ref="K16:M16"/>
    <mergeCell ref="H17:J17"/>
    <mergeCell ref="K17:M17"/>
    <mergeCell ref="H13:J13"/>
    <mergeCell ref="K13:M13"/>
    <mergeCell ref="H11:J11"/>
    <mergeCell ref="K11:M11"/>
    <mergeCell ref="H14:J14"/>
    <mergeCell ref="K14:M14"/>
    <mergeCell ref="H6:H7"/>
    <mergeCell ref="I6:K7"/>
    <mergeCell ref="L6:L7"/>
    <mergeCell ref="K9:M10"/>
    <mergeCell ref="H12:J12"/>
    <mergeCell ref="K12:M12"/>
    <mergeCell ref="A6:A7"/>
    <mergeCell ref="B6:B7"/>
    <mergeCell ref="C6:D7"/>
    <mergeCell ref="E6:E7"/>
    <mergeCell ref="F6:G7"/>
    <mergeCell ref="E9:G9"/>
    <mergeCell ref="M6:N7"/>
    <mergeCell ref="B9:D9"/>
    <mergeCell ref="H9:J10"/>
    <mergeCell ref="A1:K1"/>
    <mergeCell ref="L1:O1"/>
    <mergeCell ref="A2:K2"/>
    <mergeCell ref="L2:O2"/>
    <mergeCell ref="B4:B5"/>
    <mergeCell ref="C4:D5"/>
    <mergeCell ref="E4:E5"/>
    <mergeCell ref="F4:G5"/>
    <mergeCell ref="H4:H5"/>
    <mergeCell ref="I4:K5"/>
    <mergeCell ref="L4:L5"/>
    <mergeCell ref="M4:N5"/>
  </mergeCells>
  <phoneticPr fontId="46"/>
  <conditionalFormatting sqref="B11:G30">
    <cfRule type="expression" dxfId="27" priority="1" stopIfTrue="1">
      <formula>B11=$L$4</formula>
    </cfRule>
    <cfRule type="expression" dxfId="26" priority="2" stopIfTrue="1">
      <formula>B11=$B$4</formula>
    </cfRule>
    <cfRule type="expression" dxfId="25" priority="3" stopIfTrue="1">
      <formula>B11=$E$4</formula>
    </cfRule>
    <cfRule type="expression" dxfId="24"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9F772-EB57-4E50-A61C-ED005FF1BF22}">
  <sheetPr codeName="Sheet5">
    <tabColor rgb="FF92D050"/>
    <pageSetUpPr fitToPage="1"/>
  </sheetPr>
  <dimension ref="A1:U34"/>
  <sheetViews>
    <sheetView workbookViewId="0">
      <selection sqref="A1:K1"/>
    </sheetView>
  </sheetViews>
  <sheetFormatPr defaultRowHeight="13.5"/>
  <cols>
    <col min="1" max="1" width="17.375" customWidth="1"/>
    <col min="2" max="9" width="5.625" customWidth="1"/>
    <col min="10" max="10" width="2.625" customWidth="1"/>
    <col min="11" max="12" width="5.125" customWidth="1"/>
    <col min="13" max="14" width="5.625" customWidth="1"/>
    <col min="15" max="15" width="9.875" customWidth="1"/>
    <col min="16" max="16" width="5.625" customWidth="1"/>
    <col min="18" max="18" width="5.5" customWidth="1"/>
    <col min="257" max="257" width="17.375" customWidth="1"/>
    <col min="258" max="265" width="5.625" customWidth="1"/>
    <col min="266" max="266" width="2.625" customWidth="1"/>
    <col min="267" max="268" width="5.125" customWidth="1"/>
    <col min="269" max="270" width="5.625" customWidth="1"/>
    <col min="271" max="271" width="9.875" customWidth="1"/>
    <col min="272" max="272" width="5.625" customWidth="1"/>
    <col min="274" max="274" width="5.5" customWidth="1"/>
    <col min="513" max="513" width="17.375" customWidth="1"/>
    <col min="514" max="521" width="5.625" customWidth="1"/>
    <col min="522" max="522" width="2.625" customWidth="1"/>
    <col min="523" max="524" width="5.125" customWidth="1"/>
    <col min="525" max="526" width="5.625" customWidth="1"/>
    <col min="527" max="527" width="9.875" customWidth="1"/>
    <col min="528" max="528" width="5.625" customWidth="1"/>
    <col min="530" max="530" width="5.5" customWidth="1"/>
    <col min="769" max="769" width="17.375" customWidth="1"/>
    <col min="770" max="777" width="5.625" customWidth="1"/>
    <col min="778" max="778" width="2.625" customWidth="1"/>
    <col min="779" max="780" width="5.125" customWidth="1"/>
    <col min="781" max="782" width="5.625" customWidth="1"/>
    <col min="783" max="783" width="9.875" customWidth="1"/>
    <col min="784" max="784" width="5.625" customWidth="1"/>
    <col min="786" max="786" width="5.5" customWidth="1"/>
    <col min="1025" max="1025" width="17.375" customWidth="1"/>
    <col min="1026" max="1033" width="5.625" customWidth="1"/>
    <col min="1034" max="1034" width="2.625" customWidth="1"/>
    <col min="1035" max="1036" width="5.125" customWidth="1"/>
    <col min="1037" max="1038" width="5.625" customWidth="1"/>
    <col min="1039" max="1039" width="9.875" customWidth="1"/>
    <col min="1040" max="1040" width="5.625" customWidth="1"/>
    <col min="1042" max="1042" width="5.5" customWidth="1"/>
    <col min="1281" max="1281" width="17.375" customWidth="1"/>
    <col min="1282" max="1289" width="5.625" customWidth="1"/>
    <col min="1290" max="1290" width="2.625" customWidth="1"/>
    <col min="1291" max="1292" width="5.125" customWidth="1"/>
    <col min="1293" max="1294" width="5.625" customWidth="1"/>
    <col min="1295" max="1295" width="9.875" customWidth="1"/>
    <col min="1296" max="1296" width="5.625" customWidth="1"/>
    <col min="1298" max="1298" width="5.5" customWidth="1"/>
    <col min="1537" max="1537" width="17.375" customWidth="1"/>
    <col min="1538" max="1545" width="5.625" customWidth="1"/>
    <col min="1546" max="1546" width="2.625" customWidth="1"/>
    <col min="1547" max="1548" width="5.125" customWidth="1"/>
    <col min="1549" max="1550" width="5.625" customWidth="1"/>
    <col min="1551" max="1551" width="9.875" customWidth="1"/>
    <col min="1552" max="1552" width="5.625" customWidth="1"/>
    <col min="1554" max="1554" width="5.5" customWidth="1"/>
    <col min="1793" max="1793" width="17.375" customWidth="1"/>
    <col min="1794" max="1801" width="5.625" customWidth="1"/>
    <col min="1802" max="1802" width="2.625" customWidth="1"/>
    <col min="1803" max="1804" width="5.125" customWidth="1"/>
    <col min="1805" max="1806" width="5.625" customWidth="1"/>
    <col min="1807" max="1807" width="9.875" customWidth="1"/>
    <col min="1808" max="1808" width="5.625" customWidth="1"/>
    <col min="1810" max="1810" width="5.5" customWidth="1"/>
    <col min="2049" max="2049" width="17.375" customWidth="1"/>
    <col min="2050" max="2057" width="5.625" customWidth="1"/>
    <col min="2058" max="2058" width="2.625" customWidth="1"/>
    <col min="2059" max="2060" width="5.125" customWidth="1"/>
    <col min="2061" max="2062" width="5.625" customWidth="1"/>
    <col min="2063" max="2063" width="9.875" customWidth="1"/>
    <col min="2064" max="2064" width="5.625" customWidth="1"/>
    <col min="2066" max="2066" width="5.5" customWidth="1"/>
    <col min="2305" max="2305" width="17.375" customWidth="1"/>
    <col min="2306" max="2313" width="5.625" customWidth="1"/>
    <col min="2314" max="2314" width="2.625" customWidth="1"/>
    <col min="2315" max="2316" width="5.125" customWidth="1"/>
    <col min="2317" max="2318" width="5.625" customWidth="1"/>
    <col min="2319" max="2319" width="9.875" customWidth="1"/>
    <col min="2320" max="2320" width="5.625" customWidth="1"/>
    <col min="2322" max="2322" width="5.5" customWidth="1"/>
    <col min="2561" max="2561" width="17.375" customWidth="1"/>
    <col min="2562" max="2569" width="5.625" customWidth="1"/>
    <col min="2570" max="2570" width="2.625" customWidth="1"/>
    <col min="2571" max="2572" width="5.125" customWidth="1"/>
    <col min="2573" max="2574" width="5.625" customWidth="1"/>
    <col min="2575" max="2575" width="9.875" customWidth="1"/>
    <col min="2576" max="2576" width="5.625" customWidth="1"/>
    <col min="2578" max="2578" width="5.5" customWidth="1"/>
    <col min="2817" max="2817" width="17.375" customWidth="1"/>
    <col min="2818" max="2825" width="5.625" customWidth="1"/>
    <col min="2826" max="2826" width="2.625" customWidth="1"/>
    <col min="2827" max="2828" width="5.125" customWidth="1"/>
    <col min="2829" max="2830" width="5.625" customWidth="1"/>
    <col min="2831" max="2831" width="9.875" customWidth="1"/>
    <col min="2832" max="2832" width="5.625" customWidth="1"/>
    <col min="2834" max="2834" width="5.5" customWidth="1"/>
    <col min="3073" max="3073" width="17.375" customWidth="1"/>
    <col min="3074" max="3081" width="5.625" customWidth="1"/>
    <col min="3082" max="3082" width="2.625" customWidth="1"/>
    <col min="3083" max="3084" width="5.125" customWidth="1"/>
    <col min="3085" max="3086" width="5.625" customWidth="1"/>
    <col min="3087" max="3087" width="9.875" customWidth="1"/>
    <col min="3088" max="3088" width="5.625" customWidth="1"/>
    <col min="3090" max="3090" width="5.5" customWidth="1"/>
    <col min="3329" max="3329" width="17.375" customWidth="1"/>
    <col min="3330" max="3337" width="5.625" customWidth="1"/>
    <col min="3338" max="3338" width="2.625" customWidth="1"/>
    <col min="3339" max="3340" width="5.125" customWidth="1"/>
    <col min="3341" max="3342" width="5.625" customWidth="1"/>
    <col min="3343" max="3343" width="9.875" customWidth="1"/>
    <col min="3344" max="3344" width="5.625" customWidth="1"/>
    <col min="3346" max="3346" width="5.5" customWidth="1"/>
    <col min="3585" max="3585" width="17.375" customWidth="1"/>
    <col min="3586" max="3593" width="5.625" customWidth="1"/>
    <col min="3594" max="3594" width="2.625" customWidth="1"/>
    <col min="3595" max="3596" width="5.125" customWidth="1"/>
    <col min="3597" max="3598" width="5.625" customWidth="1"/>
    <col min="3599" max="3599" width="9.875" customWidth="1"/>
    <col min="3600" max="3600" width="5.625" customWidth="1"/>
    <col min="3602" max="3602" width="5.5" customWidth="1"/>
    <col min="3841" max="3841" width="17.375" customWidth="1"/>
    <col min="3842" max="3849" width="5.625" customWidth="1"/>
    <col min="3850" max="3850" width="2.625" customWidth="1"/>
    <col min="3851" max="3852" width="5.125" customWidth="1"/>
    <col min="3853" max="3854" width="5.625" customWidth="1"/>
    <col min="3855" max="3855" width="9.875" customWidth="1"/>
    <col min="3856" max="3856" width="5.625" customWidth="1"/>
    <col min="3858" max="3858" width="5.5" customWidth="1"/>
    <col min="4097" max="4097" width="17.375" customWidth="1"/>
    <col min="4098" max="4105" width="5.625" customWidth="1"/>
    <col min="4106" max="4106" width="2.625" customWidth="1"/>
    <col min="4107" max="4108" width="5.125" customWidth="1"/>
    <col min="4109" max="4110" width="5.625" customWidth="1"/>
    <col min="4111" max="4111" width="9.875" customWidth="1"/>
    <col min="4112" max="4112" width="5.625" customWidth="1"/>
    <col min="4114" max="4114" width="5.5" customWidth="1"/>
    <col min="4353" max="4353" width="17.375" customWidth="1"/>
    <col min="4354" max="4361" width="5.625" customWidth="1"/>
    <col min="4362" max="4362" width="2.625" customWidth="1"/>
    <col min="4363" max="4364" width="5.125" customWidth="1"/>
    <col min="4365" max="4366" width="5.625" customWidth="1"/>
    <col min="4367" max="4367" width="9.875" customWidth="1"/>
    <col min="4368" max="4368" width="5.625" customWidth="1"/>
    <col min="4370" max="4370" width="5.5" customWidth="1"/>
    <col min="4609" max="4609" width="17.375" customWidth="1"/>
    <col min="4610" max="4617" width="5.625" customWidth="1"/>
    <col min="4618" max="4618" width="2.625" customWidth="1"/>
    <col min="4619" max="4620" width="5.125" customWidth="1"/>
    <col min="4621" max="4622" width="5.625" customWidth="1"/>
    <col min="4623" max="4623" width="9.875" customWidth="1"/>
    <col min="4624" max="4624" width="5.625" customWidth="1"/>
    <col min="4626" max="4626" width="5.5" customWidth="1"/>
    <col min="4865" max="4865" width="17.375" customWidth="1"/>
    <col min="4866" max="4873" width="5.625" customWidth="1"/>
    <col min="4874" max="4874" width="2.625" customWidth="1"/>
    <col min="4875" max="4876" width="5.125" customWidth="1"/>
    <col min="4877" max="4878" width="5.625" customWidth="1"/>
    <col min="4879" max="4879" width="9.875" customWidth="1"/>
    <col min="4880" max="4880" width="5.625" customWidth="1"/>
    <col min="4882" max="4882" width="5.5" customWidth="1"/>
    <col min="5121" max="5121" width="17.375" customWidth="1"/>
    <col min="5122" max="5129" width="5.625" customWidth="1"/>
    <col min="5130" max="5130" width="2.625" customWidth="1"/>
    <col min="5131" max="5132" width="5.125" customWidth="1"/>
    <col min="5133" max="5134" width="5.625" customWidth="1"/>
    <col min="5135" max="5135" width="9.875" customWidth="1"/>
    <col min="5136" max="5136" width="5.625" customWidth="1"/>
    <col min="5138" max="5138" width="5.5" customWidth="1"/>
    <col min="5377" max="5377" width="17.375" customWidth="1"/>
    <col min="5378" max="5385" width="5.625" customWidth="1"/>
    <col min="5386" max="5386" width="2.625" customWidth="1"/>
    <col min="5387" max="5388" width="5.125" customWidth="1"/>
    <col min="5389" max="5390" width="5.625" customWidth="1"/>
    <col min="5391" max="5391" width="9.875" customWidth="1"/>
    <col min="5392" max="5392" width="5.625" customWidth="1"/>
    <col min="5394" max="5394" width="5.5" customWidth="1"/>
    <col min="5633" max="5633" width="17.375" customWidth="1"/>
    <col min="5634" max="5641" width="5.625" customWidth="1"/>
    <col min="5642" max="5642" width="2.625" customWidth="1"/>
    <col min="5643" max="5644" width="5.125" customWidth="1"/>
    <col min="5645" max="5646" width="5.625" customWidth="1"/>
    <col min="5647" max="5647" width="9.875" customWidth="1"/>
    <col min="5648" max="5648" width="5.625" customWidth="1"/>
    <col min="5650" max="5650" width="5.5" customWidth="1"/>
    <col min="5889" max="5889" width="17.375" customWidth="1"/>
    <col min="5890" max="5897" width="5.625" customWidth="1"/>
    <col min="5898" max="5898" width="2.625" customWidth="1"/>
    <col min="5899" max="5900" width="5.125" customWidth="1"/>
    <col min="5901" max="5902" width="5.625" customWidth="1"/>
    <col min="5903" max="5903" width="9.875" customWidth="1"/>
    <col min="5904" max="5904" width="5.625" customWidth="1"/>
    <col min="5906" max="5906" width="5.5" customWidth="1"/>
    <col min="6145" max="6145" width="17.375" customWidth="1"/>
    <col min="6146" max="6153" width="5.625" customWidth="1"/>
    <col min="6154" max="6154" width="2.625" customWidth="1"/>
    <col min="6155" max="6156" width="5.125" customWidth="1"/>
    <col min="6157" max="6158" width="5.625" customWidth="1"/>
    <col min="6159" max="6159" width="9.875" customWidth="1"/>
    <col min="6160" max="6160" width="5.625" customWidth="1"/>
    <col min="6162" max="6162" width="5.5" customWidth="1"/>
    <col min="6401" max="6401" width="17.375" customWidth="1"/>
    <col min="6402" max="6409" width="5.625" customWidth="1"/>
    <col min="6410" max="6410" width="2.625" customWidth="1"/>
    <col min="6411" max="6412" width="5.125" customWidth="1"/>
    <col min="6413" max="6414" width="5.625" customWidth="1"/>
    <col min="6415" max="6415" width="9.875" customWidth="1"/>
    <col min="6416" max="6416" width="5.625" customWidth="1"/>
    <col min="6418" max="6418" width="5.5" customWidth="1"/>
    <col min="6657" max="6657" width="17.375" customWidth="1"/>
    <col min="6658" max="6665" width="5.625" customWidth="1"/>
    <col min="6666" max="6666" width="2.625" customWidth="1"/>
    <col min="6667" max="6668" width="5.125" customWidth="1"/>
    <col min="6669" max="6670" width="5.625" customWidth="1"/>
    <col min="6671" max="6671" width="9.875" customWidth="1"/>
    <col min="6672" max="6672" width="5.625" customWidth="1"/>
    <col min="6674" max="6674" width="5.5" customWidth="1"/>
    <col min="6913" max="6913" width="17.375" customWidth="1"/>
    <col min="6914" max="6921" width="5.625" customWidth="1"/>
    <col min="6922" max="6922" width="2.625" customWidth="1"/>
    <col min="6923" max="6924" width="5.125" customWidth="1"/>
    <col min="6925" max="6926" width="5.625" customWidth="1"/>
    <col min="6927" max="6927" width="9.875" customWidth="1"/>
    <col min="6928" max="6928" width="5.625" customWidth="1"/>
    <col min="6930" max="6930" width="5.5" customWidth="1"/>
    <col min="7169" max="7169" width="17.375" customWidth="1"/>
    <col min="7170" max="7177" width="5.625" customWidth="1"/>
    <col min="7178" max="7178" width="2.625" customWidth="1"/>
    <col min="7179" max="7180" width="5.125" customWidth="1"/>
    <col min="7181" max="7182" width="5.625" customWidth="1"/>
    <col min="7183" max="7183" width="9.875" customWidth="1"/>
    <col min="7184" max="7184" width="5.625" customWidth="1"/>
    <col min="7186" max="7186" width="5.5" customWidth="1"/>
    <col min="7425" max="7425" width="17.375" customWidth="1"/>
    <col min="7426" max="7433" width="5.625" customWidth="1"/>
    <col min="7434" max="7434" width="2.625" customWidth="1"/>
    <col min="7435" max="7436" width="5.125" customWidth="1"/>
    <col min="7437" max="7438" width="5.625" customWidth="1"/>
    <col min="7439" max="7439" width="9.875" customWidth="1"/>
    <col min="7440" max="7440" width="5.625" customWidth="1"/>
    <col min="7442" max="7442" width="5.5" customWidth="1"/>
    <col min="7681" max="7681" width="17.375" customWidth="1"/>
    <col min="7682" max="7689" width="5.625" customWidth="1"/>
    <col min="7690" max="7690" width="2.625" customWidth="1"/>
    <col min="7691" max="7692" width="5.125" customWidth="1"/>
    <col min="7693" max="7694" width="5.625" customWidth="1"/>
    <col min="7695" max="7695" width="9.875" customWidth="1"/>
    <col min="7696" max="7696" width="5.625" customWidth="1"/>
    <col min="7698" max="7698" width="5.5" customWidth="1"/>
    <col min="7937" max="7937" width="17.375" customWidth="1"/>
    <col min="7938" max="7945" width="5.625" customWidth="1"/>
    <col min="7946" max="7946" width="2.625" customWidth="1"/>
    <col min="7947" max="7948" width="5.125" customWidth="1"/>
    <col min="7949" max="7950" width="5.625" customWidth="1"/>
    <col min="7951" max="7951" width="9.875" customWidth="1"/>
    <col min="7952" max="7952" width="5.625" customWidth="1"/>
    <col min="7954" max="7954" width="5.5" customWidth="1"/>
    <col min="8193" max="8193" width="17.375" customWidth="1"/>
    <col min="8194" max="8201" width="5.625" customWidth="1"/>
    <col min="8202" max="8202" width="2.625" customWidth="1"/>
    <col min="8203" max="8204" width="5.125" customWidth="1"/>
    <col min="8205" max="8206" width="5.625" customWidth="1"/>
    <col min="8207" max="8207" width="9.875" customWidth="1"/>
    <col min="8208" max="8208" width="5.625" customWidth="1"/>
    <col min="8210" max="8210" width="5.5" customWidth="1"/>
    <col min="8449" max="8449" width="17.375" customWidth="1"/>
    <col min="8450" max="8457" width="5.625" customWidth="1"/>
    <col min="8458" max="8458" width="2.625" customWidth="1"/>
    <col min="8459" max="8460" width="5.125" customWidth="1"/>
    <col min="8461" max="8462" width="5.625" customWidth="1"/>
    <col min="8463" max="8463" width="9.875" customWidth="1"/>
    <col min="8464" max="8464" width="5.625" customWidth="1"/>
    <col min="8466" max="8466" width="5.5" customWidth="1"/>
    <col min="8705" max="8705" width="17.375" customWidth="1"/>
    <col min="8706" max="8713" width="5.625" customWidth="1"/>
    <col min="8714" max="8714" width="2.625" customWidth="1"/>
    <col min="8715" max="8716" width="5.125" customWidth="1"/>
    <col min="8717" max="8718" width="5.625" customWidth="1"/>
    <col min="8719" max="8719" width="9.875" customWidth="1"/>
    <col min="8720" max="8720" width="5.625" customWidth="1"/>
    <col min="8722" max="8722" width="5.5" customWidth="1"/>
    <col min="8961" max="8961" width="17.375" customWidth="1"/>
    <col min="8962" max="8969" width="5.625" customWidth="1"/>
    <col min="8970" max="8970" width="2.625" customWidth="1"/>
    <col min="8971" max="8972" width="5.125" customWidth="1"/>
    <col min="8973" max="8974" width="5.625" customWidth="1"/>
    <col min="8975" max="8975" width="9.875" customWidth="1"/>
    <col min="8976" max="8976" width="5.625" customWidth="1"/>
    <col min="8978" max="8978" width="5.5" customWidth="1"/>
    <col min="9217" max="9217" width="17.375" customWidth="1"/>
    <col min="9218" max="9225" width="5.625" customWidth="1"/>
    <col min="9226" max="9226" width="2.625" customWidth="1"/>
    <col min="9227" max="9228" width="5.125" customWidth="1"/>
    <col min="9229" max="9230" width="5.625" customWidth="1"/>
    <col min="9231" max="9231" width="9.875" customWidth="1"/>
    <col min="9232" max="9232" width="5.625" customWidth="1"/>
    <col min="9234" max="9234" width="5.5" customWidth="1"/>
    <col min="9473" max="9473" width="17.375" customWidth="1"/>
    <col min="9474" max="9481" width="5.625" customWidth="1"/>
    <col min="9482" max="9482" width="2.625" customWidth="1"/>
    <col min="9483" max="9484" width="5.125" customWidth="1"/>
    <col min="9485" max="9486" width="5.625" customWidth="1"/>
    <col min="9487" max="9487" width="9.875" customWidth="1"/>
    <col min="9488" max="9488" width="5.625" customWidth="1"/>
    <col min="9490" max="9490" width="5.5" customWidth="1"/>
    <col min="9729" max="9729" width="17.375" customWidth="1"/>
    <col min="9730" max="9737" width="5.625" customWidth="1"/>
    <col min="9738" max="9738" width="2.625" customWidth="1"/>
    <col min="9739" max="9740" width="5.125" customWidth="1"/>
    <col min="9741" max="9742" width="5.625" customWidth="1"/>
    <col min="9743" max="9743" width="9.875" customWidth="1"/>
    <col min="9744" max="9744" width="5.625" customWidth="1"/>
    <col min="9746" max="9746" width="5.5" customWidth="1"/>
    <col min="9985" max="9985" width="17.375" customWidth="1"/>
    <col min="9986" max="9993" width="5.625" customWidth="1"/>
    <col min="9994" max="9994" width="2.625" customWidth="1"/>
    <col min="9995" max="9996" width="5.125" customWidth="1"/>
    <col min="9997" max="9998" width="5.625" customWidth="1"/>
    <col min="9999" max="9999" width="9.875" customWidth="1"/>
    <col min="10000" max="10000" width="5.625" customWidth="1"/>
    <col min="10002" max="10002" width="5.5" customWidth="1"/>
    <col min="10241" max="10241" width="17.375" customWidth="1"/>
    <col min="10242" max="10249" width="5.625" customWidth="1"/>
    <col min="10250" max="10250" width="2.625" customWidth="1"/>
    <col min="10251" max="10252" width="5.125" customWidth="1"/>
    <col min="10253" max="10254" width="5.625" customWidth="1"/>
    <col min="10255" max="10255" width="9.875" customWidth="1"/>
    <col min="10256" max="10256" width="5.625" customWidth="1"/>
    <col min="10258" max="10258" width="5.5" customWidth="1"/>
    <col min="10497" max="10497" width="17.375" customWidth="1"/>
    <col min="10498" max="10505" width="5.625" customWidth="1"/>
    <col min="10506" max="10506" width="2.625" customWidth="1"/>
    <col min="10507" max="10508" width="5.125" customWidth="1"/>
    <col min="10509" max="10510" width="5.625" customWidth="1"/>
    <col min="10511" max="10511" width="9.875" customWidth="1"/>
    <col min="10512" max="10512" width="5.625" customWidth="1"/>
    <col min="10514" max="10514" width="5.5" customWidth="1"/>
    <col min="10753" max="10753" width="17.375" customWidth="1"/>
    <col min="10754" max="10761" width="5.625" customWidth="1"/>
    <col min="10762" max="10762" width="2.625" customWidth="1"/>
    <col min="10763" max="10764" width="5.125" customWidth="1"/>
    <col min="10765" max="10766" width="5.625" customWidth="1"/>
    <col min="10767" max="10767" width="9.875" customWidth="1"/>
    <col min="10768" max="10768" width="5.625" customWidth="1"/>
    <col min="10770" max="10770" width="5.5" customWidth="1"/>
    <col min="11009" max="11009" width="17.375" customWidth="1"/>
    <col min="11010" max="11017" width="5.625" customWidth="1"/>
    <col min="11018" max="11018" width="2.625" customWidth="1"/>
    <col min="11019" max="11020" width="5.125" customWidth="1"/>
    <col min="11021" max="11022" width="5.625" customWidth="1"/>
    <col min="11023" max="11023" width="9.875" customWidth="1"/>
    <col min="11024" max="11024" width="5.625" customWidth="1"/>
    <col min="11026" max="11026" width="5.5" customWidth="1"/>
    <col min="11265" max="11265" width="17.375" customWidth="1"/>
    <col min="11266" max="11273" width="5.625" customWidth="1"/>
    <col min="11274" max="11274" width="2.625" customWidth="1"/>
    <col min="11275" max="11276" width="5.125" customWidth="1"/>
    <col min="11277" max="11278" width="5.625" customWidth="1"/>
    <col min="11279" max="11279" width="9.875" customWidth="1"/>
    <col min="11280" max="11280" width="5.625" customWidth="1"/>
    <col min="11282" max="11282" width="5.5" customWidth="1"/>
    <col min="11521" max="11521" width="17.375" customWidth="1"/>
    <col min="11522" max="11529" width="5.625" customWidth="1"/>
    <col min="11530" max="11530" width="2.625" customWidth="1"/>
    <col min="11531" max="11532" width="5.125" customWidth="1"/>
    <col min="11533" max="11534" width="5.625" customWidth="1"/>
    <col min="11535" max="11535" width="9.875" customWidth="1"/>
    <col min="11536" max="11536" width="5.625" customWidth="1"/>
    <col min="11538" max="11538" width="5.5" customWidth="1"/>
    <col min="11777" max="11777" width="17.375" customWidth="1"/>
    <col min="11778" max="11785" width="5.625" customWidth="1"/>
    <col min="11786" max="11786" width="2.625" customWidth="1"/>
    <col min="11787" max="11788" width="5.125" customWidth="1"/>
    <col min="11789" max="11790" width="5.625" customWidth="1"/>
    <col min="11791" max="11791" width="9.875" customWidth="1"/>
    <col min="11792" max="11792" width="5.625" customWidth="1"/>
    <col min="11794" max="11794" width="5.5" customWidth="1"/>
    <col min="12033" max="12033" width="17.375" customWidth="1"/>
    <col min="12034" max="12041" width="5.625" customWidth="1"/>
    <col min="12042" max="12042" width="2.625" customWidth="1"/>
    <col min="12043" max="12044" width="5.125" customWidth="1"/>
    <col min="12045" max="12046" width="5.625" customWidth="1"/>
    <col min="12047" max="12047" width="9.875" customWidth="1"/>
    <col min="12048" max="12048" width="5.625" customWidth="1"/>
    <col min="12050" max="12050" width="5.5" customWidth="1"/>
    <col min="12289" max="12289" width="17.375" customWidth="1"/>
    <col min="12290" max="12297" width="5.625" customWidth="1"/>
    <col min="12298" max="12298" width="2.625" customWidth="1"/>
    <col min="12299" max="12300" width="5.125" customWidth="1"/>
    <col min="12301" max="12302" width="5.625" customWidth="1"/>
    <col min="12303" max="12303" width="9.875" customWidth="1"/>
    <col min="12304" max="12304" width="5.625" customWidth="1"/>
    <col min="12306" max="12306" width="5.5" customWidth="1"/>
    <col min="12545" max="12545" width="17.375" customWidth="1"/>
    <col min="12546" max="12553" width="5.625" customWidth="1"/>
    <col min="12554" max="12554" width="2.625" customWidth="1"/>
    <col min="12555" max="12556" width="5.125" customWidth="1"/>
    <col min="12557" max="12558" width="5.625" customWidth="1"/>
    <col min="12559" max="12559" width="9.875" customWidth="1"/>
    <col min="12560" max="12560" width="5.625" customWidth="1"/>
    <col min="12562" max="12562" width="5.5" customWidth="1"/>
    <col min="12801" max="12801" width="17.375" customWidth="1"/>
    <col min="12802" max="12809" width="5.625" customWidth="1"/>
    <col min="12810" max="12810" width="2.625" customWidth="1"/>
    <col min="12811" max="12812" width="5.125" customWidth="1"/>
    <col min="12813" max="12814" width="5.625" customWidth="1"/>
    <col min="12815" max="12815" width="9.875" customWidth="1"/>
    <col min="12816" max="12816" width="5.625" customWidth="1"/>
    <col min="12818" max="12818" width="5.5" customWidth="1"/>
    <col min="13057" max="13057" width="17.375" customWidth="1"/>
    <col min="13058" max="13065" width="5.625" customWidth="1"/>
    <col min="13066" max="13066" width="2.625" customWidth="1"/>
    <col min="13067" max="13068" width="5.125" customWidth="1"/>
    <col min="13069" max="13070" width="5.625" customWidth="1"/>
    <col min="13071" max="13071" width="9.875" customWidth="1"/>
    <col min="13072" max="13072" width="5.625" customWidth="1"/>
    <col min="13074" max="13074" width="5.5" customWidth="1"/>
    <col min="13313" max="13313" width="17.375" customWidth="1"/>
    <col min="13314" max="13321" width="5.625" customWidth="1"/>
    <col min="13322" max="13322" width="2.625" customWidth="1"/>
    <col min="13323" max="13324" width="5.125" customWidth="1"/>
    <col min="13325" max="13326" width="5.625" customWidth="1"/>
    <col min="13327" max="13327" width="9.875" customWidth="1"/>
    <col min="13328" max="13328" width="5.625" customWidth="1"/>
    <col min="13330" max="13330" width="5.5" customWidth="1"/>
    <col min="13569" max="13569" width="17.375" customWidth="1"/>
    <col min="13570" max="13577" width="5.625" customWidth="1"/>
    <col min="13578" max="13578" width="2.625" customWidth="1"/>
    <col min="13579" max="13580" width="5.125" customWidth="1"/>
    <col min="13581" max="13582" width="5.625" customWidth="1"/>
    <col min="13583" max="13583" width="9.875" customWidth="1"/>
    <col min="13584" max="13584" width="5.625" customWidth="1"/>
    <col min="13586" max="13586" width="5.5" customWidth="1"/>
    <col min="13825" max="13825" width="17.375" customWidth="1"/>
    <col min="13826" max="13833" width="5.625" customWidth="1"/>
    <col min="13834" max="13834" width="2.625" customWidth="1"/>
    <col min="13835" max="13836" width="5.125" customWidth="1"/>
    <col min="13837" max="13838" width="5.625" customWidth="1"/>
    <col min="13839" max="13839" width="9.875" customWidth="1"/>
    <col min="13840" max="13840" width="5.625" customWidth="1"/>
    <col min="13842" max="13842" width="5.5" customWidth="1"/>
    <col min="14081" max="14081" width="17.375" customWidth="1"/>
    <col min="14082" max="14089" width="5.625" customWidth="1"/>
    <col min="14090" max="14090" width="2.625" customWidth="1"/>
    <col min="14091" max="14092" width="5.125" customWidth="1"/>
    <col min="14093" max="14094" width="5.625" customWidth="1"/>
    <col min="14095" max="14095" width="9.875" customWidth="1"/>
    <col min="14096" max="14096" width="5.625" customWidth="1"/>
    <col min="14098" max="14098" width="5.5" customWidth="1"/>
    <col min="14337" max="14337" width="17.375" customWidth="1"/>
    <col min="14338" max="14345" width="5.625" customWidth="1"/>
    <col min="14346" max="14346" width="2.625" customWidth="1"/>
    <col min="14347" max="14348" width="5.125" customWidth="1"/>
    <col min="14349" max="14350" width="5.625" customWidth="1"/>
    <col min="14351" max="14351" width="9.875" customWidth="1"/>
    <col min="14352" max="14352" width="5.625" customWidth="1"/>
    <col min="14354" max="14354" width="5.5" customWidth="1"/>
    <col min="14593" max="14593" width="17.375" customWidth="1"/>
    <col min="14594" max="14601" width="5.625" customWidth="1"/>
    <col min="14602" max="14602" width="2.625" customWidth="1"/>
    <col min="14603" max="14604" width="5.125" customWidth="1"/>
    <col min="14605" max="14606" width="5.625" customWidth="1"/>
    <col min="14607" max="14607" width="9.875" customWidth="1"/>
    <col min="14608" max="14608" width="5.625" customWidth="1"/>
    <col min="14610" max="14610" width="5.5" customWidth="1"/>
    <col min="14849" max="14849" width="17.375" customWidth="1"/>
    <col min="14850" max="14857" width="5.625" customWidth="1"/>
    <col min="14858" max="14858" width="2.625" customWidth="1"/>
    <col min="14859" max="14860" width="5.125" customWidth="1"/>
    <col min="14861" max="14862" width="5.625" customWidth="1"/>
    <col min="14863" max="14863" width="9.875" customWidth="1"/>
    <col min="14864" max="14864" width="5.625" customWidth="1"/>
    <col min="14866" max="14866" width="5.5" customWidth="1"/>
    <col min="15105" max="15105" width="17.375" customWidth="1"/>
    <col min="15106" max="15113" width="5.625" customWidth="1"/>
    <col min="15114" max="15114" width="2.625" customWidth="1"/>
    <col min="15115" max="15116" width="5.125" customWidth="1"/>
    <col min="15117" max="15118" width="5.625" customWidth="1"/>
    <col min="15119" max="15119" width="9.875" customWidth="1"/>
    <col min="15120" max="15120" width="5.625" customWidth="1"/>
    <col min="15122" max="15122" width="5.5" customWidth="1"/>
    <col min="15361" max="15361" width="17.375" customWidth="1"/>
    <col min="15362" max="15369" width="5.625" customWidth="1"/>
    <col min="15370" max="15370" width="2.625" customWidth="1"/>
    <col min="15371" max="15372" width="5.125" customWidth="1"/>
    <col min="15373" max="15374" width="5.625" customWidth="1"/>
    <col min="15375" max="15375" width="9.875" customWidth="1"/>
    <col min="15376" max="15376" width="5.625" customWidth="1"/>
    <col min="15378" max="15378" width="5.5" customWidth="1"/>
    <col min="15617" max="15617" width="17.375" customWidth="1"/>
    <col min="15618" max="15625" width="5.625" customWidth="1"/>
    <col min="15626" max="15626" width="2.625" customWidth="1"/>
    <col min="15627" max="15628" width="5.125" customWidth="1"/>
    <col min="15629" max="15630" width="5.625" customWidth="1"/>
    <col min="15631" max="15631" width="9.875" customWidth="1"/>
    <col min="15632" max="15632" width="5.625" customWidth="1"/>
    <col min="15634" max="15634" width="5.5" customWidth="1"/>
    <col min="15873" max="15873" width="17.375" customWidth="1"/>
    <col min="15874" max="15881" width="5.625" customWidth="1"/>
    <col min="15882" max="15882" width="2.625" customWidth="1"/>
    <col min="15883" max="15884" width="5.125" customWidth="1"/>
    <col min="15885" max="15886" width="5.625" customWidth="1"/>
    <col min="15887" max="15887" width="9.875" customWidth="1"/>
    <col min="15888" max="15888" width="5.625" customWidth="1"/>
    <col min="15890" max="15890" width="5.5" customWidth="1"/>
    <col min="16129" max="16129" width="17.375" customWidth="1"/>
    <col min="16130" max="16137" width="5.625" customWidth="1"/>
    <col min="16138" max="16138" width="2.625" customWidth="1"/>
    <col min="16139" max="16140" width="5.125" customWidth="1"/>
    <col min="16141" max="16142" width="5.625" customWidth="1"/>
    <col min="16143" max="16143" width="9.875" customWidth="1"/>
    <col min="16144" max="16144" width="5.625" customWidth="1"/>
    <col min="16146" max="16146" width="5.5" customWidth="1"/>
  </cols>
  <sheetData>
    <row r="1" spans="1:21" ht="33" customHeight="1">
      <c r="A1" s="592" t="s">
        <v>4</v>
      </c>
      <c r="B1" s="592"/>
      <c r="C1" s="592"/>
      <c r="D1" s="592"/>
      <c r="E1" s="592"/>
      <c r="F1" s="592"/>
      <c r="G1" s="592"/>
      <c r="H1" s="592"/>
      <c r="I1" s="592"/>
      <c r="J1" s="592"/>
      <c r="K1" s="592"/>
      <c r="L1" s="593" t="s">
        <v>720</v>
      </c>
      <c r="M1" s="593"/>
      <c r="N1" s="593"/>
      <c r="O1" s="593"/>
      <c r="P1" s="23"/>
    </row>
    <row r="2" spans="1:21" ht="31.5" customHeight="1">
      <c r="A2" s="475" t="s">
        <v>721</v>
      </c>
      <c r="B2" s="476"/>
      <c r="C2" s="476"/>
      <c r="D2" s="476"/>
      <c r="E2" s="476"/>
      <c r="F2" s="476"/>
      <c r="G2" s="476"/>
      <c r="H2" s="476"/>
      <c r="I2" s="476"/>
      <c r="J2" s="476"/>
      <c r="K2" s="477"/>
      <c r="L2" s="593" t="s">
        <v>1</v>
      </c>
      <c r="M2" s="593"/>
      <c r="N2" s="593"/>
      <c r="O2" s="593"/>
      <c r="P2" s="23"/>
    </row>
    <row r="3" spans="1:21" ht="14.25" thickBot="1"/>
    <row r="4" spans="1:21" ht="15" customHeight="1" thickTop="1">
      <c r="A4" s="1" t="s">
        <v>614</v>
      </c>
      <c r="B4" s="478" t="s">
        <v>615</v>
      </c>
      <c r="C4" s="480" t="s">
        <v>26</v>
      </c>
      <c r="D4" s="480"/>
      <c r="E4" s="494"/>
      <c r="F4" s="480" t="s">
        <v>3</v>
      </c>
      <c r="G4" s="480"/>
      <c r="H4" s="484" t="s">
        <v>616</v>
      </c>
      <c r="I4" s="480" t="s">
        <v>21</v>
      </c>
      <c r="J4" s="480"/>
      <c r="K4" s="480"/>
      <c r="L4" s="488" t="s">
        <v>617</v>
      </c>
      <c r="M4" s="480" t="s">
        <v>24</v>
      </c>
      <c r="N4" s="480"/>
      <c r="O4" s="2"/>
    </row>
    <row r="5" spans="1:21" ht="15" customHeight="1" thickBot="1">
      <c r="A5" s="3" t="s">
        <v>618</v>
      </c>
      <c r="B5" s="479"/>
      <c r="C5" s="481"/>
      <c r="D5" s="481"/>
      <c r="E5" s="495"/>
      <c r="F5" s="481"/>
      <c r="G5" s="481"/>
      <c r="H5" s="485"/>
      <c r="I5" s="481"/>
      <c r="J5" s="481"/>
      <c r="K5" s="481"/>
      <c r="L5" s="489"/>
      <c r="M5" s="481"/>
      <c r="N5" s="481"/>
      <c r="O5" s="11"/>
    </row>
    <row r="6" spans="1:21" ht="15" customHeight="1" thickTop="1">
      <c r="A6" s="492" t="s">
        <v>619</v>
      </c>
      <c r="B6" s="478" t="s">
        <v>615</v>
      </c>
      <c r="C6" s="480" t="s">
        <v>17</v>
      </c>
      <c r="D6" s="480"/>
      <c r="E6" s="494"/>
      <c r="F6" s="480"/>
      <c r="G6" s="480"/>
      <c r="H6" s="484" t="s">
        <v>616</v>
      </c>
      <c r="I6" s="480" t="s">
        <v>25</v>
      </c>
      <c r="J6" s="480"/>
      <c r="K6" s="480"/>
      <c r="L6" s="488" t="s">
        <v>617</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620</v>
      </c>
      <c r="F9" s="498" t="s">
        <v>12</v>
      </c>
      <c r="G9" s="497"/>
      <c r="H9" s="497"/>
      <c r="I9" s="589"/>
      <c r="J9" s="499" t="s">
        <v>621</v>
      </c>
      <c r="K9" s="500"/>
      <c r="L9" s="590"/>
      <c r="M9" s="594" t="s">
        <v>42</v>
      </c>
      <c r="N9" s="595"/>
      <c r="O9" s="596"/>
      <c r="P9" s="21"/>
      <c r="Q9" s="9"/>
    </row>
    <row r="10" spans="1:21" ht="30" customHeight="1">
      <c r="A10" s="12"/>
      <c r="B10" s="32" t="s">
        <v>6</v>
      </c>
      <c r="C10" s="6" t="s">
        <v>7</v>
      </c>
      <c r="D10" s="33" t="s">
        <v>8</v>
      </c>
      <c r="E10" s="26" t="s">
        <v>9</v>
      </c>
      <c r="F10" s="42" t="s">
        <v>6</v>
      </c>
      <c r="G10" s="6" t="s">
        <v>7</v>
      </c>
      <c r="H10" s="34" t="s">
        <v>8</v>
      </c>
      <c r="I10" s="26" t="s">
        <v>13</v>
      </c>
      <c r="J10" s="502"/>
      <c r="K10" s="503"/>
      <c r="L10" s="591"/>
      <c r="M10" s="597"/>
      <c r="N10" s="598"/>
      <c r="O10" s="599"/>
      <c r="P10" s="21"/>
      <c r="R10" s="27"/>
    </row>
    <row r="11" spans="1:21" ht="30" customHeight="1">
      <c r="A11" s="16" t="s">
        <v>43</v>
      </c>
      <c r="B11" s="63" t="s">
        <v>615</v>
      </c>
      <c r="C11" s="62" t="s">
        <v>616</v>
      </c>
      <c r="D11" s="64" t="s">
        <v>617</v>
      </c>
      <c r="E11" s="59" t="s">
        <v>615</v>
      </c>
      <c r="F11" s="69" t="s">
        <v>615</v>
      </c>
      <c r="G11" s="63" t="s">
        <v>615</v>
      </c>
      <c r="H11" s="63" t="s">
        <v>615</v>
      </c>
      <c r="I11" s="39" t="s">
        <v>615</v>
      </c>
      <c r="J11" s="505">
        <v>1025988</v>
      </c>
      <c r="K11" s="506"/>
      <c r="L11" s="506"/>
      <c r="M11" s="600"/>
      <c r="N11" s="601"/>
      <c r="O11" s="602"/>
      <c r="P11" s="361"/>
      <c r="Q11" s="24"/>
    </row>
    <row r="12" spans="1:21" ht="30" customHeight="1">
      <c r="A12" s="304" t="s">
        <v>56</v>
      </c>
      <c r="B12" s="63" t="s">
        <v>615</v>
      </c>
      <c r="C12" s="64" t="s">
        <v>617</v>
      </c>
      <c r="D12" s="362" t="s">
        <v>617</v>
      </c>
      <c r="E12" s="59" t="s">
        <v>615</v>
      </c>
      <c r="F12" s="69" t="s">
        <v>615</v>
      </c>
      <c r="G12" s="362" t="s">
        <v>617</v>
      </c>
      <c r="H12" s="63" t="s">
        <v>615</v>
      </c>
      <c r="I12" s="39" t="s">
        <v>615</v>
      </c>
      <c r="J12" s="505">
        <v>167389</v>
      </c>
      <c r="K12" s="506"/>
      <c r="L12" s="506"/>
      <c r="M12" s="620" t="s">
        <v>723</v>
      </c>
      <c r="N12" s="621"/>
      <c r="O12" s="622"/>
      <c r="P12" s="363"/>
    </row>
    <row r="13" spans="1:21" ht="32.25" customHeight="1">
      <c r="A13" s="17" t="s">
        <v>50</v>
      </c>
      <c r="B13" s="39"/>
      <c r="C13" s="63" t="s">
        <v>615</v>
      </c>
      <c r="D13" s="64" t="s">
        <v>617</v>
      </c>
      <c r="E13" s="62" t="s">
        <v>616</v>
      </c>
      <c r="F13" s="69" t="s">
        <v>615</v>
      </c>
      <c r="G13" s="63" t="s">
        <v>615</v>
      </c>
      <c r="H13" s="63" t="s">
        <v>615</v>
      </c>
      <c r="I13" s="39" t="s">
        <v>615</v>
      </c>
      <c r="J13" s="632">
        <v>493037</v>
      </c>
      <c r="K13" s="632"/>
      <c r="L13" s="632"/>
      <c r="M13" s="623" t="s">
        <v>724</v>
      </c>
      <c r="N13" s="621"/>
      <c r="O13" s="622"/>
      <c r="P13" s="363"/>
      <c r="Q13" s="31"/>
    </row>
    <row r="14" spans="1:21" ht="30" customHeight="1">
      <c r="A14" s="17" t="s">
        <v>55</v>
      </c>
      <c r="B14" s="57" t="s">
        <v>16</v>
      </c>
      <c r="C14" s="57" t="s">
        <v>16</v>
      </c>
      <c r="D14" s="54" t="s">
        <v>16</v>
      </c>
      <c r="E14" s="15"/>
      <c r="F14" s="39" t="s">
        <v>615</v>
      </c>
      <c r="G14" s="43" t="s">
        <v>617</v>
      </c>
      <c r="H14" s="63" t="s">
        <v>615</v>
      </c>
      <c r="I14" s="15"/>
      <c r="J14" s="505">
        <v>321717</v>
      </c>
      <c r="K14" s="506"/>
      <c r="L14" s="633"/>
      <c r="M14" s="624" t="s">
        <v>725</v>
      </c>
      <c r="N14" s="625"/>
      <c r="O14" s="626"/>
      <c r="P14" s="364"/>
      <c r="Q14" s="25"/>
    </row>
    <row r="15" spans="1:21" ht="31.5" customHeight="1">
      <c r="A15" s="17" t="s">
        <v>44</v>
      </c>
      <c r="B15" s="63" t="s">
        <v>615</v>
      </c>
      <c r="C15" s="63" t="s">
        <v>615</v>
      </c>
      <c r="D15" s="63" t="s">
        <v>615</v>
      </c>
      <c r="E15" s="59" t="s">
        <v>615</v>
      </c>
      <c r="F15" s="39"/>
      <c r="G15" s="62" t="s">
        <v>616</v>
      </c>
      <c r="H15" s="64" t="s">
        <v>617</v>
      </c>
      <c r="I15" s="59" t="s">
        <v>615</v>
      </c>
      <c r="J15" s="505">
        <v>3261235</v>
      </c>
      <c r="K15" s="506"/>
      <c r="L15" s="633"/>
      <c r="M15" s="634" t="s">
        <v>726</v>
      </c>
      <c r="N15" s="635"/>
      <c r="O15" s="636"/>
      <c r="P15" s="365"/>
      <c r="U15" s="44"/>
    </row>
    <row r="16" spans="1:21" ht="30" customHeight="1">
      <c r="A16" s="17" t="s">
        <v>46</v>
      </c>
      <c r="B16" s="63" t="s">
        <v>615</v>
      </c>
      <c r="C16" s="63" t="s">
        <v>615</v>
      </c>
      <c r="D16" s="63" t="s">
        <v>615</v>
      </c>
      <c r="E16" s="59" t="s">
        <v>615</v>
      </c>
      <c r="F16" s="65"/>
      <c r="G16" s="62" t="s">
        <v>616</v>
      </c>
      <c r="H16" s="64" t="s">
        <v>617</v>
      </c>
      <c r="I16" s="63"/>
      <c r="J16" s="505">
        <v>2507087</v>
      </c>
      <c r="K16" s="506"/>
      <c r="L16" s="633"/>
      <c r="M16" s="623" t="s">
        <v>727</v>
      </c>
      <c r="N16" s="621"/>
      <c r="O16" s="622"/>
      <c r="P16" s="365"/>
    </row>
    <row r="17" spans="1:21" ht="30" customHeight="1">
      <c r="A17" s="304" t="s">
        <v>57</v>
      </c>
      <c r="B17" s="62" t="s">
        <v>616</v>
      </c>
      <c r="C17" s="62" t="s">
        <v>616</v>
      </c>
      <c r="D17" s="64" t="s">
        <v>617</v>
      </c>
      <c r="E17" s="74"/>
      <c r="F17" s="76" t="s">
        <v>615</v>
      </c>
      <c r="G17" s="62" t="s">
        <v>616</v>
      </c>
      <c r="H17" s="76" t="s">
        <v>615</v>
      </c>
      <c r="I17" s="59" t="s">
        <v>615</v>
      </c>
      <c r="J17" s="505">
        <v>69181</v>
      </c>
      <c r="K17" s="506"/>
      <c r="L17" s="633"/>
      <c r="M17" s="623" t="s">
        <v>728</v>
      </c>
      <c r="N17" s="621"/>
      <c r="O17" s="622"/>
      <c r="P17" s="366"/>
      <c r="R17" s="43" t="s">
        <v>617</v>
      </c>
      <c r="U17" s="58"/>
    </row>
    <row r="18" spans="1:21" ht="30" customHeight="1">
      <c r="A18" s="17" t="s">
        <v>45</v>
      </c>
      <c r="B18" s="367"/>
      <c r="C18" s="62" t="s">
        <v>616</v>
      </c>
      <c r="D18" s="64" t="s">
        <v>617</v>
      </c>
      <c r="E18" s="51"/>
      <c r="F18" s="69" t="s">
        <v>615</v>
      </c>
      <c r="G18" s="62" t="s">
        <v>616</v>
      </c>
      <c r="H18" s="64" t="s">
        <v>617</v>
      </c>
      <c r="I18" s="52"/>
      <c r="J18" s="506">
        <v>-55208</v>
      </c>
      <c r="K18" s="506"/>
      <c r="L18" s="633"/>
      <c r="M18" s="623" t="s">
        <v>729</v>
      </c>
      <c r="N18" s="621"/>
      <c r="O18" s="622"/>
      <c r="P18" s="366"/>
      <c r="R18" s="31" t="s">
        <v>616</v>
      </c>
    </row>
    <row r="19" spans="1:21" ht="30" customHeight="1">
      <c r="A19" s="13" t="s">
        <v>0</v>
      </c>
      <c r="B19" s="39" t="s">
        <v>16</v>
      </c>
      <c r="C19" s="37" t="s">
        <v>16</v>
      </c>
      <c r="D19" s="37" t="s">
        <v>16</v>
      </c>
      <c r="E19" s="318"/>
      <c r="F19" s="69" t="s">
        <v>16</v>
      </c>
      <c r="G19" s="37" t="s">
        <v>16</v>
      </c>
      <c r="H19" s="63"/>
      <c r="I19" s="337"/>
      <c r="J19" s="505">
        <v>1738162</v>
      </c>
      <c r="K19" s="506"/>
      <c r="L19" s="506"/>
      <c r="M19" s="634" t="s">
        <v>730</v>
      </c>
      <c r="N19" s="635"/>
      <c r="O19" s="636"/>
      <c r="P19" s="364"/>
      <c r="R19" s="76" t="s">
        <v>615</v>
      </c>
    </row>
    <row r="20" spans="1:21" ht="30" customHeight="1">
      <c r="A20" s="17" t="s">
        <v>53</v>
      </c>
      <c r="B20" s="62" t="s">
        <v>616</v>
      </c>
      <c r="C20" s="62" t="s">
        <v>616</v>
      </c>
      <c r="D20" s="64" t="s">
        <v>617</v>
      </c>
      <c r="E20" s="15"/>
      <c r="F20" s="69"/>
      <c r="G20" s="326" t="s">
        <v>616</v>
      </c>
      <c r="H20" s="64" t="s">
        <v>617</v>
      </c>
      <c r="I20" s="15"/>
      <c r="J20" s="637" t="s">
        <v>731</v>
      </c>
      <c r="K20" s="638"/>
      <c r="L20" s="639"/>
      <c r="M20" s="623" t="s">
        <v>732</v>
      </c>
      <c r="N20" s="621"/>
      <c r="O20" s="622"/>
      <c r="P20" s="366"/>
      <c r="T20" s="60"/>
    </row>
    <row r="21" spans="1:21" ht="30" customHeight="1">
      <c r="A21" s="319" t="s">
        <v>635</v>
      </c>
      <c r="B21" s="320"/>
      <c r="C21" s="62" t="s">
        <v>616</v>
      </c>
      <c r="D21" s="64" t="s">
        <v>617</v>
      </c>
      <c r="E21" s="368"/>
      <c r="F21" s="65" t="s">
        <v>616</v>
      </c>
      <c r="G21" s="326" t="s">
        <v>616</v>
      </c>
      <c r="H21" s="64" t="s">
        <v>617</v>
      </c>
      <c r="I21" s="369"/>
      <c r="J21" s="640">
        <v>-1062155</v>
      </c>
      <c r="K21" s="641"/>
      <c r="L21" s="642"/>
      <c r="M21" s="623" t="s">
        <v>733</v>
      </c>
      <c r="N21" s="643"/>
      <c r="O21" s="644"/>
      <c r="P21" s="366"/>
      <c r="Q21" ph="1"/>
      <c r="R21" ph="1"/>
      <c r="S21" ph="1"/>
    </row>
    <row r="22" spans="1:21" ht="30" customHeight="1">
      <c r="A22" s="13" t="s">
        <v>637</v>
      </c>
      <c r="B22" s="64" t="s">
        <v>617</v>
      </c>
      <c r="C22" s="62" t="s">
        <v>616</v>
      </c>
      <c r="D22" s="64" t="s">
        <v>617</v>
      </c>
      <c r="E22" s="64" t="s">
        <v>617</v>
      </c>
      <c r="F22" s="65" t="s">
        <v>616</v>
      </c>
      <c r="G22" s="62" t="s">
        <v>616</v>
      </c>
      <c r="H22" s="64" t="s">
        <v>617</v>
      </c>
      <c r="I22" s="62" t="s">
        <v>616</v>
      </c>
      <c r="J22" s="632">
        <v>-513395</v>
      </c>
      <c r="K22" s="632"/>
      <c r="L22" s="632"/>
      <c r="M22" s="627" t="s">
        <v>734</v>
      </c>
      <c r="N22" s="625"/>
      <c r="O22" s="626"/>
      <c r="P22" s="366"/>
      <c r="Q22" ph="1"/>
      <c r="R22" ph="1"/>
      <c r="S22" ph="1"/>
    </row>
    <row r="23" spans="1:21" ht="30" customHeight="1">
      <c r="A23" s="18" t="s">
        <v>34</v>
      </c>
      <c r="B23" s="62"/>
      <c r="C23" s="62" t="s">
        <v>616</v>
      </c>
      <c r="D23" s="64" t="s">
        <v>617</v>
      </c>
      <c r="E23" s="54"/>
      <c r="F23" s="69" t="s">
        <v>615</v>
      </c>
      <c r="G23" s="62" t="s">
        <v>616</v>
      </c>
      <c r="H23" s="63" t="s">
        <v>615</v>
      </c>
      <c r="I23" s="59" t="s">
        <v>615</v>
      </c>
      <c r="J23" s="633">
        <v>371645</v>
      </c>
      <c r="K23" s="632"/>
      <c r="L23" s="632"/>
      <c r="M23" s="628" t="s">
        <v>735</v>
      </c>
      <c r="N23" s="629"/>
      <c r="O23" s="630"/>
      <c r="P23" s="361"/>
    </row>
    <row r="24" spans="1:21" ht="30" customHeight="1">
      <c r="A24" s="18" t="s">
        <v>47</v>
      </c>
      <c r="B24" s="64" t="s">
        <v>617</v>
      </c>
      <c r="C24" s="62" t="s">
        <v>616</v>
      </c>
      <c r="D24" s="64" t="s">
        <v>617</v>
      </c>
      <c r="E24" s="362"/>
      <c r="F24" s="67" t="s">
        <v>617</v>
      </c>
      <c r="G24" s="63" t="s">
        <v>615</v>
      </c>
      <c r="H24" s="64" t="s">
        <v>617</v>
      </c>
      <c r="I24" s="68"/>
      <c r="J24" s="633">
        <v>-678325</v>
      </c>
      <c r="K24" s="632"/>
      <c r="L24" s="632"/>
      <c r="M24" s="628" t="s">
        <v>736</v>
      </c>
      <c r="N24" s="629"/>
      <c r="O24" s="630"/>
      <c r="P24" s="361"/>
    </row>
    <row r="25" spans="1:21" ht="30" customHeight="1">
      <c r="A25" s="18" t="s">
        <v>641</v>
      </c>
      <c r="B25" s="63" t="s">
        <v>615</v>
      </c>
      <c r="C25" s="62" t="s">
        <v>616</v>
      </c>
      <c r="D25" s="64" t="s">
        <v>617</v>
      </c>
      <c r="E25" s="14"/>
      <c r="F25" s="69" t="s">
        <v>615</v>
      </c>
      <c r="G25" s="62" t="s">
        <v>616</v>
      </c>
      <c r="H25" s="64" t="s">
        <v>617</v>
      </c>
      <c r="I25" s="15"/>
      <c r="J25" s="506">
        <v>-341775</v>
      </c>
      <c r="K25" s="506"/>
      <c r="L25" s="633"/>
      <c r="M25" s="634" t="s">
        <v>737</v>
      </c>
      <c r="N25" s="635"/>
      <c r="O25" s="636"/>
      <c r="P25" s="361"/>
    </row>
    <row r="26" spans="1:21" ht="30" customHeight="1">
      <c r="A26" s="18" t="s">
        <v>54</v>
      </c>
      <c r="B26" s="63" t="s">
        <v>615</v>
      </c>
      <c r="C26" s="64" t="s">
        <v>617</v>
      </c>
      <c r="D26" s="64" t="s">
        <v>617</v>
      </c>
      <c r="E26" s="59" t="s">
        <v>615</v>
      </c>
      <c r="F26" s="67" t="s">
        <v>617</v>
      </c>
      <c r="G26" s="64" t="s">
        <v>617</v>
      </c>
      <c r="H26" s="64" t="s">
        <v>617</v>
      </c>
      <c r="I26" s="62" t="s">
        <v>616</v>
      </c>
      <c r="J26" s="640">
        <v>270983</v>
      </c>
      <c r="K26" s="641"/>
      <c r="L26" s="641"/>
      <c r="M26" s="603" t="s">
        <v>738</v>
      </c>
      <c r="N26" s="604"/>
      <c r="O26" s="605"/>
      <c r="P26" s="370"/>
    </row>
    <row r="27" spans="1:21" ht="30" customHeight="1">
      <c r="A27" s="18" t="s">
        <v>51</v>
      </c>
      <c r="B27" s="63" t="s">
        <v>615</v>
      </c>
      <c r="C27" s="63" t="s">
        <v>615</v>
      </c>
      <c r="D27" s="63" t="s">
        <v>615</v>
      </c>
      <c r="E27" s="59" t="s">
        <v>615</v>
      </c>
      <c r="F27" s="69" t="s">
        <v>615</v>
      </c>
      <c r="G27" s="63" t="s">
        <v>615</v>
      </c>
      <c r="H27" s="63" t="s">
        <v>615</v>
      </c>
      <c r="I27" s="43" t="s">
        <v>617</v>
      </c>
      <c r="J27" s="505">
        <v>1035710</v>
      </c>
      <c r="K27" s="506"/>
      <c r="L27" s="633"/>
      <c r="M27" s="603" t="s">
        <v>739</v>
      </c>
      <c r="N27" s="604"/>
      <c r="O27" s="605"/>
      <c r="P27" s="371"/>
    </row>
    <row r="28" spans="1:21" ht="30" customHeight="1">
      <c r="A28" s="17" t="s">
        <v>52</v>
      </c>
      <c r="B28" s="64"/>
      <c r="C28" s="63" t="s">
        <v>615</v>
      </c>
      <c r="D28" s="63" t="s">
        <v>615</v>
      </c>
      <c r="E28" s="66" t="s">
        <v>616</v>
      </c>
      <c r="F28" s="43"/>
      <c r="G28" s="63" t="s">
        <v>615</v>
      </c>
      <c r="H28" s="63" t="s">
        <v>615</v>
      </c>
      <c r="I28" s="62" t="s">
        <v>616</v>
      </c>
      <c r="J28" s="505">
        <v>418336</v>
      </c>
      <c r="K28" s="506"/>
      <c r="L28" s="506"/>
      <c r="M28" s="600" t="s">
        <v>740</v>
      </c>
      <c r="N28" s="601"/>
      <c r="O28" s="602"/>
      <c r="P28" s="372"/>
    </row>
    <row r="29" spans="1:21" ht="33.75" customHeight="1" thickBot="1">
      <c r="A29" s="19" t="s">
        <v>58</v>
      </c>
      <c r="B29" s="373"/>
      <c r="C29" s="50" t="s">
        <v>616</v>
      </c>
      <c r="D29" s="374" t="s">
        <v>617</v>
      </c>
      <c r="E29" s="49"/>
      <c r="F29" s="50" t="s">
        <v>616</v>
      </c>
      <c r="G29" s="374" t="s">
        <v>617</v>
      </c>
      <c r="H29" s="374" t="s">
        <v>617</v>
      </c>
      <c r="I29" s="375"/>
      <c r="J29" s="648" t="s">
        <v>741</v>
      </c>
      <c r="K29" s="649"/>
      <c r="L29" s="650"/>
      <c r="M29" s="603" t="s">
        <v>742</v>
      </c>
      <c r="N29" s="604"/>
      <c r="O29" s="605"/>
      <c r="P29" s="370"/>
    </row>
    <row r="30" spans="1:21" ht="30" customHeight="1" thickTop="1" thickBot="1">
      <c r="A30" s="20" t="s">
        <v>2</v>
      </c>
      <c r="B30" s="38"/>
      <c r="C30" s="35" t="s">
        <v>616</v>
      </c>
      <c r="D30" s="55"/>
      <c r="E30" s="75"/>
      <c r="F30" s="55"/>
      <c r="G30" s="35" t="s">
        <v>616</v>
      </c>
      <c r="H30" s="376" t="s">
        <v>617</v>
      </c>
      <c r="I30" s="75"/>
      <c r="J30" s="645">
        <v>8499070</v>
      </c>
      <c r="K30" s="646"/>
      <c r="L30" s="647"/>
      <c r="M30" s="606"/>
      <c r="N30" s="607"/>
      <c r="O30" s="608"/>
      <c r="P30" s="377"/>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t="s">
        <v>743</v>
      </c>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pageMargins left="0.7" right="0.7" top="0.75" bottom="0.75" header="0.3" footer="0.3"/>
  <pageSetup paperSize="9" scale="86" orientation="portrait" r:id="rId1"/>
  <headerFooter>
    <oddHeader xml:space="preserve">&amp;L&amp;28
</oddHeader>
  </headerFooter>
  <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3B7D9-565D-4CB0-AE71-2D05B4803618}">
  <sheetPr codeName="Sheet16">
    <pageSetUpPr fitToPage="1"/>
  </sheetPr>
  <dimension ref="A1:AP62"/>
  <sheetViews>
    <sheetView workbookViewId="0">
      <selection sqref="A1:D1"/>
    </sheetView>
  </sheetViews>
  <sheetFormatPr defaultRowHeight="13.5"/>
  <cols>
    <col min="1" max="1" width="17.5" style="295" customWidth="1"/>
    <col min="2" max="2" width="11.625" style="95" customWidth="1"/>
    <col min="3" max="3" width="8.5" style="95" customWidth="1"/>
    <col min="4" max="4" width="9.125" style="95" customWidth="1"/>
    <col min="5" max="35" width="5.125" style="95" customWidth="1"/>
    <col min="36" max="36" width="7.375" style="95" bestFit="1" customWidth="1"/>
    <col min="37" max="37" width="9.625" style="95" customWidth="1"/>
    <col min="38" max="38" width="9.5" style="95" customWidth="1"/>
    <col min="39" max="39" width="10.125" style="95" bestFit="1" customWidth="1"/>
    <col min="40" max="40" width="8.875" style="95" customWidth="1"/>
    <col min="41" max="41" width="9.5" style="95" customWidth="1"/>
    <col min="42" max="42" width="11.375" style="95" customWidth="1"/>
    <col min="43" max="256" width="9" style="95"/>
    <col min="257" max="257" width="17.5" style="95" customWidth="1"/>
    <col min="258" max="258" width="11.625" style="95" customWidth="1"/>
    <col min="259" max="259" width="8.5" style="95" customWidth="1"/>
    <col min="260" max="260" width="9.125" style="95" customWidth="1"/>
    <col min="261" max="291" width="5.125" style="95" customWidth="1"/>
    <col min="292" max="292" width="7.375" style="95" bestFit="1" customWidth="1"/>
    <col min="293" max="293" width="9.625" style="95" customWidth="1"/>
    <col min="294" max="294" width="9.5" style="95" customWidth="1"/>
    <col min="295" max="295" width="10.125" style="95" bestFit="1" customWidth="1"/>
    <col min="296" max="296" width="8.875" style="95" customWidth="1"/>
    <col min="297" max="297" width="9.5" style="95" customWidth="1"/>
    <col min="298" max="298" width="11.375" style="95" customWidth="1"/>
    <col min="299" max="512" width="9" style="95"/>
    <col min="513" max="513" width="17.5" style="95" customWidth="1"/>
    <col min="514" max="514" width="11.625" style="95" customWidth="1"/>
    <col min="515" max="515" width="8.5" style="95" customWidth="1"/>
    <col min="516" max="516" width="9.125" style="95" customWidth="1"/>
    <col min="517" max="547" width="5.125" style="95" customWidth="1"/>
    <col min="548" max="548" width="7.375" style="95" bestFit="1" customWidth="1"/>
    <col min="549" max="549" width="9.625" style="95" customWidth="1"/>
    <col min="550" max="550" width="9.5" style="95" customWidth="1"/>
    <col min="551" max="551" width="10.125" style="95" bestFit="1" customWidth="1"/>
    <col min="552" max="552" width="8.875" style="95" customWidth="1"/>
    <col min="553" max="553" width="9.5" style="95" customWidth="1"/>
    <col min="554" max="554" width="11.375" style="95" customWidth="1"/>
    <col min="555" max="768" width="9" style="95"/>
    <col min="769" max="769" width="17.5" style="95" customWidth="1"/>
    <col min="770" max="770" width="11.625" style="95" customWidth="1"/>
    <col min="771" max="771" width="8.5" style="95" customWidth="1"/>
    <col min="772" max="772" width="9.125" style="95" customWidth="1"/>
    <col min="773" max="803" width="5.125" style="95" customWidth="1"/>
    <col min="804" max="804" width="7.375" style="95" bestFit="1" customWidth="1"/>
    <col min="805" max="805" width="9.625" style="95" customWidth="1"/>
    <col min="806" max="806" width="9.5" style="95" customWidth="1"/>
    <col min="807" max="807" width="10.125" style="95" bestFit="1" customWidth="1"/>
    <col min="808" max="808" width="8.875" style="95" customWidth="1"/>
    <col min="809" max="809" width="9.5" style="95" customWidth="1"/>
    <col min="810" max="810" width="11.375" style="95" customWidth="1"/>
    <col min="811" max="1024" width="9" style="95"/>
    <col min="1025" max="1025" width="17.5" style="95" customWidth="1"/>
    <col min="1026" max="1026" width="11.625" style="95" customWidth="1"/>
    <col min="1027" max="1027" width="8.5" style="95" customWidth="1"/>
    <col min="1028" max="1028" width="9.125" style="95" customWidth="1"/>
    <col min="1029" max="1059" width="5.125" style="95" customWidth="1"/>
    <col min="1060" max="1060" width="7.375" style="95" bestFit="1" customWidth="1"/>
    <col min="1061" max="1061" width="9.625" style="95" customWidth="1"/>
    <col min="1062" max="1062" width="9.5" style="95" customWidth="1"/>
    <col min="1063" max="1063" width="10.125" style="95" bestFit="1" customWidth="1"/>
    <col min="1064" max="1064" width="8.875" style="95" customWidth="1"/>
    <col min="1065" max="1065" width="9.5" style="95" customWidth="1"/>
    <col min="1066" max="1066" width="11.375" style="95" customWidth="1"/>
    <col min="1067" max="1280" width="9" style="95"/>
    <col min="1281" max="1281" width="17.5" style="95" customWidth="1"/>
    <col min="1282" max="1282" width="11.625" style="95" customWidth="1"/>
    <col min="1283" max="1283" width="8.5" style="95" customWidth="1"/>
    <col min="1284" max="1284" width="9.125" style="95" customWidth="1"/>
    <col min="1285" max="1315" width="5.125" style="95" customWidth="1"/>
    <col min="1316" max="1316" width="7.375" style="95" bestFit="1" customWidth="1"/>
    <col min="1317" max="1317" width="9.625" style="95" customWidth="1"/>
    <col min="1318" max="1318" width="9.5" style="95" customWidth="1"/>
    <col min="1319" max="1319" width="10.125" style="95" bestFit="1" customWidth="1"/>
    <col min="1320" max="1320" width="8.875" style="95" customWidth="1"/>
    <col min="1321" max="1321" width="9.5" style="95" customWidth="1"/>
    <col min="1322" max="1322" width="11.375" style="95" customWidth="1"/>
    <col min="1323" max="1536" width="9" style="95"/>
    <col min="1537" max="1537" width="17.5" style="95" customWidth="1"/>
    <col min="1538" max="1538" width="11.625" style="95" customWidth="1"/>
    <col min="1539" max="1539" width="8.5" style="95" customWidth="1"/>
    <col min="1540" max="1540" width="9.125" style="95" customWidth="1"/>
    <col min="1541" max="1571" width="5.125" style="95" customWidth="1"/>
    <col min="1572" max="1572" width="7.375" style="95" bestFit="1" customWidth="1"/>
    <col min="1573" max="1573" width="9.625" style="95" customWidth="1"/>
    <col min="1574" max="1574" width="9.5" style="95" customWidth="1"/>
    <col min="1575" max="1575" width="10.125" style="95" bestFit="1" customWidth="1"/>
    <col min="1576" max="1576" width="8.875" style="95" customWidth="1"/>
    <col min="1577" max="1577" width="9.5" style="95" customWidth="1"/>
    <col min="1578" max="1578" width="11.375" style="95" customWidth="1"/>
    <col min="1579" max="1792" width="9" style="95"/>
    <col min="1793" max="1793" width="17.5" style="95" customWidth="1"/>
    <col min="1794" max="1794" width="11.625" style="95" customWidth="1"/>
    <col min="1795" max="1795" width="8.5" style="95" customWidth="1"/>
    <col min="1796" max="1796" width="9.125" style="95" customWidth="1"/>
    <col min="1797" max="1827" width="5.125" style="95" customWidth="1"/>
    <col min="1828" max="1828" width="7.375" style="95" bestFit="1" customWidth="1"/>
    <col min="1829" max="1829" width="9.625" style="95" customWidth="1"/>
    <col min="1830" max="1830" width="9.5" style="95" customWidth="1"/>
    <col min="1831" max="1831" width="10.125" style="95" bestFit="1" customWidth="1"/>
    <col min="1832" max="1832" width="8.875" style="95" customWidth="1"/>
    <col min="1833" max="1833" width="9.5" style="95" customWidth="1"/>
    <col min="1834" max="1834" width="11.375" style="95" customWidth="1"/>
    <col min="1835" max="2048" width="9" style="95"/>
    <col min="2049" max="2049" width="17.5" style="95" customWidth="1"/>
    <col min="2050" max="2050" width="11.625" style="95" customWidth="1"/>
    <col min="2051" max="2051" width="8.5" style="95" customWidth="1"/>
    <col min="2052" max="2052" width="9.125" style="95" customWidth="1"/>
    <col min="2053" max="2083" width="5.125" style="95" customWidth="1"/>
    <col min="2084" max="2084" width="7.375" style="95" bestFit="1" customWidth="1"/>
    <col min="2085" max="2085" width="9.625" style="95" customWidth="1"/>
    <col min="2086" max="2086" width="9.5" style="95" customWidth="1"/>
    <col min="2087" max="2087" width="10.125" style="95" bestFit="1" customWidth="1"/>
    <col min="2088" max="2088" width="8.875" style="95" customWidth="1"/>
    <col min="2089" max="2089" width="9.5" style="95" customWidth="1"/>
    <col min="2090" max="2090" width="11.375" style="95" customWidth="1"/>
    <col min="2091" max="2304" width="9" style="95"/>
    <col min="2305" max="2305" width="17.5" style="95" customWidth="1"/>
    <col min="2306" max="2306" width="11.625" style="95" customWidth="1"/>
    <col min="2307" max="2307" width="8.5" style="95" customWidth="1"/>
    <col min="2308" max="2308" width="9.125" style="95" customWidth="1"/>
    <col min="2309" max="2339" width="5.125" style="95" customWidth="1"/>
    <col min="2340" max="2340" width="7.375" style="95" bestFit="1" customWidth="1"/>
    <col min="2341" max="2341" width="9.625" style="95" customWidth="1"/>
    <col min="2342" max="2342" width="9.5" style="95" customWidth="1"/>
    <col min="2343" max="2343" width="10.125" style="95" bestFit="1" customWidth="1"/>
    <col min="2344" max="2344" width="8.875" style="95" customWidth="1"/>
    <col min="2345" max="2345" width="9.5" style="95" customWidth="1"/>
    <col min="2346" max="2346" width="11.375" style="95" customWidth="1"/>
    <col min="2347" max="2560" width="9" style="95"/>
    <col min="2561" max="2561" width="17.5" style="95" customWidth="1"/>
    <col min="2562" max="2562" width="11.625" style="95" customWidth="1"/>
    <col min="2563" max="2563" width="8.5" style="95" customWidth="1"/>
    <col min="2564" max="2564" width="9.125" style="95" customWidth="1"/>
    <col min="2565" max="2595" width="5.125" style="95" customWidth="1"/>
    <col min="2596" max="2596" width="7.375" style="95" bestFit="1" customWidth="1"/>
    <col min="2597" max="2597" width="9.625" style="95" customWidth="1"/>
    <col min="2598" max="2598" width="9.5" style="95" customWidth="1"/>
    <col min="2599" max="2599" width="10.125" style="95" bestFit="1" customWidth="1"/>
    <col min="2600" max="2600" width="8.875" style="95" customWidth="1"/>
    <col min="2601" max="2601" width="9.5" style="95" customWidth="1"/>
    <col min="2602" max="2602" width="11.375" style="95" customWidth="1"/>
    <col min="2603" max="2816" width="9" style="95"/>
    <col min="2817" max="2817" width="17.5" style="95" customWidth="1"/>
    <col min="2818" max="2818" width="11.625" style="95" customWidth="1"/>
    <col min="2819" max="2819" width="8.5" style="95" customWidth="1"/>
    <col min="2820" max="2820" width="9.125" style="95" customWidth="1"/>
    <col min="2821" max="2851" width="5.125" style="95" customWidth="1"/>
    <col min="2852" max="2852" width="7.375" style="95" bestFit="1" customWidth="1"/>
    <col min="2853" max="2853" width="9.625" style="95" customWidth="1"/>
    <col min="2854" max="2854" width="9.5" style="95" customWidth="1"/>
    <col min="2855" max="2855" width="10.125" style="95" bestFit="1" customWidth="1"/>
    <col min="2856" max="2856" width="8.875" style="95" customWidth="1"/>
    <col min="2857" max="2857" width="9.5" style="95" customWidth="1"/>
    <col min="2858" max="2858" width="11.375" style="95" customWidth="1"/>
    <col min="2859" max="3072" width="9" style="95"/>
    <col min="3073" max="3073" width="17.5" style="95" customWidth="1"/>
    <col min="3074" max="3074" width="11.625" style="95" customWidth="1"/>
    <col min="3075" max="3075" width="8.5" style="95" customWidth="1"/>
    <col min="3076" max="3076" width="9.125" style="95" customWidth="1"/>
    <col min="3077" max="3107" width="5.125" style="95" customWidth="1"/>
    <col min="3108" max="3108" width="7.375" style="95" bestFit="1" customWidth="1"/>
    <col min="3109" max="3109" width="9.625" style="95" customWidth="1"/>
    <col min="3110" max="3110" width="9.5" style="95" customWidth="1"/>
    <col min="3111" max="3111" width="10.125" style="95" bestFit="1" customWidth="1"/>
    <col min="3112" max="3112" width="8.875" style="95" customWidth="1"/>
    <col min="3113" max="3113" width="9.5" style="95" customWidth="1"/>
    <col min="3114" max="3114" width="11.375" style="95" customWidth="1"/>
    <col min="3115" max="3328" width="9" style="95"/>
    <col min="3329" max="3329" width="17.5" style="95" customWidth="1"/>
    <col min="3330" max="3330" width="11.625" style="95" customWidth="1"/>
    <col min="3331" max="3331" width="8.5" style="95" customWidth="1"/>
    <col min="3332" max="3332" width="9.125" style="95" customWidth="1"/>
    <col min="3333" max="3363" width="5.125" style="95" customWidth="1"/>
    <col min="3364" max="3364" width="7.375" style="95" bestFit="1" customWidth="1"/>
    <col min="3365" max="3365" width="9.625" style="95" customWidth="1"/>
    <col min="3366" max="3366" width="9.5" style="95" customWidth="1"/>
    <col min="3367" max="3367" width="10.125" style="95" bestFit="1" customWidth="1"/>
    <col min="3368" max="3368" width="8.875" style="95" customWidth="1"/>
    <col min="3369" max="3369" width="9.5" style="95" customWidth="1"/>
    <col min="3370" max="3370" width="11.375" style="95" customWidth="1"/>
    <col min="3371" max="3584" width="9" style="95"/>
    <col min="3585" max="3585" width="17.5" style="95" customWidth="1"/>
    <col min="3586" max="3586" width="11.625" style="95" customWidth="1"/>
    <col min="3587" max="3587" width="8.5" style="95" customWidth="1"/>
    <col min="3588" max="3588" width="9.125" style="95" customWidth="1"/>
    <col min="3589" max="3619" width="5.125" style="95" customWidth="1"/>
    <col min="3620" max="3620" width="7.375" style="95" bestFit="1" customWidth="1"/>
    <col min="3621" max="3621" width="9.625" style="95" customWidth="1"/>
    <col min="3622" max="3622" width="9.5" style="95" customWidth="1"/>
    <col min="3623" max="3623" width="10.125" style="95" bestFit="1" customWidth="1"/>
    <col min="3624" max="3624" width="8.875" style="95" customWidth="1"/>
    <col min="3625" max="3625" width="9.5" style="95" customWidth="1"/>
    <col min="3626" max="3626" width="11.375" style="95" customWidth="1"/>
    <col min="3627" max="3840" width="9" style="95"/>
    <col min="3841" max="3841" width="17.5" style="95" customWidth="1"/>
    <col min="3842" max="3842" width="11.625" style="95" customWidth="1"/>
    <col min="3843" max="3843" width="8.5" style="95" customWidth="1"/>
    <col min="3844" max="3844" width="9.125" style="95" customWidth="1"/>
    <col min="3845" max="3875" width="5.125" style="95" customWidth="1"/>
    <col min="3876" max="3876" width="7.375" style="95" bestFit="1" customWidth="1"/>
    <col min="3877" max="3877" width="9.625" style="95" customWidth="1"/>
    <col min="3878" max="3878" width="9.5" style="95" customWidth="1"/>
    <col min="3879" max="3879" width="10.125" style="95" bestFit="1" customWidth="1"/>
    <col min="3880" max="3880" width="8.875" style="95" customWidth="1"/>
    <col min="3881" max="3881" width="9.5" style="95" customWidth="1"/>
    <col min="3882" max="3882" width="11.375" style="95" customWidth="1"/>
    <col min="3883" max="4096" width="9" style="95"/>
    <col min="4097" max="4097" width="17.5" style="95" customWidth="1"/>
    <col min="4098" max="4098" width="11.625" style="95" customWidth="1"/>
    <col min="4099" max="4099" width="8.5" style="95" customWidth="1"/>
    <col min="4100" max="4100" width="9.125" style="95" customWidth="1"/>
    <col min="4101" max="4131" width="5.125" style="95" customWidth="1"/>
    <col min="4132" max="4132" width="7.375" style="95" bestFit="1" customWidth="1"/>
    <col min="4133" max="4133" width="9.625" style="95" customWidth="1"/>
    <col min="4134" max="4134" width="9.5" style="95" customWidth="1"/>
    <col min="4135" max="4135" width="10.125" style="95" bestFit="1" customWidth="1"/>
    <col min="4136" max="4136" width="8.875" style="95" customWidth="1"/>
    <col min="4137" max="4137" width="9.5" style="95" customWidth="1"/>
    <col min="4138" max="4138" width="11.375" style="95" customWidth="1"/>
    <col min="4139" max="4352" width="9" style="95"/>
    <col min="4353" max="4353" width="17.5" style="95" customWidth="1"/>
    <col min="4354" max="4354" width="11.625" style="95" customWidth="1"/>
    <col min="4355" max="4355" width="8.5" style="95" customWidth="1"/>
    <col min="4356" max="4356" width="9.125" style="95" customWidth="1"/>
    <col min="4357" max="4387" width="5.125" style="95" customWidth="1"/>
    <col min="4388" max="4388" width="7.375" style="95" bestFit="1" customWidth="1"/>
    <col min="4389" max="4389" width="9.625" style="95" customWidth="1"/>
    <col min="4390" max="4390" width="9.5" style="95" customWidth="1"/>
    <col min="4391" max="4391" width="10.125" style="95" bestFit="1" customWidth="1"/>
    <col min="4392" max="4392" width="8.875" style="95" customWidth="1"/>
    <col min="4393" max="4393" width="9.5" style="95" customWidth="1"/>
    <col min="4394" max="4394" width="11.375" style="95" customWidth="1"/>
    <col min="4395" max="4608" width="9" style="95"/>
    <col min="4609" max="4609" width="17.5" style="95" customWidth="1"/>
    <col min="4610" max="4610" width="11.625" style="95" customWidth="1"/>
    <col min="4611" max="4611" width="8.5" style="95" customWidth="1"/>
    <col min="4612" max="4612" width="9.125" style="95" customWidth="1"/>
    <col min="4613" max="4643" width="5.125" style="95" customWidth="1"/>
    <col min="4644" max="4644" width="7.375" style="95" bestFit="1" customWidth="1"/>
    <col min="4645" max="4645" width="9.625" style="95" customWidth="1"/>
    <col min="4646" max="4646" width="9.5" style="95" customWidth="1"/>
    <col min="4647" max="4647" width="10.125" style="95" bestFit="1" customWidth="1"/>
    <col min="4648" max="4648" width="8.875" style="95" customWidth="1"/>
    <col min="4649" max="4649" width="9.5" style="95" customWidth="1"/>
    <col min="4650" max="4650" width="11.375" style="95" customWidth="1"/>
    <col min="4651" max="4864" width="9" style="95"/>
    <col min="4865" max="4865" width="17.5" style="95" customWidth="1"/>
    <col min="4866" max="4866" width="11.625" style="95" customWidth="1"/>
    <col min="4867" max="4867" width="8.5" style="95" customWidth="1"/>
    <col min="4868" max="4868" width="9.125" style="95" customWidth="1"/>
    <col min="4869" max="4899" width="5.125" style="95" customWidth="1"/>
    <col min="4900" max="4900" width="7.375" style="95" bestFit="1" customWidth="1"/>
    <col min="4901" max="4901" width="9.625" style="95" customWidth="1"/>
    <col min="4902" max="4902" width="9.5" style="95" customWidth="1"/>
    <col min="4903" max="4903" width="10.125" style="95" bestFit="1" customWidth="1"/>
    <col min="4904" max="4904" width="8.875" style="95" customWidth="1"/>
    <col min="4905" max="4905" width="9.5" style="95" customWidth="1"/>
    <col min="4906" max="4906" width="11.375" style="95" customWidth="1"/>
    <col min="4907" max="5120" width="9" style="95"/>
    <col min="5121" max="5121" width="17.5" style="95" customWidth="1"/>
    <col min="5122" max="5122" width="11.625" style="95" customWidth="1"/>
    <col min="5123" max="5123" width="8.5" style="95" customWidth="1"/>
    <col min="5124" max="5124" width="9.125" style="95" customWidth="1"/>
    <col min="5125" max="5155" width="5.125" style="95" customWidth="1"/>
    <col min="5156" max="5156" width="7.375" style="95" bestFit="1" customWidth="1"/>
    <col min="5157" max="5157" width="9.625" style="95" customWidth="1"/>
    <col min="5158" max="5158" width="9.5" style="95" customWidth="1"/>
    <col min="5159" max="5159" width="10.125" style="95" bestFit="1" customWidth="1"/>
    <col min="5160" max="5160" width="8.875" style="95" customWidth="1"/>
    <col min="5161" max="5161" width="9.5" style="95" customWidth="1"/>
    <col min="5162" max="5162" width="11.375" style="95" customWidth="1"/>
    <col min="5163" max="5376" width="9" style="95"/>
    <col min="5377" max="5377" width="17.5" style="95" customWidth="1"/>
    <col min="5378" max="5378" width="11.625" style="95" customWidth="1"/>
    <col min="5379" max="5379" width="8.5" style="95" customWidth="1"/>
    <col min="5380" max="5380" width="9.125" style="95" customWidth="1"/>
    <col min="5381" max="5411" width="5.125" style="95" customWidth="1"/>
    <col min="5412" max="5412" width="7.375" style="95" bestFit="1" customWidth="1"/>
    <col min="5413" max="5413" width="9.625" style="95" customWidth="1"/>
    <col min="5414" max="5414" width="9.5" style="95" customWidth="1"/>
    <col min="5415" max="5415" width="10.125" style="95" bestFit="1" customWidth="1"/>
    <col min="5416" max="5416" width="8.875" style="95" customWidth="1"/>
    <col min="5417" max="5417" width="9.5" style="95" customWidth="1"/>
    <col min="5418" max="5418" width="11.375" style="95" customWidth="1"/>
    <col min="5419" max="5632" width="9" style="95"/>
    <col min="5633" max="5633" width="17.5" style="95" customWidth="1"/>
    <col min="5634" max="5634" width="11.625" style="95" customWidth="1"/>
    <col min="5635" max="5635" width="8.5" style="95" customWidth="1"/>
    <col min="5636" max="5636" width="9.125" style="95" customWidth="1"/>
    <col min="5637" max="5667" width="5.125" style="95" customWidth="1"/>
    <col min="5668" max="5668" width="7.375" style="95" bestFit="1" customWidth="1"/>
    <col min="5669" max="5669" width="9.625" style="95" customWidth="1"/>
    <col min="5670" max="5670" width="9.5" style="95" customWidth="1"/>
    <col min="5671" max="5671" width="10.125" style="95" bestFit="1" customWidth="1"/>
    <col min="5672" max="5672" width="8.875" style="95" customWidth="1"/>
    <col min="5673" max="5673" width="9.5" style="95" customWidth="1"/>
    <col min="5674" max="5674" width="11.375" style="95" customWidth="1"/>
    <col min="5675" max="5888" width="9" style="95"/>
    <col min="5889" max="5889" width="17.5" style="95" customWidth="1"/>
    <col min="5890" max="5890" width="11.625" style="95" customWidth="1"/>
    <col min="5891" max="5891" width="8.5" style="95" customWidth="1"/>
    <col min="5892" max="5892" width="9.125" style="95" customWidth="1"/>
    <col min="5893" max="5923" width="5.125" style="95" customWidth="1"/>
    <col min="5924" max="5924" width="7.375" style="95" bestFit="1" customWidth="1"/>
    <col min="5925" max="5925" width="9.625" style="95" customWidth="1"/>
    <col min="5926" max="5926" width="9.5" style="95" customWidth="1"/>
    <col min="5927" max="5927" width="10.125" style="95" bestFit="1" customWidth="1"/>
    <col min="5928" max="5928" width="8.875" style="95" customWidth="1"/>
    <col min="5929" max="5929" width="9.5" style="95" customWidth="1"/>
    <col min="5930" max="5930" width="11.375" style="95" customWidth="1"/>
    <col min="5931" max="6144" width="9" style="95"/>
    <col min="6145" max="6145" width="17.5" style="95" customWidth="1"/>
    <col min="6146" max="6146" width="11.625" style="95" customWidth="1"/>
    <col min="6147" max="6147" width="8.5" style="95" customWidth="1"/>
    <col min="6148" max="6148" width="9.125" style="95" customWidth="1"/>
    <col min="6149" max="6179" width="5.125" style="95" customWidth="1"/>
    <col min="6180" max="6180" width="7.375" style="95" bestFit="1" customWidth="1"/>
    <col min="6181" max="6181" width="9.625" style="95" customWidth="1"/>
    <col min="6182" max="6182" width="9.5" style="95" customWidth="1"/>
    <col min="6183" max="6183" width="10.125" style="95" bestFit="1" customWidth="1"/>
    <col min="6184" max="6184" width="8.875" style="95" customWidth="1"/>
    <col min="6185" max="6185" width="9.5" style="95" customWidth="1"/>
    <col min="6186" max="6186" width="11.375" style="95" customWidth="1"/>
    <col min="6187" max="6400" width="9" style="95"/>
    <col min="6401" max="6401" width="17.5" style="95" customWidth="1"/>
    <col min="6402" max="6402" width="11.625" style="95" customWidth="1"/>
    <col min="6403" max="6403" width="8.5" style="95" customWidth="1"/>
    <col min="6404" max="6404" width="9.125" style="95" customWidth="1"/>
    <col min="6405" max="6435" width="5.125" style="95" customWidth="1"/>
    <col min="6436" max="6436" width="7.375" style="95" bestFit="1" customWidth="1"/>
    <col min="6437" max="6437" width="9.625" style="95" customWidth="1"/>
    <col min="6438" max="6438" width="9.5" style="95" customWidth="1"/>
    <col min="6439" max="6439" width="10.125" style="95" bestFit="1" customWidth="1"/>
    <col min="6440" max="6440" width="8.875" style="95" customWidth="1"/>
    <col min="6441" max="6441" width="9.5" style="95" customWidth="1"/>
    <col min="6442" max="6442" width="11.375" style="95" customWidth="1"/>
    <col min="6443" max="6656" width="9" style="95"/>
    <col min="6657" max="6657" width="17.5" style="95" customWidth="1"/>
    <col min="6658" max="6658" width="11.625" style="95" customWidth="1"/>
    <col min="6659" max="6659" width="8.5" style="95" customWidth="1"/>
    <col min="6660" max="6660" width="9.125" style="95" customWidth="1"/>
    <col min="6661" max="6691" width="5.125" style="95" customWidth="1"/>
    <col min="6692" max="6692" width="7.375" style="95" bestFit="1" customWidth="1"/>
    <col min="6693" max="6693" width="9.625" style="95" customWidth="1"/>
    <col min="6694" max="6694" width="9.5" style="95" customWidth="1"/>
    <col min="6695" max="6695" width="10.125" style="95" bestFit="1" customWidth="1"/>
    <col min="6696" max="6696" width="8.875" style="95" customWidth="1"/>
    <col min="6697" max="6697" width="9.5" style="95" customWidth="1"/>
    <col min="6698" max="6698" width="11.375" style="95" customWidth="1"/>
    <col min="6699" max="6912" width="9" style="95"/>
    <col min="6913" max="6913" width="17.5" style="95" customWidth="1"/>
    <col min="6914" max="6914" width="11.625" style="95" customWidth="1"/>
    <col min="6915" max="6915" width="8.5" style="95" customWidth="1"/>
    <col min="6916" max="6916" width="9.125" style="95" customWidth="1"/>
    <col min="6917" max="6947" width="5.125" style="95" customWidth="1"/>
    <col min="6948" max="6948" width="7.375" style="95" bestFit="1" customWidth="1"/>
    <col min="6949" max="6949" width="9.625" style="95" customWidth="1"/>
    <col min="6950" max="6950" width="9.5" style="95" customWidth="1"/>
    <col min="6951" max="6951" width="10.125" style="95" bestFit="1" customWidth="1"/>
    <col min="6952" max="6952" width="8.875" style="95" customWidth="1"/>
    <col min="6953" max="6953" width="9.5" style="95" customWidth="1"/>
    <col min="6954" max="6954" width="11.375" style="95" customWidth="1"/>
    <col min="6955" max="7168" width="9" style="95"/>
    <col min="7169" max="7169" width="17.5" style="95" customWidth="1"/>
    <col min="7170" max="7170" width="11.625" style="95" customWidth="1"/>
    <col min="7171" max="7171" width="8.5" style="95" customWidth="1"/>
    <col min="7172" max="7172" width="9.125" style="95" customWidth="1"/>
    <col min="7173" max="7203" width="5.125" style="95" customWidth="1"/>
    <col min="7204" max="7204" width="7.375" style="95" bestFit="1" customWidth="1"/>
    <col min="7205" max="7205" width="9.625" style="95" customWidth="1"/>
    <col min="7206" max="7206" width="9.5" style="95" customWidth="1"/>
    <col min="7207" max="7207" width="10.125" style="95" bestFit="1" customWidth="1"/>
    <col min="7208" max="7208" width="8.875" style="95" customWidth="1"/>
    <col min="7209" max="7209" width="9.5" style="95" customWidth="1"/>
    <col min="7210" max="7210" width="11.375" style="95" customWidth="1"/>
    <col min="7211" max="7424" width="9" style="95"/>
    <col min="7425" max="7425" width="17.5" style="95" customWidth="1"/>
    <col min="7426" max="7426" width="11.625" style="95" customWidth="1"/>
    <col min="7427" max="7427" width="8.5" style="95" customWidth="1"/>
    <col min="7428" max="7428" width="9.125" style="95" customWidth="1"/>
    <col min="7429" max="7459" width="5.125" style="95" customWidth="1"/>
    <col min="7460" max="7460" width="7.375" style="95" bestFit="1" customWidth="1"/>
    <col min="7461" max="7461" width="9.625" style="95" customWidth="1"/>
    <col min="7462" max="7462" width="9.5" style="95" customWidth="1"/>
    <col min="7463" max="7463" width="10.125" style="95" bestFit="1" customWidth="1"/>
    <col min="7464" max="7464" width="8.875" style="95" customWidth="1"/>
    <col min="7465" max="7465" width="9.5" style="95" customWidth="1"/>
    <col min="7466" max="7466" width="11.375" style="95" customWidth="1"/>
    <col min="7467" max="7680" width="9" style="95"/>
    <col min="7681" max="7681" width="17.5" style="95" customWidth="1"/>
    <col min="7682" max="7682" width="11.625" style="95" customWidth="1"/>
    <col min="7683" max="7683" width="8.5" style="95" customWidth="1"/>
    <col min="7684" max="7684" width="9.125" style="95" customWidth="1"/>
    <col min="7685" max="7715" width="5.125" style="95" customWidth="1"/>
    <col min="7716" max="7716" width="7.375" style="95" bestFit="1" customWidth="1"/>
    <col min="7717" max="7717" width="9.625" style="95" customWidth="1"/>
    <col min="7718" max="7718" width="9.5" style="95" customWidth="1"/>
    <col min="7719" max="7719" width="10.125" style="95" bestFit="1" customWidth="1"/>
    <col min="7720" max="7720" width="8.875" style="95" customWidth="1"/>
    <col min="7721" max="7721" width="9.5" style="95" customWidth="1"/>
    <col min="7722" max="7722" width="11.375" style="95" customWidth="1"/>
    <col min="7723" max="7936" width="9" style="95"/>
    <col min="7937" max="7937" width="17.5" style="95" customWidth="1"/>
    <col min="7938" max="7938" width="11.625" style="95" customWidth="1"/>
    <col min="7939" max="7939" width="8.5" style="95" customWidth="1"/>
    <col min="7940" max="7940" width="9.125" style="95" customWidth="1"/>
    <col min="7941" max="7971" width="5.125" style="95" customWidth="1"/>
    <col min="7972" max="7972" width="7.375" style="95" bestFit="1" customWidth="1"/>
    <col min="7973" max="7973" width="9.625" style="95" customWidth="1"/>
    <col min="7974" max="7974" width="9.5" style="95" customWidth="1"/>
    <col min="7975" max="7975" width="10.125" style="95" bestFit="1" customWidth="1"/>
    <col min="7976" max="7976" width="8.875" style="95" customWidth="1"/>
    <col min="7977" max="7977" width="9.5" style="95" customWidth="1"/>
    <col min="7978" max="7978" width="11.375" style="95" customWidth="1"/>
    <col min="7979" max="8192" width="9" style="95"/>
    <col min="8193" max="8193" width="17.5" style="95" customWidth="1"/>
    <col min="8194" max="8194" width="11.625" style="95" customWidth="1"/>
    <col min="8195" max="8195" width="8.5" style="95" customWidth="1"/>
    <col min="8196" max="8196" width="9.125" style="95" customWidth="1"/>
    <col min="8197" max="8227" width="5.125" style="95" customWidth="1"/>
    <col min="8228" max="8228" width="7.375" style="95" bestFit="1" customWidth="1"/>
    <col min="8229" max="8229" width="9.625" style="95" customWidth="1"/>
    <col min="8230" max="8230" width="9.5" style="95" customWidth="1"/>
    <col min="8231" max="8231" width="10.125" style="95" bestFit="1" customWidth="1"/>
    <col min="8232" max="8232" width="8.875" style="95" customWidth="1"/>
    <col min="8233" max="8233" width="9.5" style="95" customWidth="1"/>
    <col min="8234" max="8234" width="11.375" style="95" customWidth="1"/>
    <col min="8235" max="8448" width="9" style="95"/>
    <col min="8449" max="8449" width="17.5" style="95" customWidth="1"/>
    <col min="8450" max="8450" width="11.625" style="95" customWidth="1"/>
    <col min="8451" max="8451" width="8.5" style="95" customWidth="1"/>
    <col min="8452" max="8452" width="9.125" style="95" customWidth="1"/>
    <col min="8453" max="8483" width="5.125" style="95" customWidth="1"/>
    <col min="8484" max="8484" width="7.375" style="95" bestFit="1" customWidth="1"/>
    <col min="8485" max="8485" width="9.625" style="95" customWidth="1"/>
    <col min="8486" max="8486" width="9.5" style="95" customWidth="1"/>
    <col min="8487" max="8487" width="10.125" style="95" bestFit="1" customWidth="1"/>
    <col min="8488" max="8488" width="8.875" style="95" customWidth="1"/>
    <col min="8489" max="8489" width="9.5" style="95" customWidth="1"/>
    <col min="8490" max="8490" width="11.375" style="95" customWidth="1"/>
    <col min="8491" max="8704" width="9" style="95"/>
    <col min="8705" max="8705" width="17.5" style="95" customWidth="1"/>
    <col min="8706" max="8706" width="11.625" style="95" customWidth="1"/>
    <col min="8707" max="8707" width="8.5" style="95" customWidth="1"/>
    <col min="8708" max="8708" width="9.125" style="95" customWidth="1"/>
    <col min="8709" max="8739" width="5.125" style="95" customWidth="1"/>
    <col min="8740" max="8740" width="7.375" style="95" bestFit="1" customWidth="1"/>
    <col min="8741" max="8741" width="9.625" style="95" customWidth="1"/>
    <col min="8742" max="8742" width="9.5" style="95" customWidth="1"/>
    <col min="8743" max="8743" width="10.125" style="95" bestFit="1" customWidth="1"/>
    <col min="8744" max="8744" width="8.875" style="95" customWidth="1"/>
    <col min="8745" max="8745" width="9.5" style="95" customWidth="1"/>
    <col min="8746" max="8746" width="11.375" style="95" customWidth="1"/>
    <col min="8747" max="8960" width="9" style="95"/>
    <col min="8961" max="8961" width="17.5" style="95" customWidth="1"/>
    <col min="8962" max="8962" width="11.625" style="95" customWidth="1"/>
    <col min="8963" max="8963" width="8.5" style="95" customWidth="1"/>
    <col min="8964" max="8964" width="9.125" style="95" customWidth="1"/>
    <col min="8965" max="8995" width="5.125" style="95" customWidth="1"/>
    <col min="8996" max="8996" width="7.375" style="95" bestFit="1" customWidth="1"/>
    <col min="8997" max="8997" width="9.625" style="95" customWidth="1"/>
    <col min="8998" max="8998" width="9.5" style="95" customWidth="1"/>
    <col min="8999" max="8999" width="10.125" style="95" bestFit="1" customWidth="1"/>
    <col min="9000" max="9000" width="8.875" style="95" customWidth="1"/>
    <col min="9001" max="9001" width="9.5" style="95" customWidth="1"/>
    <col min="9002" max="9002" width="11.375" style="95" customWidth="1"/>
    <col min="9003" max="9216" width="9" style="95"/>
    <col min="9217" max="9217" width="17.5" style="95" customWidth="1"/>
    <col min="9218" max="9218" width="11.625" style="95" customWidth="1"/>
    <col min="9219" max="9219" width="8.5" style="95" customWidth="1"/>
    <col min="9220" max="9220" width="9.125" style="95" customWidth="1"/>
    <col min="9221" max="9251" width="5.125" style="95" customWidth="1"/>
    <col min="9252" max="9252" width="7.375" style="95" bestFit="1" customWidth="1"/>
    <col min="9253" max="9253" width="9.625" style="95" customWidth="1"/>
    <col min="9254" max="9254" width="9.5" style="95" customWidth="1"/>
    <col min="9255" max="9255" width="10.125" style="95" bestFit="1" customWidth="1"/>
    <col min="9256" max="9256" width="8.875" style="95" customWidth="1"/>
    <col min="9257" max="9257" width="9.5" style="95" customWidth="1"/>
    <col min="9258" max="9258" width="11.375" style="95" customWidth="1"/>
    <col min="9259" max="9472" width="9" style="95"/>
    <col min="9473" max="9473" width="17.5" style="95" customWidth="1"/>
    <col min="9474" max="9474" width="11.625" style="95" customWidth="1"/>
    <col min="9475" max="9475" width="8.5" style="95" customWidth="1"/>
    <col min="9476" max="9476" width="9.125" style="95" customWidth="1"/>
    <col min="9477" max="9507" width="5.125" style="95" customWidth="1"/>
    <col min="9508" max="9508" width="7.375" style="95" bestFit="1" customWidth="1"/>
    <col min="9509" max="9509" width="9.625" style="95" customWidth="1"/>
    <col min="9510" max="9510" width="9.5" style="95" customWidth="1"/>
    <col min="9511" max="9511" width="10.125" style="95" bestFit="1" customWidth="1"/>
    <col min="9512" max="9512" width="8.875" style="95" customWidth="1"/>
    <col min="9513" max="9513" width="9.5" style="95" customWidth="1"/>
    <col min="9514" max="9514" width="11.375" style="95" customWidth="1"/>
    <col min="9515" max="9728" width="9" style="95"/>
    <col min="9729" max="9729" width="17.5" style="95" customWidth="1"/>
    <col min="9730" max="9730" width="11.625" style="95" customWidth="1"/>
    <col min="9731" max="9731" width="8.5" style="95" customWidth="1"/>
    <col min="9732" max="9732" width="9.125" style="95" customWidth="1"/>
    <col min="9733" max="9763" width="5.125" style="95" customWidth="1"/>
    <col min="9764" max="9764" width="7.375" style="95" bestFit="1" customWidth="1"/>
    <col min="9765" max="9765" width="9.625" style="95" customWidth="1"/>
    <col min="9766" max="9766" width="9.5" style="95" customWidth="1"/>
    <col min="9767" max="9767" width="10.125" style="95" bestFit="1" customWidth="1"/>
    <col min="9768" max="9768" width="8.875" style="95" customWidth="1"/>
    <col min="9769" max="9769" width="9.5" style="95" customWidth="1"/>
    <col min="9770" max="9770" width="11.375" style="95" customWidth="1"/>
    <col min="9771" max="9984" width="9" style="95"/>
    <col min="9985" max="9985" width="17.5" style="95" customWidth="1"/>
    <col min="9986" max="9986" width="11.625" style="95" customWidth="1"/>
    <col min="9987" max="9987" width="8.5" style="95" customWidth="1"/>
    <col min="9988" max="9988" width="9.125" style="95" customWidth="1"/>
    <col min="9989" max="10019" width="5.125" style="95" customWidth="1"/>
    <col min="10020" max="10020" width="7.375" style="95" bestFit="1" customWidth="1"/>
    <col min="10021" max="10021" width="9.625" style="95" customWidth="1"/>
    <col min="10022" max="10022" width="9.5" style="95" customWidth="1"/>
    <col min="10023" max="10023" width="10.125" style="95" bestFit="1" customWidth="1"/>
    <col min="10024" max="10024" width="8.875" style="95" customWidth="1"/>
    <col min="10025" max="10025" width="9.5" style="95" customWidth="1"/>
    <col min="10026" max="10026" width="11.375" style="95" customWidth="1"/>
    <col min="10027" max="10240" width="9" style="95"/>
    <col min="10241" max="10241" width="17.5" style="95" customWidth="1"/>
    <col min="10242" max="10242" width="11.625" style="95" customWidth="1"/>
    <col min="10243" max="10243" width="8.5" style="95" customWidth="1"/>
    <col min="10244" max="10244" width="9.125" style="95" customWidth="1"/>
    <col min="10245" max="10275" width="5.125" style="95" customWidth="1"/>
    <col min="10276" max="10276" width="7.375" style="95" bestFit="1" customWidth="1"/>
    <col min="10277" max="10277" width="9.625" style="95" customWidth="1"/>
    <col min="10278" max="10278" width="9.5" style="95" customWidth="1"/>
    <col min="10279" max="10279" width="10.125" style="95" bestFit="1" customWidth="1"/>
    <col min="10280" max="10280" width="8.875" style="95" customWidth="1"/>
    <col min="10281" max="10281" width="9.5" style="95" customWidth="1"/>
    <col min="10282" max="10282" width="11.375" style="95" customWidth="1"/>
    <col min="10283" max="10496" width="9" style="95"/>
    <col min="10497" max="10497" width="17.5" style="95" customWidth="1"/>
    <col min="10498" max="10498" width="11.625" style="95" customWidth="1"/>
    <col min="10499" max="10499" width="8.5" style="95" customWidth="1"/>
    <col min="10500" max="10500" width="9.125" style="95" customWidth="1"/>
    <col min="10501" max="10531" width="5.125" style="95" customWidth="1"/>
    <col min="10532" max="10532" width="7.375" style="95" bestFit="1" customWidth="1"/>
    <col min="10533" max="10533" width="9.625" style="95" customWidth="1"/>
    <col min="10534" max="10534" width="9.5" style="95" customWidth="1"/>
    <col min="10535" max="10535" width="10.125" style="95" bestFit="1" customWidth="1"/>
    <col min="10536" max="10536" width="8.875" style="95" customWidth="1"/>
    <col min="10537" max="10537" width="9.5" style="95" customWidth="1"/>
    <col min="10538" max="10538" width="11.375" style="95" customWidth="1"/>
    <col min="10539" max="10752" width="9" style="95"/>
    <col min="10753" max="10753" width="17.5" style="95" customWidth="1"/>
    <col min="10754" max="10754" width="11.625" style="95" customWidth="1"/>
    <col min="10755" max="10755" width="8.5" style="95" customWidth="1"/>
    <col min="10756" max="10756" width="9.125" style="95" customWidth="1"/>
    <col min="10757" max="10787" width="5.125" style="95" customWidth="1"/>
    <col min="10788" max="10788" width="7.375" style="95" bestFit="1" customWidth="1"/>
    <col min="10789" max="10789" width="9.625" style="95" customWidth="1"/>
    <col min="10790" max="10790" width="9.5" style="95" customWidth="1"/>
    <col min="10791" max="10791" width="10.125" style="95" bestFit="1" customWidth="1"/>
    <col min="10792" max="10792" width="8.875" style="95" customWidth="1"/>
    <col min="10793" max="10793" width="9.5" style="95" customWidth="1"/>
    <col min="10794" max="10794" width="11.375" style="95" customWidth="1"/>
    <col min="10795" max="11008" width="9" style="95"/>
    <col min="11009" max="11009" width="17.5" style="95" customWidth="1"/>
    <col min="11010" max="11010" width="11.625" style="95" customWidth="1"/>
    <col min="11011" max="11011" width="8.5" style="95" customWidth="1"/>
    <col min="11012" max="11012" width="9.125" style="95" customWidth="1"/>
    <col min="11013" max="11043" width="5.125" style="95" customWidth="1"/>
    <col min="11044" max="11044" width="7.375" style="95" bestFit="1" customWidth="1"/>
    <col min="11045" max="11045" width="9.625" style="95" customWidth="1"/>
    <col min="11046" max="11046" width="9.5" style="95" customWidth="1"/>
    <col min="11047" max="11047" width="10.125" style="95" bestFit="1" customWidth="1"/>
    <col min="11048" max="11048" width="8.875" style="95" customWidth="1"/>
    <col min="11049" max="11049" width="9.5" style="95" customWidth="1"/>
    <col min="11050" max="11050" width="11.375" style="95" customWidth="1"/>
    <col min="11051" max="11264" width="9" style="95"/>
    <col min="11265" max="11265" width="17.5" style="95" customWidth="1"/>
    <col min="11266" max="11266" width="11.625" style="95" customWidth="1"/>
    <col min="11267" max="11267" width="8.5" style="95" customWidth="1"/>
    <col min="11268" max="11268" width="9.125" style="95" customWidth="1"/>
    <col min="11269" max="11299" width="5.125" style="95" customWidth="1"/>
    <col min="11300" max="11300" width="7.375" style="95" bestFit="1" customWidth="1"/>
    <col min="11301" max="11301" width="9.625" style="95" customWidth="1"/>
    <col min="11302" max="11302" width="9.5" style="95" customWidth="1"/>
    <col min="11303" max="11303" width="10.125" style="95" bestFit="1" customWidth="1"/>
    <col min="11304" max="11304" width="8.875" style="95" customWidth="1"/>
    <col min="11305" max="11305" width="9.5" style="95" customWidth="1"/>
    <col min="11306" max="11306" width="11.375" style="95" customWidth="1"/>
    <col min="11307" max="11520" width="9" style="95"/>
    <col min="11521" max="11521" width="17.5" style="95" customWidth="1"/>
    <col min="11522" max="11522" width="11.625" style="95" customWidth="1"/>
    <col min="11523" max="11523" width="8.5" style="95" customWidth="1"/>
    <col min="11524" max="11524" width="9.125" style="95" customWidth="1"/>
    <col min="11525" max="11555" width="5.125" style="95" customWidth="1"/>
    <col min="11556" max="11556" width="7.375" style="95" bestFit="1" customWidth="1"/>
    <col min="11557" max="11557" width="9.625" style="95" customWidth="1"/>
    <col min="11558" max="11558" width="9.5" style="95" customWidth="1"/>
    <col min="11559" max="11559" width="10.125" style="95" bestFit="1" customWidth="1"/>
    <col min="11560" max="11560" width="8.875" style="95" customWidth="1"/>
    <col min="11561" max="11561" width="9.5" style="95" customWidth="1"/>
    <col min="11562" max="11562" width="11.375" style="95" customWidth="1"/>
    <col min="11563" max="11776" width="9" style="95"/>
    <col min="11777" max="11777" width="17.5" style="95" customWidth="1"/>
    <col min="11778" max="11778" width="11.625" style="95" customWidth="1"/>
    <col min="11779" max="11779" width="8.5" style="95" customWidth="1"/>
    <col min="11780" max="11780" width="9.125" style="95" customWidth="1"/>
    <col min="11781" max="11811" width="5.125" style="95" customWidth="1"/>
    <col min="11812" max="11812" width="7.375" style="95" bestFit="1" customWidth="1"/>
    <col min="11813" max="11813" width="9.625" style="95" customWidth="1"/>
    <col min="11814" max="11814" width="9.5" style="95" customWidth="1"/>
    <col min="11815" max="11815" width="10.125" style="95" bestFit="1" customWidth="1"/>
    <col min="11816" max="11816" width="8.875" style="95" customWidth="1"/>
    <col min="11817" max="11817" width="9.5" style="95" customWidth="1"/>
    <col min="11818" max="11818" width="11.375" style="95" customWidth="1"/>
    <col min="11819" max="12032" width="9" style="95"/>
    <col min="12033" max="12033" width="17.5" style="95" customWidth="1"/>
    <col min="12034" max="12034" width="11.625" style="95" customWidth="1"/>
    <col min="12035" max="12035" width="8.5" style="95" customWidth="1"/>
    <col min="12036" max="12036" width="9.125" style="95" customWidth="1"/>
    <col min="12037" max="12067" width="5.125" style="95" customWidth="1"/>
    <col min="12068" max="12068" width="7.375" style="95" bestFit="1" customWidth="1"/>
    <col min="12069" max="12069" width="9.625" style="95" customWidth="1"/>
    <col min="12070" max="12070" width="9.5" style="95" customWidth="1"/>
    <col min="12071" max="12071" width="10.125" style="95" bestFit="1" customWidth="1"/>
    <col min="12072" max="12072" width="8.875" style="95" customWidth="1"/>
    <col min="12073" max="12073" width="9.5" style="95" customWidth="1"/>
    <col min="12074" max="12074" width="11.375" style="95" customWidth="1"/>
    <col min="12075" max="12288" width="9" style="95"/>
    <col min="12289" max="12289" width="17.5" style="95" customWidth="1"/>
    <col min="12290" max="12290" width="11.625" style="95" customWidth="1"/>
    <col min="12291" max="12291" width="8.5" style="95" customWidth="1"/>
    <col min="12292" max="12292" width="9.125" style="95" customWidth="1"/>
    <col min="12293" max="12323" width="5.125" style="95" customWidth="1"/>
    <col min="12324" max="12324" width="7.375" style="95" bestFit="1" customWidth="1"/>
    <col min="12325" max="12325" width="9.625" style="95" customWidth="1"/>
    <col min="12326" max="12326" width="9.5" style="95" customWidth="1"/>
    <col min="12327" max="12327" width="10.125" style="95" bestFit="1" customWidth="1"/>
    <col min="12328" max="12328" width="8.875" style="95" customWidth="1"/>
    <col min="12329" max="12329" width="9.5" style="95" customWidth="1"/>
    <col min="12330" max="12330" width="11.375" style="95" customWidth="1"/>
    <col min="12331" max="12544" width="9" style="95"/>
    <col min="12545" max="12545" width="17.5" style="95" customWidth="1"/>
    <col min="12546" max="12546" width="11.625" style="95" customWidth="1"/>
    <col min="12547" max="12547" width="8.5" style="95" customWidth="1"/>
    <col min="12548" max="12548" width="9.125" style="95" customWidth="1"/>
    <col min="12549" max="12579" width="5.125" style="95" customWidth="1"/>
    <col min="12580" max="12580" width="7.375" style="95" bestFit="1" customWidth="1"/>
    <col min="12581" max="12581" width="9.625" style="95" customWidth="1"/>
    <col min="12582" max="12582" width="9.5" style="95" customWidth="1"/>
    <col min="12583" max="12583" width="10.125" style="95" bestFit="1" customWidth="1"/>
    <col min="12584" max="12584" width="8.875" style="95" customWidth="1"/>
    <col min="12585" max="12585" width="9.5" style="95" customWidth="1"/>
    <col min="12586" max="12586" width="11.375" style="95" customWidth="1"/>
    <col min="12587" max="12800" width="9" style="95"/>
    <col min="12801" max="12801" width="17.5" style="95" customWidth="1"/>
    <col min="12802" max="12802" width="11.625" style="95" customWidth="1"/>
    <col min="12803" max="12803" width="8.5" style="95" customWidth="1"/>
    <col min="12804" max="12804" width="9.125" style="95" customWidth="1"/>
    <col min="12805" max="12835" width="5.125" style="95" customWidth="1"/>
    <col min="12836" max="12836" width="7.375" style="95" bestFit="1" customWidth="1"/>
    <col min="12837" max="12837" width="9.625" style="95" customWidth="1"/>
    <col min="12838" max="12838" width="9.5" style="95" customWidth="1"/>
    <col min="12839" max="12839" width="10.125" style="95" bestFit="1" customWidth="1"/>
    <col min="12840" max="12840" width="8.875" style="95" customWidth="1"/>
    <col min="12841" max="12841" width="9.5" style="95" customWidth="1"/>
    <col min="12842" max="12842" width="11.375" style="95" customWidth="1"/>
    <col min="12843" max="13056" width="9" style="95"/>
    <col min="13057" max="13057" width="17.5" style="95" customWidth="1"/>
    <col min="13058" max="13058" width="11.625" style="95" customWidth="1"/>
    <col min="13059" max="13059" width="8.5" style="95" customWidth="1"/>
    <col min="13060" max="13060" width="9.125" style="95" customWidth="1"/>
    <col min="13061" max="13091" width="5.125" style="95" customWidth="1"/>
    <col min="13092" max="13092" width="7.375" style="95" bestFit="1" customWidth="1"/>
    <col min="13093" max="13093" width="9.625" style="95" customWidth="1"/>
    <col min="13094" max="13094" width="9.5" style="95" customWidth="1"/>
    <col min="13095" max="13095" width="10.125" style="95" bestFit="1" customWidth="1"/>
    <col min="13096" max="13096" width="8.875" style="95" customWidth="1"/>
    <col min="13097" max="13097" width="9.5" style="95" customWidth="1"/>
    <col min="13098" max="13098" width="11.375" style="95" customWidth="1"/>
    <col min="13099" max="13312" width="9" style="95"/>
    <col min="13313" max="13313" width="17.5" style="95" customWidth="1"/>
    <col min="13314" max="13314" width="11.625" style="95" customWidth="1"/>
    <col min="13315" max="13315" width="8.5" style="95" customWidth="1"/>
    <col min="13316" max="13316" width="9.125" style="95" customWidth="1"/>
    <col min="13317" max="13347" width="5.125" style="95" customWidth="1"/>
    <col min="13348" max="13348" width="7.375" style="95" bestFit="1" customWidth="1"/>
    <col min="13349" max="13349" width="9.625" style="95" customWidth="1"/>
    <col min="13350" max="13350" width="9.5" style="95" customWidth="1"/>
    <col min="13351" max="13351" width="10.125" style="95" bestFit="1" customWidth="1"/>
    <col min="13352" max="13352" width="8.875" style="95" customWidth="1"/>
    <col min="13353" max="13353" width="9.5" style="95" customWidth="1"/>
    <col min="13354" max="13354" width="11.375" style="95" customWidth="1"/>
    <col min="13355" max="13568" width="9" style="95"/>
    <col min="13569" max="13569" width="17.5" style="95" customWidth="1"/>
    <col min="13570" max="13570" width="11.625" style="95" customWidth="1"/>
    <col min="13571" max="13571" width="8.5" style="95" customWidth="1"/>
    <col min="13572" max="13572" width="9.125" style="95" customWidth="1"/>
    <col min="13573" max="13603" width="5.125" style="95" customWidth="1"/>
    <col min="13604" max="13604" width="7.375" style="95" bestFit="1" customWidth="1"/>
    <col min="13605" max="13605" width="9.625" style="95" customWidth="1"/>
    <col min="13606" max="13606" width="9.5" style="95" customWidth="1"/>
    <col min="13607" max="13607" width="10.125" style="95" bestFit="1" customWidth="1"/>
    <col min="13608" max="13608" width="8.875" style="95" customWidth="1"/>
    <col min="13609" max="13609" width="9.5" style="95" customWidth="1"/>
    <col min="13610" max="13610" width="11.375" style="95" customWidth="1"/>
    <col min="13611" max="13824" width="9" style="95"/>
    <col min="13825" max="13825" width="17.5" style="95" customWidth="1"/>
    <col min="13826" max="13826" width="11.625" style="95" customWidth="1"/>
    <col min="13827" max="13827" width="8.5" style="95" customWidth="1"/>
    <col min="13828" max="13828" width="9.125" style="95" customWidth="1"/>
    <col min="13829" max="13859" width="5.125" style="95" customWidth="1"/>
    <col min="13860" max="13860" width="7.375" style="95" bestFit="1" customWidth="1"/>
    <col min="13861" max="13861" width="9.625" style="95" customWidth="1"/>
    <col min="13862" max="13862" width="9.5" style="95" customWidth="1"/>
    <col min="13863" max="13863" width="10.125" style="95" bestFit="1" customWidth="1"/>
    <col min="13864" max="13864" width="8.875" style="95" customWidth="1"/>
    <col min="13865" max="13865" width="9.5" style="95" customWidth="1"/>
    <col min="13866" max="13866" width="11.375" style="95" customWidth="1"/>
    <col min="13867" max="14080" width="9" style="95"/>
    <col min="14081" max="14081" width="17.5" style="95" customWidth="1"/>
    <col min="14082" max="14082" width="11.625" style="95" customWidth="1"/>
    <col min="14083" max="14083" width="8.5" style="95" customWidth="1"/>
    <col min="14084" max="14084" width="9.125" style="95" customWidth="1"/>
    <col min="14085" max="14115" width="5.125" style="95" customWidth="1"/>
    <col min="14116" max="14116" width="7.375" style="95" bestFit="1" customWidth="1"/>
    <col min="14117" max="14117" width="9.625" style="95" customWidth="1"/>
    <col min="14118" max="14118" width="9.5" style="95" customWidth="1"/>
    <col min="14119" max="14119" width="10.125" style="95" bestFit="1" customWidth="1"/>
    <col min="14120" max="14120" width="8.875" style="95" customWidth="1"/>
    <col min="14121" max="14121" width="9.5" style="95" customWidth="1"/>
    <col min="14122" max="14122" width="11.375" style="95" customWidth="1"/>
    <col min="14123" max="14336" width="9" style="95"/>
    <col min="14337" max="14337" width="17.5" style="95" customWidth="1"/>
    <col min="14338" max="14338" width="11.625" style="95" customWidth="1"/>
    <col min="14339" max="14339" width="8.5" style="95" customWidth="1"/>
    <col min="14340" max="14340" width="9.125" style="95" customWidth="1"/>
    <col min="14341" max="14371" width="5.125" style="95" customWidth="1"/>
    <col min="14372" max="14372" width="7.375" style="95" bestFit="1" customWidth="1"/>
    <col min="14373" max="14373" width="9.625" style="95" customWidth="1"/>
    <col min="14374" max="14374" width="9.5" style="95" customWidth="1"/>
    <col min="14375" max="14375" width="10.125" style="95" bestFit="1" customWidth="1"/>
    <col min="14376" max="14376" width="8.875" style="95" customWidth="1"/>
    <col min="14377" max="14377" width="9.5" style="95" customWidth="1"/>
    <col min="14378" max="14378" width="11.375" style="95" customWidth="1"/>
    <col min="14379" max="14592" width="9" style="95"/>
    <col min="14593" max="14593" width="17.5" style="95" customWidth="1"/>
    <col min="14594" max="14594" width="11.625" style="95" customWidth="1"/>
    <col min="14595" max="14595" width="8.5" style="95" customWidth="1"/>
    <col min="14596" max="14596" width="9.125" style="95" customWidth="1"/>
    <col min="14597" max="14627" width="5.125" style="95" customWidth="1"/>
    <col min="14628" max="14628" width="7.375" style="95" bestFit="1" customWidth="1"/>
    <col min="14629" max="14629" width="9.625" style="95" customWidth="1"/>
    <col min="14630" max="14630" width="9.5" style="95" customWidth="1"/>
    <col min="14631" max="14631" width="10.125" style="95" bestFit="1" customWidth="1"/>
    <col min="14632" max="14632" width="8.875" style="95" customWidth="1"/>
    <col min="14633" max="14633" width="9.5" style="95" customWidth="1"/>
    <col min="14634" max="14634" width="11.375" style="95" customWidth="1"/>
    <col min="14635" max="14848" width="9" style="95"/>
    <col min="14849" max="14849" width="17.5" style="95" customWidth="1"/>
    <col min="14850" max="14850" width="11.625" style="95" customWidth="1"/>
    <col min="14851" max="14851" width="8.5" style="95" customWidth="1"/>
    <col min="14852" max="14852" width="9.125" style="95" customWidth="1"/>
    <col min="14853" max="14883" width="5.125" style="95" customWidth="1"/>
    <col min="14884" max="14884" width="7.375" style="95" bestFit="1" customWidth="1"/>
    <col min="14885" max="14885" width="9.625" style="95" customWidth="1"/>
    <col min="14886" max="14886" width="9.5" style="95" customWidth="1"/>
    <col min="14887" max="14887" width="10.125" style="95" bestFit="1" customWidth="1"/>
    <col min="14888" max="14888" width="8.875" style="95" customWidth="1"/>
    <col min="14889" max="14889" width="9.5" style="95" customWidth="1"/>
    <col min="14890" max="14890" width="11.375" style="95" customWidth="1"/>
    <col min="14891" max="15104" width="9" style="95"/>
    <col min="15105" max="15105" width="17.5" style="95" customWidth="1"/>
    <col min="15106" max="15106" width="11.625" style="95" customWidth="1"/>
    <col min="15107" max="15107" width="8.5" style="95" customWidth="1"/>
    <col min="15108" max="15108" width="9.125" style="95" customWidth="1"/>
    <col min="15109" max="15139" width="5.125" style="95" customWidth="1"/>
    <col min="15140" max="15140" width="7.375" style="95" bestFit="1" customWidth="1"/>
    <col min="15141" max="15141" width="9.625" style="95" customWidth="1"/>
    <col min="15142" max="15142" width="9.5" style="95" customWidth="1"/>
    <col min="15143" max="15143" width="10.125" style="95" bestFit="1" customWidth="1"/>
    <col min="15144" max="15144" width="8.875" style="95" customWidth="1"/>
    <col min="15145" max="15145" width="9.5" style="95" customWidth="1"/>
    <col min="15146" max="15146" width="11.375" style="95" customWidth="1"/>
    <col min="15147" max="15360" width="9" style="95"/>
    <col min="15361" max="15361" width="17.5" style="95" customWidth="1"/>
    <col min="15362" max="15362" width="11.625" style="95" customWidth="1"/>
    <col min="15363" max="15363" width="8.5" style="95" customWidth="1"/>
    <col min="15364" max="15364" width="9.125" style="95" customWidth="1"/>
    <col min="15365" max="15395" width="5.125" style="95" customWidth="1"/>
    <col min="15396" max="15396" width="7.375" style="95" bestFit="1" customWidth="1"/>
    <col min="15397" max="15397" width="9.625" style="95" customWidth="1"/>
    <col min="15398" max="15398" width="9.5" style="95" customWidth="1"/>
    <col min="15399" max="15399" width="10.125" style="95" bestFit="1" customWidth="1"/>
    <col min="15400" max="15400" width="8.875" style="95" customWidth="1"/>
    <col min="15401" max="15401" width="9.5" style="95" customWidth="1"/>
    <col min="15402" max="15402" width="11.375" style="95" customWidth="1"/>
    <col min="15403" max="15616" width="9" style="95"/>
    <col min="15617" max="15617" width="17.5" style="95" customWidth="1"/>
    <col min="15618" max="15618" width="11.625" style="95" customWidth="1"/>
    <col min="15619" max="15619" width="8.5" style="95" customWidth="1"/>
    <col min="15620" max="15620" width="9.125" style="95" customWidth="1"/>
    <col min="15621" max="15651" width="5.125" style="95" customWidth="1"/>
    <col min="15652" max="15652" width="7.375" style="95" bestFit="1" customWidth="1"/>
    <col min="15653" max="15653" width="9.625" style="95" customWidth="1"/>
    <col min="15654" max="15654" width="9.5" style="95" customWidth="1"/>
    <col min="15655" max="15655" width="10.125" style="95" bestFit="1" customWidth="1"/>
    <col min="15656" max="15656" width="8.875" style="95" customWidth="1"/>
    <col min="15657" max="15657" width="9.5" style="95" customWidth="1"/>
    <col min="15658" max="15658" width="11.375" style="95" customWidth="1"/>
    <col min="15659" max="15872" width="9" style="95"/>
    <col min="15873" max="15873" width="17.5" style="95" customWidth="1"/>
    <col min="15874" max="15874" width="11.625" style="95" customWidth="1"/>
    <col min="15875" max="15875" width="8.5" style="95" customWidth="1"/>
    <col min="15876" max="15876" width="9.125" style="95" customWidth="1"/>
    <col min="15877" max="15907" width="5.125" style="95" customWidth="1"/>
    <col min="15908" max="15908" width="7.375" style="95" bestFit="1" customWidth="1"/>
    <col min="15909" max="15909" width="9.625" style="95" customWidth="1"/>
    <col min="15910" max="15910" width="9.5" style="95" customWidth="1"/>
    <col min="15911" max="15911" width="10.125" style="95" bestFit="1" customWidth="1"/>
    <col min="15912" max="15912" width="8.875" style="95" customWidth="1"/>
    <col min="15913" max="15913" width="9.5" style="95" customWidth="1"/>
    <col min="15914" max="15914" width="11.375" style="95" customWidth="1"/>
    <col min="15915" max="16128" width="9" style="95"/>
    <col min="16129" max="16129" width="17.5" style="95" customWidth="1"/>
    <col min="16130" max="16130" width="11.625" style="95" customWidth="1"/>
    <col min="16131" max="16131" width="8.5" style="95" customWidth="1"/>
    <col min="16132" max="16132" width="9.125" style="95" customWidth="1"/>
    <col min="16133" max="16163" width="5.125" style="95" customWidth="1"/>
    <col min="16164" max="16164" width="7.375" style="95" bestFit="1" customWidth="1"/>
    <col min="16165" max="16165" width="9.625" style="95" customWidth="1"/>
    <col min="16166" max="16166" width="9.5" style="95" customWidth="1"/>
    <col min="16167" max="16167" width="10.125" style="95" bestFit="1" customWidth="1"/>
    <col min="16168" max="16168" width="8.875" style="95" customWidth="1"/>
    <col min="16169" max="16169" width="9.5" style="95" customWidth="1"/>
    <col min="16170" max="16170" width="11.375" style="95" customWidth="1"/>
    <col min="16171" max="16384" width="9" style="95"/>
  </cols>
  <sheetData>
    <row r="1" spans="1:42" ht="18.75">
      <c r="A1" s="514" t="s">
        <v>478</v>
      </c>
      <c r="B1" s="515"/>
      <c r="C1" s="515"/>
      <c r="D1" s="515"/>
      <c r="E1" s="95">
        <v>2024</v>
      </c>
      <c r="F1" s="93" t="s">
        <v>479</v>
      </c>
      <c r="G1" s="93">
        <v>7</v>
      </c>
      <c r="H1" s="94" t="s">
        <v>480</v>
      </c>
    </row>
    <row r="2" spans="1:42" ht="18" customHeight="1">
      <c r="A2" s="96"/>
      <c r="B2" s="95" t="s">
        <v>722</v>
      </c>
    </row>
    <row r="3" spans="1:42" ht="18.75" customHeight="1">
      <c r="A3" s="516" t="s">
        <v>481</v>
      </c>
      <c r="B3" s="97"/>
      <c r="C3" s="518" t="s">
        <v>482</v>
      </c>
      <c r="D3" s="518" t="s">
        <v>483</v>
      </c>
      <c r="E3" s="98">
        <f>DATE(E1,G1,1)</f>
        <v>45474</v>
      </c>
      <c r="F3" s="99">
        <f t="shared" ref="F3:AG3" si="0">E3+1</f>
        <v>45475</v>
      </c>
      <c r="G3" s="99">
        <f t="shared" si="0"/>
        <v>45476</v>
      </c>
      <c r="H3" s="100">
        <f t="shared" si="0"/>
        <v>45477</v>
      </c>
      <c r="I3" s="99">
        <f t="shared" si="0"/>
        <v>45478</v>
      </c>
      <c r="J3" s="99">
        <f t="shared" si="0"/>
        <v>45479</v>
      </c>
      <c r="K3" s="99">
        <f t="shared" si="0"/>
        <v>45480</v>
      </c>
      <c r="L3" s="99">
        <f t="shared" si="0"/>
        <v>45481</v>
      </c>
      <c r="M3" s="99">
        <f t="shared" si="0"/>
        <v>45482</v>
      </c>
      <c r="N3" s="99">
        <f t="shared" si="0"/>
        <v>45483</v>
      </c>
      <c r="O3" s="99">
        <f t="shared" si="0"/>
        <v>45484</v>
      </c>
      <c r="P3" s="99">
        <f t="shared" si="0"/>
        <v>45485</v>
      </c>
      <c r="Q3" s="99">
        <f t="shared" si="0"/>
        <v>45486</v>
      </c>
      <c r="R3" s="99">
        <f t="shared" si="0"/>
        <v>45487</v>
      </c>
      <c r="S3" s="99">
        <f t="shared" si="0"/>
        <v>45488</v>
      </c>
      <c r="T3" s="99">
        <f t="shared" si="0"/>
        <v>45489</v>
      </c>
      <c r="U3" s="99">
        <f t="shared" si="0"/>
        <v>45490</v>
      </c>
      <c r="V3" s="99">
        <f t="shared" si="0"/>
        <v>45491</v>
      </c>
      <c r="W3" s="99">
        <f t="shared" si="0"/>
        <v>45492</v>
      </c>
      <c r="X3" s="100">
        <f t="shared" si="0"/>
        <v>45493</v>
      </c>
      <c r="Y3" s="99">
        <f t="shared" si="0"/>
        <v>45494</v>
      </c>
      <c r="Z3" s="99">
        <f t="shared" si="0"/>
        <v>45495</v>
      </c>
      <c r="AA3" s="99">
        <f t="shared" si="0"/>
        <v>45496</v>
      </c>
      <c r="AB3" s="99">
        <f t="shared" si="0"/>
        <v>45497</v>
      </c>
      <c r="AC3" s="99">
        <f t="shared" si="0"/>
        <v>45498</v>
      </c>
      <c r="AD3" s="99">
        <f t="shared" si="0"/>
        <v>45499</v>
      </c>
      <c r="AE3" s="99">
        <f t="shared" si="0"/>
        <v>45500</v>
      </c>
      <c r="AF3" s="99">
        <f t="shared" si="0"/>
        <v>45501</v>
      </c>
      <c r="AG3" s="99">
        <f t="shared" si="0"/>
        <v>45502</v>
      </c>
      <c r="AH3" s="99">
        <f>AG3+1</f>
        <v>45503</v>
      </c>
      <c r="AI3" s="99">
        <f>AH3+1</f>
        <v>45504</v>
      </c>
      <c r="AJ3" s="518" t="s">
        <v>484</v>
      </c>
      <c r="AK3" s="520" t="s">
        <v>485</v>
      </c>
      <c r="AL3" s="521"/>
      <c r="AM3" s="520" t="s">
        <v>486</v>
      </c>
      <c r="AN3" s="521"/>
      <c r="AO3" s="534" t="s">
        <v>487</v>
      </c>
      <c r="AP3" s="521"/>
    </row>
    <row r="4" spans="1:42" ht="18.75" customHeight="1">
      <c r="A4" s="517"/>
      <c r="B4" s="101"/>
      <c r="C4" s="519"/>
      <c r="D4" s="519"/>
      <c r="E4" s="102">
        <f>E3</f>
        <v>45474</v>
      </c>
      <c r="F4" s="103">
        <f>F3</f>
        <v>45475</v>
      </c>
      <c r="G4" s="103">
        <f t="shared" ref="G4:AI4" si="1">G3</f>
        <v>45476</v>
      </c>
      <c r="H4" s="103">
        <f t="shared" si="1"/>
        <v>45477</v>
      </c>
      <c r="I4" s="103">
        <f t="shared" si="1"/>
        <v>45478</v>
      </c>
      <c r="J4" s="103">
        <f t="shared" si="1"/>
        <v>45479</v>
      </c>
      <c r="K4" s="103">
        <f t="shared" si="1"/>
        <v>45480</v>
      </c>
      <c r="L4" s="103">
        <f t="shared" si="1"/>
        <v>45481</v>
      </c>
      <c r="M4" s="103">
        <f t="shared" si="1"/>
        <v>45482</v>
      </c>
      <c r="N4" s="103">
        <f t="shared" si="1"/>
        <v>45483</v>
      </c>
      <c r="O4" s="103">
        <f t="shared" si="1"/>
        <v>45484</v>
      </c>
      <c r="P4" s="103">
        <f t="shared" si="1"/>
        <v>45485</v>
      </c>
      <c r="Q4" s="103">
        <f t="shared" si="1"/>
        <v>45486</v>
      </c>
      <c r="R4" s="103">
        <f t="shared" si="1"/>
        <v>45487</v>
      </c>
      <c r="S4" s="103">
        <f t="shared" si="1"/>
        <v>45488</v>
      </c>
      <c r="T4" s="103">
        <f t="shared" si="1"/>
        <v>45489</v>
      </c>
      <c r="U4" s="103">
        <f t="shared" si="1"/>
        <v>45490</v>
      </c>
      <c r="V4" s="103">
        <f t="shared" si="1"/>
        <v>45491</v>
      </c>
      <c r="W4" s="103">
        <f t="shared" si="1"/>
        <v>45492</v>
      </c>
      <c r="X4" s="103">
        <f t="shared" si="1"/>
        <v>45493</v>
      </c>
      <c r="Y4" s="103">
        <f t="shared" si="1"/>
        <v>45494</v>
      </c>
      <c r="Z4" s="103">
        <f t="shared" si="1"/>
        <v>45495</v>
      </c>
      <c r="AA4" s="103">
        <f t="shared" si="1"/>
        <v>45496</v>
      </c>
      <c r="AB4" s="103">
        <f t="shared" si="1"/>
        <v>45497</v>
      </c>
      <c r="AC4" s="103">
        <f t="shared" si="1"/>
        <v>45498</v>
      </c>
      <c r="AD4" s="103">
        <f t="shared" si="1"/>
        <v>45499</v>
      </c>
      <c r="AE4" s="103">
        <f t="shared" si="1"/>
        <v>45500</v>
      </c>
      <c r="AF4" s="103">
        <f t="shared" si="1"/>
        <v>45501</v>
      </c>
      <c r="AG4" s="103">
        <f t="shared" si="1"/>
        <v>45502</v>
      </c>
      <c r="AH4" s="103">
        <f>AH3</f>
        <v>45503</v>
      </c>
      <c r="AI4" s="103">
        <f t="shared" si="1"/>
        <v>45504</v>
      </c>
      <c r="AJ4" s="519"/>
      <c r="AK4" s="522"/>
      <c r="AL4" s="523"/>
      <c r="AM4" s="522"/>
      <c r="AN4" s="523"/>
      <c r="AO4" s="535"/>
      <c r="AP4" s="523"/>
    </row>
    <row r="5" spans="1:42" ht="20.100000000000001" customHeight="1">
      <c r="A5" s="529" t="s">
        <v>557</v>
      </c>
      <c r="B5" s="104" t="s">
        <v>488</v>
      </c>
      <c r="C5" s="105">
        <v>110</v>
      </c>
      <c r="D5" s="105">
        <v>105</v>
      </c>
      <c r="E5" s="106">
        <v>107</v>
      </c>
      <c r="F5" s="107">
        <v>107</v>
      </c>
      <c r="G5" s="107">
        <v>107</v>
      </c>
      <c r="H5" s="108">
        <v>107</v>
      </c>
      <c r="I5" s="107">
        <v>107</v>
      </c>
      <c r="J5" s="107">
        <v>107</v>
      </c>
      <c r="K5" s="107">
        <v>107</v>
      </c>
      <c r="L5" s="107">
        <v>106</v>
      </c>
      <c r="M5" s="107">
        <v>107</v>
      </c>
      <c r="N5" s="107">
        <v>106</v>
      </c>
      <c r="O5" s="108">
        <v>106</v>
      </c>
      <c r="P5" s="107">
        <v>106</v>
      </c>
      <c r="Q5" s="107">
        <v>106</v>
      </c>
      <c r="R5" s="107">
        <v>106</v>
      </c>
      <c r="S5" s="107">
        <v>106</v>
      </c>
      <c r="T5" s="107">
        <v>106</v>
      </c>
      <c r="U5" s="107">
        <v>106</v>
      </c>
      <c r="V5" s="107">
        <v>106</v>
      </c>
      <c r="W5" s="107">
        <v>105</v>
      </c>
      <c r="X5" s="107">
        <v>105</v>
      </c>
      <c r="Y5" s="107">
        <v>105</v>
      </c>
      <c r="Z5" s="107">
        <v>105</v>
      </c>
      <c r="AA5" s="107">
        <v>105</v>
      </c>
      <c r="AB5" s="107">
        <v>105</v>
      </c>
      <c r="AC5" s="107">
        <v>105</v>
      </c>
      <c r="AD5" s="107">
        <v>105</v>
      </c>
      <c r="AE5" s="107">
        <v>105</v>
      </c>
      <c r="AF5" s="107">
        <v>104</v>
      </c>
      <c r="AG5" s="107">
        <v>104</v>
      </c>
      <c r="AH5" s="107">
        <v>104</v>
      </c>
      <c r="AI5" s="107">
        <v>104</v>
      </c>
      <c r="AJ5" s="109">
        <f t="shared" ref="AJ5:AJ14" si="2">SUM(E5:AI5)</f>
        <v>3277</v>
      </c>
      <c r="AK5" s="110">
        <f t="shared" ref="AK5:AK12" si="3">AJ5/COUNTA(E5:AI5)</f>
        <v>105.70967741935483</v>
      </c>
      <c r="AL5" s="537">
        <f>SUM(AK5:AK6)</f>
        <v>116.87096774193547</v>
      </c>
      <c r="AM5" s="111">
        <f>AK5/C5</f>
        <v>0.9609970674486803</v>
      </c>
      <c r="AN5" s="532">
        <f>AL5/(C5+C6)</f>
        <v>0.97392473118279566</v>
      </c>
      <c r="AO5" s="112">
        <f>AK5/D5</f>
        <v>1.0067588325652841</v>
      </c>
      <c r="AP5" s="524">
        <f>AL5/(D5+D6)</f>
        <v>1.0075083426028919</v>
      </c>
    </row>
    <row r="6" spans="1:42" ht="20.100000000000001" customHeight="1">
      <c r="A6" s="530"/>
      <c r="B6" s="115" t="s">
        <v>489</v>
      </c>
      <c r="C6" s="116">
        <v>10</v>
      </c>
      <c r="D6" s="116">
        <v>11</v>
      </c>
      <c r="E6" s="349">
        <v>9</v>
      </c>
      <c r="F6" s="117">
        <v>8</v>
      </c>
      <c r="G6" s="117">
        <v>12</v>
      </c>
      <c r="H6" s="118">
        <v>12</v>
      </c>
      <c r="I6" s="117">
        <v>11</v>
      </c>
      <c r="J6" s="117">
        <v>11</v>
      </c>
      <c r="K6" s="117">
        <v>10</v>
      </c>
      <c r="L6" s="117">
        <v>11</v>
      </c>
      <c r="M6" s="117">
        <v>10</v>
      </c>
      <c r="N6" s="117">
        <v>10</v>
      </c>
      <c r="O6" s="118">
        <v>11</v>
      </c>
      <c r="P6" s="117">
        <v>10</v>
      </c>
      <c r="Q6" s="117">
        <v>11</v>
      </c>
      <c r="R6" s="117">
        <v>10</v>
      </c>
      <c r="S6" s="117">
        <v>10</v>
      </c>
      <c r="T6" s="117">
        <v>11</v>
      </c>
      <c r="U6" s="117">
        <v>10</v>
      </c>
      <c r="V6" s="117">
        <v>12</v>
      </c>
      <c r="W6" s="117">
        <v>12</v>
      </c>
      <c r="X6" s="117">
        <v>11</v>
      </c>
      <c r="Y6" s="117">
        <v>8</v>
      </c>
      <c r="Z6" s="117">
        <v>12</v>
      </c>
      <c r="AA6" s="117">
        <v>12</v>
      </c>
      <c r="AB6" s="117">
        <v>12</v>
      </c>
      <c r="AC6" s="117">
        <v>13</v>
      </c>
      <c r="AD6" s="117">
        <v>12</v>
      </c>
      <c r="AE6" s="117">
        <v>13</v>
      </c>
      <c r="AF6" s="117">
        <v>13</v>
      </c>
      <c r="AG6" s="117">
        <v>14</v>
      </c>
      <c r="AH6" s="117">
        <v>12</v>
      </c>
      <c r="AI6" s="117">
        <v>13</v>
      </c>
      <c r="AJ6" s="119">
        <f t="shared" si="2"/>
        <v>346</v>
      </c>
      <c r="AK6" s="120">
        <f t="shared" si="3"/>
        <v>11.161290322580646</v>
      </c>
      <c r="AL6" s="538"/>
      <c r="AM6" s="122">
        <f>AK6/C6</f>
        <v>1.1161290322580646</v>
      </c>
      <c r="AN6" s="525"/>
      <c r="AO6" s="123">
        <f>AK6/D6</f>
        <v>1.0146627565982405</v>
      </c>
      <c r="AP6" s="524"/>
    </row>
    <row r="7" spans="1:42" ht="20.100000000000001" customHeight="1">
      <c r="A7" s="536"/>
      <c r="B7" s="124" t="s">
        <v>490</v>
      </c>
      <c r="C7" s="125"/>
      <c r="D7" s="126"/>
      <c r="E7" s="127">
        <v>3</v>
      </c>
      <c r="F7" s="128">
        <v>3</v>
      </c>
      <c r="G7" s="128">
        <v>3</v>
      </c>
      <c r="H7" s="129">
        <v>3</v>
      </c>
      <c r="I7" s="128">
        <v>3</v>
      </c>
      <c r="J7" s="128">
        <v>3</v>
      </c>
      <c r="K7" s="128">
        <v>3</v>
      </c>
      <c r="L7" s="128">
        <v>4</v>
      </c>
      <c r="M7" s="128">
        <v>3</v>
      </c>
      <c r="N7" s="128">
        <v>4</v>
      </c>
      <c r="O7" s="129">
        <v>4</v>
      </c>
      <c r="P7" s="128">
        <v>4</v>
      </c>
      <c r="Q7" s="128">
        <v>4</v>
      </c>
      <c r="R7" s="128">
        <v>4</v>
      </c>
      <c r="S7" s="128">
        <v>4</v>
      </c>
      <c r="T7" s="128">
        <v>4</v>
      </c>
      <c r="U7" s="128">
        <v>4</v>
      </c>
      <c r="V7" s="128">
        <v>3</v>
      </c>
      <c r="W7" s="128">
        <v>4</v>
      </c>
      <c r="X7" s="129">
        <v>4</v>
      </c>
      <c r="Y7" s="128">
        <v>4</v>
      </c>
      <c r="Z7" s="128">
        <v>4</v>
      </c>
      <c r="AA7" s="128">
        <v>4</v>
      </c>
      <c r="AB7" s="128">
        <v>4</v>
      </c>
      <c r="AC7" s="128">
        <v>5</v>
      </c>
      <c r="AD7" s="128">
        <v>5</v>
      </c>
      <c r="AE7" s="128">
        <v>5</v>
      </c>
      <c r="AF7" s="128">
        <v>5</v>
      </c>
      <c r="AG7" s="128">
        <v>5</v>
      </c>
      <c r="AH7" s="128">
        <v>5</v>
      </c>
      <c r="AI7" s="128">
        <v>5</v>
      </c>
      <c r="AJ7" s="130">
        <f t="shared" si="2"/>
        <v>122</v>
      </c>
      <c r="AK7" s="131">
        <f t="shared" si="3"/>
        <v>3.935483870967742</v>
      </c>
      <c r="AL7" s="539"/>
      <c r="AM7" s="133"/>
      <c r="AN7" s="296"/>
      <c r="AO7" s="133"/>
      <c r="AP7" s="134"/>
    </row>
    <row r="8" spans="1:42" ht="20.100000000000001" customHeight="1">
      <c r="A8" s="530" t="s">
        <v>558</v>
      </c>
      <c r="B8" s="115" t="s">
        <v>491</v>
      </c>
      <c r="C8" s="135">
        <v>15</v>
      </c>
      <c r="D8" s="157">
        <v>11</v>
      </c>
      <c r="E8" s="136">
        <v>10</v>
      </c>
      <c r="F8" s="137">
        <v>8</v>
      </c>
      <c r="G8" s="137">
        <v>10</v>
      </c>
      <c r="H8" s="138">
        <v>8</v>
      </c>
      <c r="I8" s="137">
        <v>6</v>
      </c>
      <c r="J8" s="107">
        <v>12</v>
      </c>
      <c r="K8" s="107"/>
      <c r="L8" s="107">
        <v>11</v>
      </c>
      <c r="M8" s="107">
        <v>11</v>
      </c>
      <c r="N8" s="107">
        <v>10</v>
      </c>
      <c r="O8" s="108">
        <v>9</v>
      </c>
      <c r="P8" s="107">
        <v>7</v>
      </c>
      <c r="Q8" s="107">
        <v>12</v>
      </c>
      <c r="R8" s="107"/>
      <c r="S8" s="107">
        <v>11</v>
      </c>
      <c r="T8" s="107">
        <v>11</v>
      </c>
      <c r="U8" s="107">
        <v>10</v>
      </c>
      <c r="V8" s="107">
        <v>10</v>
      </c>
      <c r="W8" s="107">
        <v>6</v>
      </c>
      <c r="X8" s="108">
        <v>12</v>
      </c>
      <c r="Y8" s="107"/>
      <c r="Z8" s="137">
        <v>10</v>
      </c>
      <c r="AA8" s="137">
        <v>9</v>
      </c>
      <c r="AB8" s="137">
        <v>9</v>
      </c>
      <c r="AC8" s="137">
        <v>8</v>
      </c>
      <c r="AD8" s="137">
        <v>7</v>
      </c>
      <c r="AE8" s="137">
        <v>13</v>
      </c>
      <c r="AF8" s="137"/>
      <c r="AG8" s="137">
        <v>10</v>
      </c>
      <c r="AH8" s="137">
        <v>11</v>
      </c>
      <c r="AI8" s="137">
        <v>10</v>
      </c>
      <c r="AJ8" s="139">
        <f t="shared" si="2"/>
        <v>261</v>
      </c>
      <c r="AK8" s="140">
        <f t="shared" si="3"/>
        <v>9.6666666666666661</v>
      </c>
      <c r="AL8" s="547">
        <f>SUM(AK8:AK9)</f>
        <v>12.037037037037036</v>
      </c>
      <c r="AM8" s="141">
        <f>AK8/C8</f>
        <v>0.64444444444444438</v>
      </c>
      <c r="AN8" s="524">
        <f>AL8/(C8+C9)</f>
        <v>0.80246913580246904</v>
      </c>
      <c r="AO8" s="142">
        <f>AK8/D8</f>
        <v>0.87878787878787878</v>
      </c>
      <c r="AP8" s="524">
        <f>AL8/(D8+D9)</f>
        <v>0.96296296296296291</v>
      </c>
    </row>
    <row r="9" spans="1:42" ht="20.100000000000001" customHeight="1">
      <c r="A9" s="530"/>
      <c r="B9" s="115" t="s">
        <v>492</v>
      </c>
      <c r="C9" s="143"/>
      <c r="D9" s="159">
        <v>1.5</v>
      </c>
      <c r="E9" s="144">
        <v>2</v>
      </c>
      <c r="F9" s="145">
        <v>1</v>
      </c>
      <c r="G9" s="145">
        <v>2</v>
      </c>
      <c r="H9" s="146">
        <v>4</v>
      </c>
      <c r="I9" s="145">
        <v>5</v>
      </c>
      <c r="J9" s="117">
        <v>1</v>
      </c>
      <c r="K9" s="117"/>
      <c r="L9" s="117">
        <v>2</v>
      </c>
      <c r="M9" s="117">
        <v>2</v>
      </c>
      <c r="N9" s="117">
        <v>2</v>
      </c>
      <c r="O9" s="118">
        <v>3</v>
      </c>
      <c r="P9" s="117">
        <v>5</v>
      </c>
      <c r="Q9" s="117">
        <v>0</v>
      </c>
      <c r="R9" s="117"/>
      <c r="S9" s="117">
        <v>2</v>
      </c>
      <c r="T9" s="117">
        <v>2</v>
      </c>
      <c r="U9" s="117">
        <v>2</v>
      </c>
      <c r="V9" s="117">
        <v>3</v>
      </c>
      <c r="W9" s="117">
        <v>5</v>
      </c>
      <c r="X9" s="118">
        <v>0</v>
      </c>
      <c r="Y9" s="117"/>
      <c r="Z9" s="145">
        <v>2</v>
      </c>
      <c r="AA9" s="145">
        <v>2</v>
      </c>
      <c r="AB9" s="145">
        <v>2</v>
      </c>
      <c r="AC9" s="145">
        <v>4</v>
      </c>
      <c r="AD9" s="145">
        <v>5</v>
      </c>
      <c r="AE9" s="145">
        <v>0</v>
      </c>
      <c r="AF9" s="145"/>
      <c r="AG9" s="145">
        <v>2</v>
      </c>
      <c r="AH9" s="145">
        <v>2</v>
      </c>
      <c r="AI9" s="145">
        <v>2</v>
      </c>
      <c r="AJ9" s="147">
        <f t="shared" si="2"/>
        <v>64</v>
      </c>
      <c r="AK9" s="148">
        <f t="shared" si="3"/>
        <v>2.3703703703703702</v>
      </c>
      <c r="AL9" s="525"/>
      <c r="AM9" s="527"/>
      <c r="AN9" s="525"/>
      <c r="AO9" s="150">
        <f>AK9/D9</f>
        <v>1.5802469135802468</v>
      </c>
      <c r="AP9" s="525"/>
    </row>
    <row r="10" spans="1:42" ht="20.100000000000001" customHeight="1">
      <c r="A10" s="536"/>
      <c r="B10" s="151" t="s">
        <v>493</v>
      </c>
      <c r="C10" s="152"/>
      <c r="D10" s="152"/>
      <c r="E10" s="127">
        <v>2</v>
      </c>
      <c r="F10" s="128">
        <v>0</v>
      </c>
      <c r="G10" s="128">
        <v>1</v>
      </c>
      <c r="H10" s="129">
        <v>0</v>
      </c>
      <c r="I10" s="128">
        <v>0</v>
      </c>
      <c r="J10" s="128">
        <v>1</v>
      </c>
      <c r="K10" s="128"/>
      <c r="L10" s="128">
        <v>1</v>
      </c>
      <c r="M10" s="128">
        <v>0</v>
      </c>
      <c r="N10" s="128">
        <v>0</v>
      </c>
      <c r="O10" s="129">
        <v>1</v>
      </c>
      <c r="P10" s="128">
        <v>0</v>
      </c>
      <c r="Q10" s="128">
        <v>1</v>
      </c>
      <c r="R10" s="128"/>
      <c r="S10" s="128">
        <v>0</v>
      </c>
      <c r="T10" s="128">
        <v>0</v>
      </c>
      <c r="U10" s="128">
        <v>0</v>
      </c>
      <c r="V10" s="128">
        <v>0</v>
      </c>
      <c r="W10" s="128">
        <v>1</v>
      </c>
      <c r="X10" s="129">
        <v>1</v>
      </c>
      <c r="Y10" s="128"/>
      <c r="Z10" s="128">
        <v>0</v>
      </c>
      <c r="AA10" s="128">
        <v>0</v>
      </c>
      <c r="AB10" s="128">
        <v>1</v>
      </c>
      <c r="AC10" s="128">
        <v>0</v>
      </c>
      <c r="AD10" s="128">
        <v>0</v>
      </c>
      <c r="AE10" s="128">
        <v>0</v>
      </c>
      <c r="AF10" s="128"/>
      <c r="AG10" s="128">
        <v>0</v>
      </c>
      <c r="AH10" s="128">
        <v>0</v>
      </c>
      <c r="AI10" s="128">
        <v>2</v>
      </c>
      <c r="AJ10" s="153">
        <f t="shared" si="2"/>
        <v>12</v>
      </c>
      <c r="AK10" s="140">
        <f t="shared" si="3"/>
        <v>0.44444444444444442</v>
      </c>
      <c r="AL10" s="526"/>
      <c r="AM10" s="528"/>
      <c r="AN10" s="526"/>
      <c r="AO10" s="156"/>
      <c r="AP10" s="526"/>
    </row>
    <row r="11" spans="1:42" ht="20.100000000000001" customHeight="1">
      <c r="A11" s="529" t="s">
        <v>494</v>
      </c>
      <c r="B11" s="104" t="s">
        <v>491</v>
      </c>
      <c r="C11" s="157">
        <v>45</v>
      </c>
      <c r="D11" s="157">
        <v>26</v>
      </c>
      <c r="E11" s="106">
        <v>28</v>
      </c>
      <c r="F11" s="106">
        <v>32</v>
      </c>
      <c r="G11" s="107">
        <v>21</v>
      </c>
      <c r="H11" s="108">
        <v>31</v>
      </c>
      <c r="I11" s="107">
        <v>24</v>
      </c>
      <c r="J11" s="107">
        <v>29</v>
      </c>
      <c r="K11" s="107"/>
      <c r="L11" s="107">
        <v>29</v>
      </c>
      <c r="M11" s="107">
        <v>30</v>
      </c>
      <c r="N11" s="107">
        <v>22</v>
      </c>
      <c r="O11" s="108">
        <v>32</v>
      </c>
      <c r="P11" s="107">
        <v>28</v>
      </c>
      <c r="Q11" s="107">
        <v>31</v>
      </c>
      <c r="R11" s="107"/>
      <c r="S11" s="107">
        <v>26</v>
      </c>
      <c r="T11" s="107">
        <v>31</v>
      </c>
      <c r="U11" s="107">
        <v>14</v>
      </c>
      <c r="V11" s="107">
        <v>17</v>
      </c>
      <c r="W11" s="107">
        <v>13</v>
      </c>
      <c r="X11" s="108">
        <v>12</v>
      </c>
      <c r="Y11" s="107"/>
      <c r="Z11" s="107">
        <v>16</v>
      </c>
      <c r="AA11" s="107">
        <v>14</v>
      </c>
      <c r="AB11" s="107">
        <v>9</v>
      </c>
      <c r="AC11" s="107">
        <v>17</v>
      </c>
      <c r="AD11" s="107">
        <v>20</v>
      </c>
      <c r="AE11" s="107">
        <v>21</v>
      </c>
      <c r="AF11" s="107"/>
      <c r="AG11" s="107">
        <v>28</v>
      </c>
      <c r="AH11" s="107">
        <v>24</v>
      </c>
      <c r="AI11" s="107">
        <v>21</v>
      </c>
      <c r="AJ11" s="109">
        <f t="shared" si="2"/>
        <v>620</v>
      </c>
      <c r="AK11" s="110">
        <f t="shared" si="3"/>
        <v>22.962962962962962</v>
      </c>
      <c r="AL11" s="531">
        <f>SUM(AK11:AK13)</f>
        <v>28.111111111111111</v>
      </c>
      <c r="AM11" s="111">
        <f>AK11/C11</f>
        <v>0.51028806584362141</v>
      </c>
      <c r="AN11" s="532">
        <f>AL11/(C11+C12)</f>
        <v>0.62469135802469133</v>
      </c>
      <c r="AO11" s="112">
        <f>AK11/D11</f>
        <v>0.88319088319088312</v>
      </c>
      <c r="AP11" s="532">
        <f>AL11/(D11+D12)</f>
        <v>0.85185185185185186</v>
      </c>
    </row>
    <row r="12" spans="1:42" ht="20.100000000000001" customHeight="1">
      <c r="A12" s="530"/>
      <c r="B12" s="158" t="s">
        <v>492</v>
      </c>
      <c r="C12" s="159"/>
      <c r="D12" s="159">
        <v>7</v>
      </c>
      <c r="E12" s="160">
        <v>6</v>
      </c>
      <c r="F12" s="160">
        <v>6</v>
      </c>
      <c r="G12" s="117">
        <v>10</v>
      </c>
      <c r="H12" s="118">
        <v>3</v>
      </c>
      <c r="I12" s="117">
        <v>8</v>
      </c>
      <c r="J12" s="117">
        <v>6</v>
      </c>
      <c r="K12" s="117"/>
      <c r="L12" s="117">
        <v>6</v>
      </c>
      <c r="M12" s="117">
        <v>6</v>
      </c>
      <c r="N12" s="117">
        <v>9</v>
      </c>
      <c r="O12" s="118">
        <v>3</v>
      </c>
      <c r="P12" s="117">
        <v>9</v>
      </c>
      <c r="Q12" s="117">
        <v>5</v>
      </c>
      <c r="R12" s="117"/>
      <c r="S12" s="117">
        <v>5</v>
      </c>
      <c r="T12" s="117">
        <v>6</v>
      </c>
      <c r="U12" s="117">
        <v>6</v>
      </c>
      <c r="V12" s="117">
        <v>1</v>
      </c>
      <c r="W12" s="117">
        <v>6</v>
      </c>
      <c r="X12" s="118">
        <v>3</v>
      </c>
      <c r="Y12" s="117"/>
      <c r="Z12" s="117">
        <v>1</v>
      </c>
      <c r="AA12" s="161">
        <v>3</v>
      </c>
      <c r="AB12" s="161">
        <v>2</v>
      </c>
      <c r="AC12" s="117">
        <v>2</v>
      </c>
      <c r="AD12" s="117">
        <v>5</v>
      </c>
      <c r="AE12" s="117">
        <v>5</v>
      </c>
      <c r="AF12" s="117"/>
      <c r="AG12" s="117">
        <v>6</v>
      </c>
      <c r="AH12" s="117">
        <v>3</v>
      </c>
      <c r="AI12" s="117">
        <v>8</v>
      </c>
      <c r="AJ12" s="119">
        <f t="shared" si="2"/>
        <v>139</v>
      </c>
      <c r="AK12" s="120">
        <f t="shared" si="3"/>
        <v>5.1481481481481479</v>
      </c>
      <c r="AL12" s="525"/>
      <c r="AM12" s="533"/>
      <c r="AN12" s="525"/>
      <c r="AO12" s="162">
        <f>AK12/D12</f>
        <v>0.73544973544973546</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v>2</v>
      </c>
      <c r="G14" s="165">
        <v>1</v>
      </c>
      <c r="H14" s="165">
        <v>0</v>
      </c>
      <c r="I14" s="165">
        <v>4</v>
      </c>
      <c r="J14" s="165">
        <v>0</v>
      </c>
      <c r="K14" s="165"/>
      <c r="L14" s="165">
        <v>1</v>
      </c>
      <c r="M14" s="165">
        <v>2</v>
      </c>
      <c r="N14" s="165">
        <v>2</v>
      </c>
      <c r="O14" s="165">
        <v>1</v>
      </c>
      <c r="P14" s="165">
        <v>1</v>
      </c>
      <c r="Q14" s="165">
        <v>0</v>
      </c>
      <c r="R14" s="165"/>
      <c r="S14" s="165">
        <v>3</v>
      </c>
      <c r="T14" s="165">
        <v>2</v>
      </c>
      <c r="U14" s="165"/>
      <c r="V14" s="165"/>
      <c r="W14" s="165"/>
      <c r="X14" s="165"/>
      <c r="Y14" s="165"/>
      <c r="Z14" s="165"/>
      <c r="AA14" s="165"/>
      <c r="AB14" s="165"/>
      <c r="AC14" s="165"/>
      <c r="AD14" s="165"/>
      <c r="AE14" s="165"/>
      <c r="AF14" s="165"/>
      <c r="AG14" s="165"/>
      <c r="AH14" s="165"/>
      <c r="AI14" s="165"/>
      <c r="AJ14" s="166">
        <f t="shared" si="2"/>
        <v>20</v>
      </c>
      <c r="AK14" s="167">
        <f t="shared" ref="AK14:AK61" si="4">AJ14/COUNTA(E14:AI14)</f>
        <v>1.4285714285714286</v>
      </c>
      <c r="AL14" s="526"/>
      <c r="AM14" s="528"/>
      <c r="AN14" s="526"/>
      <c r="AO14" s="528"/>
      <c r="AP14" s="526"/>
    </row>
    <row r="15" spans="1:42" ht="20.100000000000001" customHeight="1">
      <c r="A15" s="529" t="s">
        <v>496</v>
      </c>
      <c r="B15" s="104" t="s">
        <v>497</v>
      </c>
      <c r="C15" s="168">
        <v>272</v>
      </c>
      <c r="D15" s="168">
        <v>215</v>
      </c>
      <c r="E15" s="169">
        <v>229</v>
      </c>
      <c r="F15" s="169">
        <v>229</v>
      </c>
      <c r="G15" s="169">
        <v>229</v>
      </c>
      <c r="H15" s="169">
        <v>229</v>
      </c>
      <c r="I15" s="169">
        <v>229</v>
      </c>
      <c r="J15" s="169">
        <v>229</v>
      </c>
      <c r="K15" s="169">
        <v>229</v>
      </c>
      <c r="L15" s="169">
        <v>229</v>
      </c>
      <c r="M15" s="169">
        <v>229</v>
      </c>
      <c r="N15" s="169">
        <v>229</v>
      </c>
      <c r="O15" s="169">
        <v>229</v>
      </c>
      <c r="P15" s="169">
        <v>229</v>
      </c>
      <c r="Q15" s="169">
        <v>229</v>
      </c>
      <c r="R15" s="169">
        <v>229</v>
      </c>
      <c r="S15" s="169">
        <v>229</v>
      </c>
      <c r="T15" s="169">
        <v>229</v>
      </c>
      <c r="U15" s="169">
        <v>229</v>
      </c>
      <c r="V15" s="169">
        <v>229</v>
      </c>
      <c r="W15" s="169">
        <v>229</v>
      </c>
      <c r="X15" s="169">
        <v>229</v>
      </c>
      <c r="Y15" s="169">
        <v>229</v>
      </c>
      <c r="Z15" s="169">
        <v>229</v>
      </c>
      <c r="AA15" s="169">
        <v>229</v>
      </c>
      <c r="AB15" s="169">
        <v>229</v>
      </c>
      <c r="AC15" s="169">
        <v>229</v>
      </c>
      <c r="AD15" s="169">
        <v>229</v>
      </c>
      <c r="AE15" s="169">
        <v>229</v>
      </c>
      <c r="AF15" s="169">
        <v>229</v>
      </c>
      <c r="AG15" s="169">
        <v>229</v>
      </c>
      <c r="AH15" s="169">
        <v>229</v>
      </c>
      <c r="AI15" s="169">
        <v>229</v>
      </c>
      <c r="AJ15" s="109">
        <f>SUM(E15:AI15)</f>
        <v>7099</v>
      </c>
      <c r="AK15" s="110">
        <f t="shared" si="4"/>
        <v>229</v>
      </c>
      <c r="AL15" s="543"/>
      <c r="AM15" s="545"/>
      <c r="AN15" s="532"/>
      <c r="AO15" s="112"/>
      <c r="AP15" s="532"/>
    </row>
    <row r="16" spans="1:42" ht="20.100000000000001" customHeight="1">
      <c r="A16" s="536"/>
      <c r="B16" s="124" t="s">
        <v>498</v>
      </c>
      <c r="C16" s="170">
        <v>99</v>
      </c>
      <c r="D16" s="171">
        <v>150</v>
      </c>
      <c r="E16" s="172">
        <v>145</v>
      </c>
      <c r="F16" s="172">
        <v>145</v>
      </c>
      <c r="G16" s="172">
        <v>145</v>
      </c>
      <c r="H16" s="172">
        <v>145</v>
      </c>
      <c r="I16" s="172">
        <v>145</v>
      </c>
      <c r="J16" s="172">
        <v>145</v>
      </c>
      <c r="K16" s="172">
        <v>145</v>
      </c>
      <c r="L16" s="172">
        <v>145</v>
      </c>
      <c r="M16" s="172">
        <v>145</v>
      </c>
      <c r="N16" s="172">
        <v>145</v>
      </c>
      <c r="O16" s="172">
        <v>145</v>
      </c>
      <c r="P16" s="172">
        <v>145</v>
      </c>
      <c r="Q16" s="172">
        <v>145</v>
      </c>
      <c r="R16" s="172">
        <v>145</v>
      </c>
      <c r="S16" s="172">
        <v>145</v>
      </c>
      <c r="T16" s="172">
        <v>145</v>
      </c>
      <c r="U16" s="172">
        <v>145</v>
      </c>
      <c r="V16" s="172">
        <v>145</v>
      </c>
      <c r="W16" s="172">
        <v>145</v>
      </c>
      <c r="X16" s="172">
        <v>145</v>
      </c>
      <c r="Y16" s="172">
        <v>145</v>
      </c>
      <c r="Z16" s="172">
        <v>145</v>
      </c>
      <c r="AA16" s="172">
        <v>145</v>
      </c>
      <c r="AB16" s="172">
        <v>145</v>
      </c>
      <c r="AC16" s="172">
        <v>145</v>
      </c>
      <c r="AD16" s="172">
        <v>145</v>
      </c>
      <c r="AE16" s="172">
        <v>145</v>
      </c>
      <c r="AF16" s="172">
        <v>145</v>
      </c>
      <c r="AG16" s="172">
        <v>145</v>
      </c>
      <c r="AH16" s="172">
        <v>145</v>
      </c>
      <c r="AI16" s="172">
        <v>145</v>
      </c>
      <c r="AJ16" s="130">
        <f t="shared" ref="AJ16:AJ26" si="5">SUM(E16:AI16)</f>
        <v>4495</v>
      </c>
      <c r="AK16" s="173">
        <f t="shared" si="4"/>
        <v>145</v>
      </c>
      <c r="AL16" s="544"/>
      <c r="AM16" s="546"/>
      <c r="AN16" s="526"/>
      <c r="AO16" s="174"/>
      <c r="AP16" s="526"/>
    </row>
    <row r="17" spans="1:42" ht="20.100000000000001" customHeight="1">
      <c r="A17" s="530" t="s">
        <v>499</v>
      </c>
      <c r="B17" s="115" t="s">
        <v>488</v>
      </c>
      <c r="C17" s="175">
        <v>80</v>
      </c>
      <c r="D17" s="105">
        <v>72.5</v>
      </c>
      <c r="E17" s="176">
        <v>69</v>
      </c>
      <c r="F17" s="176">
        <v>69</v>
      </c>
      <c r="G17" s="176">
        <v>68</v>
      </c>
      <c r="H17" s="176">
        <v>68</v>
      </c>
      <c r="I17" s="176">
        <v>69</v>
      </c>
      <c r="J17" s="176">
        <v>69</v>
      </c>
      <c r="K17" s="176">
        <v>68</v>
      </c>
      <c r="L17" s="176">
        <v>69</v>
      </c>
      <c r="M17" s="176">
        <v>69</v>
      </c>
      <c r="N17" s="176">
        <v>69</v>
      </c>
      <c r="O17" s="176">
        <v>71</v>
      </c>
      <c r="P17" s="176">
        <v>71</v>
      </c>
      <c r="Q17" s="176">
        <v>70</v>
      </c>
      <c r="R17" s="176">
        <v>70</v>
      </c>
      <c r="S17" s="176">
        <v>70</v>
      </c>
      <c r="T17" s="176">
        <v>72</v>
      </c>
      <c r="U17" s="176">
        <v>71</v>
      </c>
      <c r="V17" s="176">
        <v>72</v>
      </c>
      <c r="W17" s="176">
        <v>73</v>
      </c>
      <c r="X17" s="176">
        <v>73</v>
      </c>
      <c r="Y17" s="176">
        <v>73</v>
      </c>
      <c r="Z17" s="128">
        <v>74</v>
      </c>
      <c r="AA17" s="176">
        <v>75</v>
      </c>
      <c r="AB17" s="176">
        <v>75</v>
      </c>
      <c r="AC17" s="176">
        <v>75</v>
      </c>
      <c r="AD17" s="176">
        <v>75</v>
      </c>
      <c r="AE17" s="176">
        <v>76</v>
      </c>
      <c r="AF17" s="176">
        <v>75</v>
      </c>
      <c r="AG17" s="176">
        <v>74</v>
      </c>
      <c r="AH17" s="176">
        <v>74</v>
      </c>
      <c r="AI17" s="176">
        <v>74</v>
      </c>
      <c r="AJ17" s="177">
        <f t="shared" si="5"/>
        <v>2220</v>
      </c>
      <c r="AK17" s="178">
        <f t="shared" si="4"/>
        <v>71.612903225806448</v>
      </c>
      <c r="AL17" s="547">
        <f>SUM(AK17:AK18)</f>
        <v>76.451612903225808</v>
      </c>
      <c r="AM17" s="179">
        <f>AK17/C17</f>
        <v>0.89516129032258063</v>
      </c>
      <c r="AN17" s="532">
        <f>AL17/(C17+C18)</f>
        <v>0.95564516129032262</v>
      </c>
      <c r="AO17" s="112">
        <f>AK17/D17</f>
        <v>0.98776418242491648</v>
      </c>
      <c r="AP17" s="524">
        <f>AL17/(D17+D18)</f>
        <v>0.99936748893105631</v>
      </c>
    </row>
    <row r="18" spans="1:42" ht="20.100000000000001" customHeight="1">
      <c r="A18" s="530"/>
      <c r="B18" s="115" t="s">
        <v>489</v>
      </c>
      <c r="C18" s="135"/>
      <c r="D18" s="116">
        <v>4</v>
      </c>
      <c r="E18" s="180">
        <v>6</v>
      </c>
      <c r="F18" s="180">
        <v>4</v>
      </c>
      <c r="G18" s="180">
        <v>5</v>
      </c>
      <c r="H18" s="180">
        <v>5</v>
      </c>
      <c r="I18" s="180">
        <v>6</v>
      </c>
      <c r="J18" s="180">
        <v>7</v>
      </c>
      <c r="K18" s="180">
        <v>7</v>
      </c>
      <c r="L18" s="180">
        <v>7</v>
      </c>
      <c r="M18" s="180">
        <v>4</v>
      </c>
      <c r="N18" s="176">
        <v>5</v>
      </c>
      <c r="O18" s="176">
        <v>4</v>
      </c>
      <c r="P18" s="176">
        <v>8</v>
      </c>
      <c r="Q18" s="176">
        <v>9</v>
      </c>
      <c r="R18" s="176">
        <v>8</v>
      </c>
      <c r="S18" s="176">
        <v>8</v>
      </c>
      <c r="T18" s="176">
        <v>5</v>
      </c>
      <c r="U18" s="176">
        <v>5</v>
      </c>
      <c r="V18" s="176">
        <v>5</v>
      </c>
      <c r="W18" s="176">
        <v>4</v>
      </c>
      <c r="X18" s="180">
        <v>4</v>
      </c>
      <c r="Y18" s="176">
        <v>4</v>
      </c>
      <c r="Z18" s="176">
        <v>4</v>
      </c>
      <c r="AA18" s="176">
        <v>5</v>
      </c>
      <c r="AB18" s="176">
        <v>4</v>
      </c>
      <c r="AC18" s="176">
        <v>3</v>
      </c>
      <c r="AD18" s="176">
        <v>3</v>
      </c>
      <c r="AE18" s="176">
        <v>3</v>
      </c>
      <c r="AF18" s="176">
        <v>3</v>
      </c>
      <c r="AG18" s="176">
        <v>2</v>
      </c>
      <c r="AH18" s="176">
        <v>1</v>
      </c>
      <c r="AI18" s="176">
        <v>2</v>
      </c>
      <c r="AJ18" s="153">
        <f t="shared" si="5"/>
        <v>150</v>
      </c>
      <c r="AK18" s="178">
        <f t="shared" si="4"/>
        <v>4.838709677419355</v>
      </c>
      <c r="AL18" s="548"/>
      <c r="AM18" s="181"/>
      <c r="AN18" s="555"/>
      <c r="AO18" s="182">
        <f>AK18/D18</f>
        <v>1.2096774193548387</v>
      </c>
      <c r="AP18" s="549"/>
    </row>
    <row r="19" spans="1:42" ht="19.5" customHeight="1">
      <c r="A19" s="536"/>
      <c r="B19" s="124" t="s">
        <v>490</v>
      </c>
      <c r="C19" s="163"/>
      <c r="D19" s="163"/>
      <c r="E19" s="180"/>
      <c r="F19" s="180">
        <v>1</v>
      </c>
      <c r="G19" s="180"/>
      <c r="H19" s="180"/>
      <c r="I19" s="180"/>
      <c r="J19" s="180">
        <v>1</v>
      </c>
      <c r="K19" s="180"/>
      <c r="L19" s="180"/>
      <c r="M19" s="180"/>
      <c r="N19" s="128"/>
      <c r="O19" s="128"/>
      <c r="P19" s="128"/>
      <c r="Q19" s="128"/>
      <c r="R19" s="128"/>
      <c r="S19" s="128"/>
      <c r="T19" s="128">
        <v>1</v>
      </c>
      <c r="U19" s="128"/>
      <c r="V19" s="128"/>
      <c r="W19" s="128"/>
      <c r="X19" s="128"/>
      <c r="Y19" s="128"/>
      <c r="Z19" s="128"/>
      <c r="AA19" s="176"/>
      <c r="AB19" s="176"/>
      <c r="AC19" s="176"/>
      <c r="AD19" s="176"/>
      <c r="AE19" s="176"/>
      <c r="AF19" s="176"/>
      <c r="AG19" s="176">
        <v>1</v>
      </c>
      <c r="AH19" s="176"/>
      <c r="AI19" s="176"/>
      <c r="AJ19" s="183">
        <f t="shared" si="5"/>
        <v>4</v>
      </c>
      <c r="AK19" s="140">
        <f t="shared" si="4"/>
        <v>1</v>
      </c>
      <c r="AL19" s="121"/>
      <c r="AM19" s="184"/>
      <c r="AN19" s="149"/>
      <c r="AO19" s="185"/>
      <c r="AP19" s="113"/>
    </row>
    <row r="20" spans="1:42" ht="20.100000000000001" customHeight="1">
      <c r="A20" s="529" t="s">
        <v>500</v>
      </c>
      <c r="B20" s="104" t="s">
        <v>491</v>
      </c>
      <c r="C20" s="157">
        <v>75</v>
      </c>
      <c r="D20" s="157">
        <v>48</v>
      </c>
      <c r="E20" s="107">
        <v>52</v>
      </c>
      <c r="F20" s="107">
        <v>54</v>
      </c>
      <c r="G20" s="107">
        <v>51</v>
      </c>
      <c r="H20" s="107">
        <v>51</v>
      </c>
      <c r="I20" s="107">
        <v>49</v>
      </c>
      <c r="J20" s="107">
        <v>50</v>
      </c>
      <c r="K20" s="107"/>
      <c r="L20" s="107">
        <v>55</v>
      </c>
      <c r="M20" s="107">
        <v>52</v>
      </c>
      <c r="N20" s="107">
        <v>47</v>
      </c>
      <c r="O20" s="107">
        <v>52</v>
      </c>
      <c r="P20" s="107">
        <v>50</v>
      </c>
      <c r="Q20" s="107">
        <v>51</v>
      </c>
      <c r="R20" s="107"/>
      <c r="S20" s="107">
        <v>54</v>
      </c>
      <c r="T20" s="107">
        <v>54</v>
      </c>
      <c r="U20" s="107">
        <v>49</v>
      </c>
      <c r="V20" s="107">
        <v>47</v>
      </c>
      <c r="W20" s="107">
        <v>49</v>
      </c>
      <c r="X20" s="107">
        <v>54</v>
      </c>
      <c r="Y20" s="107"/>
      <c r="Z20" s="107">
        <v>56</v>
      </c>
      <c r="AA20" s="107">
        <v>50</v>
      </c>
      <c r="AB20" s="107">
        <v>49</v>
      </c>
      <c r="AC20" s="107">
        <v>46</v>
      </c>
      <c r="AD20" s="107">
        <v>46</v>
      </c>
      <c r="AE20" s="107">
        <v>50</v>
      </c>
      <c r="AF20" s="107"/>
      <c r="AG20" s="107">
        <v>57</v>
      </c>
      <c r="AH20" s="107">
        <v>49</v>
      </c>
      <c r="AI20" s="107">
        <v>48</v>
      </c>
      <c r="AJ20" s="109">
        <f t="shared" si="5"/>
        <v>1372</v>
      </c>
      <c r="AK20" s="110">
        <f t="shared" si="4"/>
        <v>50.814814814814817</v>
      </c>
      <c r="AL20" s="531">
        <f>SUM(AK20:AK21)</f>
        <v>61.777777777777779</v>
      </c>
      <c r="AM20" s="111">
        <f>AK20/C20</f>
        <v>0.67753086419753084</v>
      </c>
      <c r="AN20" s="532">
        <f>AL20/(C20+C21)</f>
        <v>0.82370370370370372</v>
      </c>
      <c r="AO20" s="112">
        <f>AK20/D20</f>
        <v>1.058641975308642</v>
      </c>
      <c r="AP20" s="532">
        <f>AL20/(D20+D21)</f>
        <v>1.0651340996168583</v>
      </c>
    </row>
    <row r="21" spans="1:42" ht="20.100000000000001" customHeight="1">
      <c r="A21" s="530"/>
      <c r="B21" s="115" t="s">
        <v>492</v>
      </c>
      <c r="C21" s="159"/>
      <c r="D21" s="159">
        <v>10</v>
      </c>
      <c r="E21" s="117">
        <v>6</v>
      </c>
      <c r="F21" s="117">
        <v>12</v>
      </c>
      <c r="G21" s="117">
        <v>12</v>
      </c>
      <c r="H21" s="117">
        <v>14</v>
      </c>
      <c r="I21" s="117">
        <v>13</v>
      </c>
      <c r="J21" s="117">
        <v>12</v>
      </c>
      <c r="K21" s="117"/>
      <c r="L21" s="117">
        <v>6</v>
      </c>
      <c r="M21" s="117">
        <v>10</v>
      </c>
      <c r="N21" s="117">
        <v>12</v>
      </c>
      <c r="O21" s="117">
        <v>14</v>
      </c>
      <c r="P21" s="117">
        <v>13</v>
      </c>
      <c r="Q21" s="117">
        <v>11</v>
      </c>
      <c r="R21" s="117"/>
      <c r="S21" s="117">
        <v>8</v>
      </c>
      <c r="T21" s="117">
        <v>11</v>
      </c>
      <c r="U21" s="117">
        <v>12</v>
      </c>
      <c r="V21" s="117">
        <v>14</v>
      </c>
      <c r="W21" s="117">
        <v>9</v>
      </c>
      <c r="X21" s="117">
        <v>13</v>
      </c>
      <c r="Y21" s="117"/>
      <c r="Z21" s="117">
        <v>6</v>
      </c>
      <c r="AA21" s="117">
        <v>11</v>
      </c>
      <c r="AB21" s="117">
        <v>12</v>
      </c>
      <c r="AC21" s="117">
        <v>13</v>
      </c>
      <c r="AD21" s="117">
        <v>11</v>
      </c>
      <c r="AE21" s="117">
        <v>11</v>
      </c>
      <c r="AF21" s="117"/>
      <c r="AG21" s="117">
        <v>8</v>
      </c>
      <c r="AH21" s="117">
        <v>11</v>
      </c>
      <c r="AI21" s="117">
        <v>11</v>
      </c>
      <c r="AJ21" s="119">
        <f t="shared" si="5"/>
        <v>296</v>
      </c>
      <c r="AK21" s="120">
        <f t="shared" si="4"/>
        <v>10.962962962962964</v>
      </c>
      <c r="AL21" s="547"/>
      <c r="AM21" s="540"/>
      <c r="AN21" s="525"/>
      <c r="AO21" s="162">
        <f>AK21/D21</f>
        <v>1.0962962962962963</v>
      </c>
      <c r="AP21" s="524"/>
    </row>
    <row r="22" spans="1:42" ht="20.100000000000001" customHeight="1">
      <c r="A22" s="536"/>
      <c r="B22" s="151" t="s">
        <v>493</v>
      </c>
      <c r="C22" s="163"/>
      <c r="D22" s="163"/>
      <c r="E22" s="186">
        <v>6</v>
      </c>
      <c r="F22" s="186">
        <v>2</v>
      </c>
      <c r="G22" s="186">
        <v>2</v>
      </c>
      <c r="H22" s="186">
        <v>1</v>
      </c>
      <c r="I22" s="186">
        <v>0</v>
      </c>
      <c r="J22" s="186">
        <v>6</v>
      </c>
      <c r="K22" s="186"/>
      <c r="L22" s="186">
        <v>4</v>
      </c>
      <c r="M22" s="186">
        <v>1</v>
      </c>
      <c r="N22" s="186">
        <v>2</v>
      </c>
      <c r="O22" s="186">
        <v>3</v>
      </c>
      <c r="P22" s="186">
        <v>1</v>
      </c>
      <c r="Q22" s="186">
        <v>3</v>
      </c>
      <c r="R22" s="186"/>
      <c r="S22" s="186">
        <v>3</v>
      </c>
      <c r="T22" s="186">
        <v>3</v>
      </c>
      <c r="U22" s="186">
        <v>2</v>
      </c>
      <c r="V22" s="186">
        <v>1</v>
      </c>
      <c r="W22" s="186">
        <v>2</v>
      </c>
      <c r="X22" s="186">
        <v>2</v>
      </c>
      <c r="Y22" s="186"/>
      <c r="Z22" s="186">
        <v>2</v>
      </c>
      <c r="AA22" s="186">
        <v>2</v>
      </c>
      <c r="AB22" s="186">
        <v>1</v>
      </c>
      <c r="AC22" s="186">
        <v>2</v>
      </c>
      <c r="AD22" s="186">
        <v>1</v>
      </c>
      <c r="AE22" s="186">
        <v>3</v>
      </c>
      <c r="AF22" s="186"/>
      <c r="AG22" s="186">
        <v>3</v>
      </c>
      <c r="AH22" s="186">
        <v>3</v>
      </c>
      <c r="AI22" s="186">
        <v>3</v>
      </c>
      <c r="AJ22" s="187">
        <f t="shared" si="5"/>
        <v>64</v>
      </c>
      <c r="AK22" s="188">
        <f t="shared" si="4"/>
        <v>2.3703703703703702</v>
      </c>
      <c r="AL22" s="526"/>
      <c r="AM22" s="528"/>
      <c r="AN22" s="526"/>
      <c r="AO22" s="156"/>
      <c r="AP22" s="526"/>
    </row>
    <row r="23" spans="1:42" ht="20.100000000000001" customHeight="1">
      <c r="A23" s="529" t="s">
        <v>501</v>
      </c>
      <c r="B23" s="104" t="s">
        <v>491</v>
      </c>
      <c r="C23" s="157">
        <v>35</v>
      </c>
      <c r="D23" s="105">
        <v>24</v>
      </c>
      <c r="E23" s="107">
        <v>26</v>
      </c>
      <c r="F23" s="107">
        <v>20</v>
      </c>
      <c r="G23" s="107">
        <v>25</v>
      </c>
      <c r="H23" s="107">
        <v>25</v>
      </c>
      <c r="I23" s="107">
        <v>18</v>
      </c>
      <c r="J23" s="107">
        <v>25</v>
      </c>
      <c r="K23" s="107"/>
      <c r="L23" s="107">
        <v>24</v>
      </c>
      <c r="M23" s="107">
        <v>20</v>
      </c>
      <c r="N23" s="107">
        <v>23</v>
      </c>
      <c r="O23" s="107">
        <v>25</v>
      </c>
      <c r="P23" s="107">
        <v>21</v>
      </c>
      <c r="Q23" s="107">
        <v>22</v>
      </c>
      <c r="R23" s="107"/>
      <c r="S23" s="107">
        <v>21</v>
      </c>
      <c r="T23" s="107">
        <v>21</v>
      </c>
      <c r="U23" s="107">
        <v>18</v>
      </c>
      <c r="V23" s="107">
        <v>22</v>
      </c>
      <c r="W23" s="107">
        <v>18</v>
      </c>
      <c r="X23" s="107">
        <v>24</v>
      </c>
      <c r="Y23" s="107"/>
      <c r="Z23" s="107">
        <v>23</v>
      </c>
      <c r="AA23" s="107">
        <v>21</v>
      </c>
      <c r="AB23" s="107">
        <v>21</v>
      </c>
      <c r="AC23" s="107">
        <v>22</v>
      </c>
      <c r="AD23" s="107">
        <v>20</v>
      </c>
      <c r="AE23" s="107">
        <v>24</v>
      </c>
      <c r="AF23" s="107"/>
      <c r="AG23" s="107">
        <v>24</v>
      </c>
      <c r="AH23" s="107">
        <v>19</v>
      </c>
      <c r="AI23" s="107">
        <v>24</v>
      </c>
      <c r="AJ23" s="109">
        <f t="shared" si="5"/>
        <v>596</v>
      </c>
      <c r="AK23" s="110">
        <f t="shared" si="4"/>
        <v>22.074074074074073</v>
      </c>
      <c r="AL23" s="531">
        <f>SUM(AK23:AK24)</f>
        <v>26.074074074074073</v>
      </c>
      <c r="AM23" s="111">
        <f>AK23/C23</f>
        <v>0.63068783068783063</v>
      </c>
      <c r="AN23" s="532">
        <f>AL23/(C23+C24)</f>
        <v>0.74497354497354495</v>
      </c>
      <c r="AO23" s="112">
        <f>AK23/D23</f>
        <v>0.91975308641975306</v>
      </c>
      <c r="AP23" s="532">
        <f>AL23/(D23+D24)</f>
        <v>0.91487979207277448</v>
      </c>
    </row>
    <row r="24" spans="1:42" ht="20.100000000000001" customHeight="1">
      <c r="A24" s="530"/>
      <c r="B24" s="115" t="s">
        <v>492</v>
      </c>
      <c r="C24" s="159"/>
      <c r="D24" s="189">
        <v>4.5</v>
      </c>
      <c r="E24" s="117">
        <v>3</v>
      </c>
      <c r="F24" s="117">
        <v>7</v>
      </c>
      <c r="G24" s="117">
        <v>3</v>
      </c>
      <c r="H24" s="117">
        <v>1</v>
      </c>
      <c r="I24" s="117">
        <v>8</v>
      </c>
      <c r="J24" s="117">
        <v>2</v>
      </c>
      <c r="K24" s="117"/>
      <c r="L24" s="117">
        <v>3</v>
      </c>
      <c r="M24" s="117">
        <v>6</v>
      </c>
      <c r="N24" s="117">
        <v>3</v>
      </c>
      <c r="O24" s="117">
        <v>2</v>
      </c>
      <c r="P24" s="117">
        <v>8</v>
      </c>
      <c r="Q24" s="117">
        <v>2</v>
      </c>
      <c r="R24" s="117"/>
      <c r="S24" s="117">
        <v>4</v>
      </c>
      <c r="T24" s="117">
        <v>7</v>
      </c>
      <c r="U24" s="117">
        <v>3</v>
      </c>
      <c r="V24" s="117">
        <v>2</v>
      </c>
      <c r="W24" s="117">
        <v>7</v>
      </c>
      <c r="X24" s="117">
        <v>2</v>
      </c>
      <c r="Y24" s="117"/>
      <c r="Z24" s="117">
        <v>4</v>
      </c>
      <c r="AA24" s="117">
        <v>6</v>
      </c>
      <c r="AB24" s="117">
        <v>2</v>
      </c>
      <c r="AC24" s="117">
        <v>2</v>
      </c>
      <c r="AD24" s="117">
        <v>7</v>
      </c>
      <c r="AE24" s="117">
        <v>2</v>
      </c>
      <c r="AF24" s="117"/>
      <c r="AG24" s="117">
        <v>3</v>
      </c>
      <c r="AH24" s="117">
        <v>6</v>
      </c>
      <c r="AI24" s="117">
        <v>3</v>
      </c>
      <c r="AJ24" s="119">
        <f t="shared" si="5"/>
        <v>108</v>
      </c>
      <c r="AK24" s="120">
        <f t="shared" si="4"/>
        <v>4</v>
      </c>
      <c r="AL24" s="547"/>
      <c r="AM24" s="551"/>
      <c r="AN24" s="525"/>
      <c r="AO24" s="162">
        <f>AK24/D24</f>
        <v>0.88888888888888884</v>
      </c>
      <c r="AP24" s="524"/>
    </row>
    <row r="25" spans="1:42" ht="20.100000000000001" customHeight="1">
      <c r="A25" s="536"/>
      <c r="B25" s="190" t="s">
        <v>493</v>
      </c>
      <c r="C25" s="163"/>
      <c r="D25" s="163"/>
      <c r="E25" s="165"/>
      <c r="F25" s="165">
        <v>1</v>
      </c>
      <c r="G25" s="165"/>
      <c r="H25" s="165">
        <v>1</v>
      </c>
      <c r="I25" s="165">
        <v>2</v>
      </c>
      <c r="J25" s="165"/>
      <c r="K25" s="165"/>
      <c r="L25" s="165">
        <v>1</v>
      </c>
      <c r="M25" s="165">
        <v>1</v>
      </c>
      <c r="N25" s="165">
        <v>1</v>
      </c>
      <c r="O25" s="165"/>
      <c r="P25" s="165"/>
      <c r="Q25" s="165">
        <v>3</v>
      </c>
      <c r="R25" s="165"/>
      <c r="S25" s="165">
        <v>2</v>
      </c>
      <c r="T25" s="165">
        <v>1</v>
      </c>
      <c r="U25" s="165"/>
      <c r="V25" s="165">
        <v>1</v>
      </c>
      <c r="W25" s="165">
        <v>1</v>
      </c>
      <c r="X25" s="165"/>
      <c r="Y25" s="165"/>
      <c r="Z25" s="165"/>
      <c r="AA25" s="165"/>
      <c r="AB25" s="165"/>
      <c r="AC25" s="165"/>
      <c r="AD25" s="165"/>
      <c r="AE25" s="165"/>
      <c r="AF25" s="165"/>
      <c r="AG25" s="165">
        <v>2</v>
      </c>
      <c r="AH25" s="165">
        <v>1</v>
      </c>
      <c r="AI25" s="165"/>
      <c r="AJ25" s="187">
        <f t="shared" si="5"/>
        <v>18</v>
      </c>
      <c r="AK25" s="188">
        <f t="shared" si="4"/>
        <v>1.3846153846153846</v>
      </c>
      <c r="AL25" s="526"/>
      <c r="AM25" s="552"/>
      <c r="AN25" s="526"/>
      <c r="AO25" s="156"/>
      <c r="AP25" s="550"/>
    </row>
    <row r="26" spans="1:42" ht="20.100000000000001" customHeight="1">
      <c r="A26" s="529" t="s">
        <v>502</v>
      </c>
      <c r="B26" s="104" t="s">
        <v>497</v>
      </c>
      <c r="C26" s="168">
        <v>189</v>
      </c>
      <c r="D26" s="168">
        <v>190</v>
      </c>
      <c r="E26" s="192">
        <v>179</v>
      </c>
      <c r="F26" s="192">
        <v>179</v>
      </c>
      <c r="G26" s="192">
        <v>179</v>
      </c>
      <c r="H26" s="192">
        <v>179</v>
      </c>
      <c r="I26" s="192">
        <v>183</v>
      </c>
      <c r="J26" s="192">
        <v>183</v>
      </c>
      <c r="K26" s="192">
        <v>183</v>
      </c>
      <c r="L26" s="192">
        <v>183</v>
      </c>
      <c r="M26" s="192">
        <v>183</v>
      </c>
      <c r="N26" s="192">
        <v>183</v>
      </c>
      <c r="O26" s="192">
        <v>184</v>
      </c>
      <c r="P26" s="192">
        <v>184</v>
      </c>
      <c r="Q26" s="192">
        <v>184</v>
      </c>
      <c r="R26" s="192">
        <v>184</v>
      </c>
      <c r="S26" s="192">
        <v>184</v>
      </c>
      <c r="T26" s="192">
        <v>184</v>
      </c>
      <c r="U26" s="192">
        <v>184</v>
      </c>
      <c r="V26" s="192">
        <v>184</v>
      </c>
      <c r="W26" s="192">
        <v>184</v>
      </c>
      <c r="X26" s="192">
        <v>185</v>
      </c>
      <c r="Y26" s="192">
        <v>185</v>
      </c>
      <c r="Z26" s="192">
        <v>185</v>
      </c>
      <c r="AA26" s="192">
        <v>185</v>
      </c>
      <c r="AB26" s="192">
        <v>185</v>
      </c>
      <c r="AC26" s="192">
        <v>185</v>
      </c>
      <c r="AD26" s="192">
        <v>185</v>
      </c>
      <c r="AE26" s="192">
        <v>186</v>
      </c>
      <c r="AF26" s="192">
        <v>186</v>
      </c>
      <c r="AG26" s="192">
        <v>187</v>
      </c>
      <c r="AH26" s="192">
        <v>188</v>
      </c>
      <c r="AI26" s="192">
        <v>188</v>
      </c>
      <c r="AJ26" s="109">
        <f t="shared" si="5"/>
        <v>5700</v>
      </c>
      <c r="AK26" s="110">
        <f t="shared" si="4"/>
        <v>183.87096774193549</v>
      </c>
      <c r="AL26" s="543"/>
      <c r="AM26" s="545"/>
      <c r="AN26" s="532"/>
      <c r="AO26" s="112"/>
      <c r="AP26" s="532"/>
    </row>
    <row r="27" spans="1:42" ht="20.100000000000001" customHeight="1">
      <c r="A27" s="536"/>
      <c r="B27" s="124" t="s">
        <v>498</v>
      </c>
      <c r="C27" s="170">
        <v>100</v>
      </c>
      <c r="D27" s="170">
        <v>110</v>
      </c>
      <c r="E27" s="193">
        <v>96</v>
      </c>
      <c r="F27" s="193">
        <v>98</v>
      </c>
      <c r="G27" s="193">
        <v>98</v>
      </c>
      <c r="H27" s="193">
        <v>98</v>
      </c>
      <c r="I27" s="193">
        <v>98</v>
      </c>
      <c r="J27" s="193">
        <v>98</v>
      </c>
      <c r="K27" s="193">
        <v>99</v>
      </c>
      <c r="L27" s="193">
        <v>99</v>
      </c>
      <c r="M27" s="193">
        <v>99</v>
      </c>
      <c r="N27" s="193">
        <v>99</v>
      </c>
      <c r="O27" s="193">
        <v>100</v>
      </c>
      <c r="P27" s="193">
        <v>100</v>
      </c>
      <c r="Q27" s="193">
        <v>100</v>
      </c>
      <c r="R27" s="193">
        <v>100</v>
      </c>
      <c r="S27" s="193">
        <v>101</v>
      </c>
      <c r="T27" s="193">
        <v>101</v>
      </c>
      <c r="U27" s="193">
        <v>101</v>
      </c>
      <c r="V27" s="193">
        <v>101</v>
      </c>
      <c r="W27" s="193">
        <v>101</v>
      </c>
      <c r="X27" s="193">
        <v>101</v>
      </c>
      <c r="Y27" s="193">
        <v>101</v>
      </c>
      <c r="Z27" s="193">
        <v>101</v>
      </c>
      <c r="AA27" s="193">
        <v>101</v>
      </c>
      <c r="AB27" s="193">
        <v>101</v>
      </c>
      <c r="AC27" s="193">
        <v>101</v>
      </c>
      <c r="AD27" s="193">
        <v>101</v>
      </c>
      <c r="AE27" s="193">
        <v>101</v>
      </c>
      <c r="AF27" s="193">
        <v>101</v>
      </c>
      <c r="AG27" s="193">
        <v>101</v>
      </c>
      <c r="AH27" s="193">
        <v>101</v>
      </c>
      <c r="AI27" s="193">
        <v>101</v>
      </c>
      <c r="AJ27" s="130">
        <f>SUM(F27:AI27)</f>
        <v>3003</v>
      </c>
      <c r="AK27" s="173">
        <f t="shared" si="4"/>
        <v>96.870967741935488</v>
      </c>
      <c r="AL27" s="544"/>
      <c r="AM27" s="546"/>
      <c r="AN27" s="526"/>
      <c r="AO27" s="174"/>
      <c r="AP27" s="526"/>
    </row>
    <row r="28" spans="1:42" ht="20.100000000000001" customHeight="1">
      <c r="A28" s="529" t="s">
        <v>503</v>
      </c>
      <c r="B28" s="104" t="s">
        <v>491</v>
      </c>
      <c r="C28" s="157">
        <v>50</v>
      </c>
      <c r="D28" s="194">
        <v>12</v>
      </c>
      <c r="E28" s="194">
        <v>12</v>
      </c>
      <c r="F28" s="194">
        <v>12</v>
      </c>
      <c r="G28" s="194">
        <v>12</v>
      </c>
      <c r="H28" s="194">
        <v>12</v>
      </c>
      <c r="I28" s="194">
        <v>12</v>
      </c>
      <c r="J28" s="194">
        <v>12</v>
      </c>
      <c r="K28" s="194">
        <v>12</v>
      </c>
      <c r="L28" s="194">
        <v>12</v>
      </c>
      <c r="M28" s="194">
        <v>12</v>
      </c>
      <c r="N28" s="194">
        <v>12</v>
      </c>
      <c r="O28" s="194">
        <v>12</v>
      </c>
      <c r="P28" s="194">
        <v>12</v>
      </c>
      <c r="Q28" s="194">
        <v>12</v>
      </c>
      <c r="R28" s="194">
        <v>12</v>
      </c>
      <c r="S28" s="194">
        <v>12</v>
      </c>
      <c r="T28" s="194">
        <v>12</v>
      </c>
      <c r="U28" s="194">
        <v>12</v>
      </c>
      <c r="V28" s="194">
        <v>12</v>
      </c>
      <c r="W28" s="194">
        <v>12</v>
      </c>
      <c r="X28" s="194">
        <v>12</v>
      </c>
      <c r="Y28" s="194">
        <v>12</v>
      </c>
      <c r="Z28" s="194">
        <v>12</v>
      </c>
      <c r="AA28" s="194">
        <v>12</v>
      </c>
      <c r="AB28" s="194">
        <v>12</v>
      </c>
      <c r="AC28" s="194">
        <v>12</v>
      </c>
      <c r="AD28" s="194">
        <v>12</v>
      </c>
      <c r="AE28" s="194">
        <v>12</v>
      </c>
      <c r="AF28" s="194">
        <v>12</v>
      </c>
      <c r="AG28" s="194">
        <v>12</v>
      </c>
      <c r="AH28" s="194">
        <v>12</v>
      </c>
      <c r="AI28" s="194">
        <v>12</v>
      </c>
      <c r="AJ28" s="109">
        <f t="shared" ref="AJ28:AJ60" si="6">SUM(E28:AI28)</f>
        <v>372</v>
      </c>
      <c r="AK28" s="110">
        <f t="shared" si="4"/>
        <v>12</v>
      </c>
      <c r="AL28" s="531">
        <f>SUM(AK28:AK29)</f>
        <v>49.12903225806452</v>
      </c>
      <c r="AM28" s="195">
        <f>AK28/C28</f>
        <v>0.24</v>
      </c>
      <c r="AN28" s="532">
        <f>AL28/(C28+C29)</f>
        <v>0.9825806451612904</v>
      </c>
      <c r="AO28" s="196">
        <f>AK28/D28</f>
        <v>1</v>
      </c>
      <c r="AP28" s="524">
        <f>AL28/(D28+D29)</f>
        <v>1.0129697372796809</v>
      </c>
    </row>
    <row r="29" spans="1:42" ht="20.100000000000001" customHeight="1">
      <c r="A29" s="530"/>
      <c r="B29" s="115" t="s">
        <v>504</v>
      </c>
      <c r="C29" s="159"/>
      <c r="D29" s="197">
        <v>36.5</v>
      </c>
      <c r="E29" s="197">
        <v>36</v>
      </c>
      <c r="F29" s="197">
        <v>36</v>
      </c>
      <c r="G29" s="197">
        <v>36</v>
      </c>
      <c r="H29" s="197">
        <v>36</v>
      </c>
      <c r="I29" s="197">
        <v>36</v>
      </c>
      <c r="J29" s="197">
        <v>36</v>
      </c>
      <c r="K29" s="197">
        <v>36</v>
      </c>
      <c r="L29" s="197">
        <v>36</v>
      </c>
      <c r="M29" s="197">
        <v>36</v>
      </c>
      <c r="N29" s="197">
        <v>36</v>
      </c>
      <c r="O29" s="197">
        <v>36</v>
      </c>
      <c r="P29" s="197">
        <v>36</v>
      </c>
      <c r="Q29" s="197">
        <v>37</v>
      </c>
      <c r="R29" s="197">
        <v>37</v>
      </c>
      <c r="S29" s="197">
        <v>38</v>
      </c>
      <c r="T29" s="197">
        <v>38</v>
      </c>
      <c r="U29" s="197">
        <v>38</v>
      </c>
      <c r="V29" s="197">
        <v>38</v>
      </c>
      <c r="W29" s="197">
        <v>38</v>
      </c>
      <c r="X29" s="197">
        <v>38</v>
      </c>
      <c r="Y29" s="197">
        <v>38</v>
      </c>
      <c r="Z29" s="197">
        <v>38</v>
      </c>
      <c r="AA29" s="197">
        <v>38</v>
      </c>
      <c r="AB29" s="197">
        <v>38</v>
      </c>
      <c r="AC29" s="197">
        <v>38</v>
      </c>
      <c r="AD29" s="197">
        <v>38</v>
      </c>
      <c r="AE29" s="197">
        <v>38</v>
      </c>
      <c r="AF29" s="197">
        <v>38</v>
      </c>
      <c r="AG29" s="197">
        <v>38</v>
      </c>
      <c r="AH29" s="197">
        <v>38</v>
      </c>
      <c r="AI29" s="197">
        <v>37</v>
      </c>
      <c r="AJ29" s="177">
        <f t="shared" si="6"/>
        <v>1151</v>
      </c>
      <c r="AK29" s="178">
        <f t="shared" si="4"/>
        <v>37.12903225806452</v>
      </c>
      <c r="AL29" s="548"/>
      <c r="AM29" s="181"/>
      <c r="AN29" s="555"/>
      <c r="AO29" s="182">
        <f>AK29/D29</f>
        <v>1.0172337604949184</v>
      </c>
      <c r="AP29" s="549"/>
    </row>
    <row r="30" spans="1:42" ht="20.100000000000001" customHeight="1">
      <c r="A30" s="536"/>
      <c r="B30" s="124" t="s">
        <v>490</v>
      </c>
      <c r="C30" s="135"/>
      <c r="D30" s="198"/>
      <c r="E30" s="199">
        <v>2</v>
      </c>
      <c r="F30" s="199">
        <v>2</v>
      </c>
      <c r="G30" s="199">
        <v>2</v>
      </c>
      <c r="H30" s="199">
        <v>1</v>
      </c>
      <c r="I30" s="199">
        <v>1</v>
      </c>
      <c r="J30" s="199">
        <v>1</v>
      </c>
      <c r="K30" s="199">
        <v>1</v>
      </c>
      <c r="L30" s="199">
        <v>1</v>
      </c>
      <c r="M30" s="199">
        <v>1</v>
      </c>
      <c r="N30" s="199">
        <v>1</v>
      </c>
      <c r="O30" s="199">
        <v>1</v>
      </c>
      <c r="P30" s="199">
        <v>1</v>
      </c>
      <c r="Q30" s="198">
        <v>0</v>
      </c>
      <c r="R30" s="198">
        <v>0</v>
      </c>
      <c r="S30" s="198">
        <v>0</v>
      </c>
      <c r="T30" s="198">
        <v>0</v>
      </c>
      <c r="U30" s="198">
        <v>0</v>
      </c>
      <c r="V30" s="198">
        <v>0</v>
      </c>
      <c r="W30" s="198">
        <v>0</v>
      </c>
      <c r="X30" s="198">
        <v>0</v>
      </c>
      <c r="Y30" s="198">
        <v>0</v>
      </c>
      <c r="Z30" s="198">
        <v>0</v>
      </c>
      <c r="AA30" s="198">
        <v>0</v>
      </c>
      <c r="AB30" s="198">
        <v>0</v>
      </c>
      <c r="AC30" s="198">
        <v>0</v>
      </c>
      <c r="AD30" s="198">
        <v>0</v>
      </c>
      <c r="AE30" s="198">
        <v>0</v>
      </c>
      <c r="AF30" s="198">
        <v>0</v>
      </c>
      <c r="AG30" s="198">
        <v>0</v>
      </c>
      <c r="AH30" s="198">
        <v>1</v>
      </c>
      <c r="AI30" s="198">
        <v>2</v>
      </c>
      <c r="AJ30" s="153">
        <f t="shared" si="6"/>
        <v>18</v>
      </c>
      <c r="AK30" s="140">
        <f t="shared" si="4"/>
        <v>0.58064516129032262</v>
      </c>
      <c r="AL30" s="121"/>
      <c r="AM30" s="200"/>
      <c r="AN30" s="297"/>
      <c r="AO30" s="156"/>
      <c r="AP30" s="201"/>
    </row>
    <row r="31" spans="1:42" ht="20.100000000000001" customHeight="1">
      <c r="A31" s="529" t="s">
        <v>505</v>
      </c>
      <c r="B31" s="104" t="s">
        <v>497</v>
      </c>
      <c r="C31" s="157"/>
      <c r="D31" s="194">
        <v>34</v>
      </c>
      <c r="E31" s="106">
        <v>30</v>
      </c>
      <c r="F31" s="107">
        <v>29</v>
      </c>
      <c r="G31" s="107">
        <v>32</v>
      </c>
      <c r="H31" s="108">
        <v>27</v>
      </c>
      <c r="I31" s="107">
        <v>31</v>
      </c>
      <c r="J31" s="107">
        <v>17</v>
      </c>
      <c r="K31" s="107">
        <v>20</v>
      </c>
      <c r="L31" s="107">
        <v>29</v>
      </c>
      <c r="M31" s="107">
        <v>30</v>
      </c>
      <c r="N31" s="107">
        <v>27</v>
      </c>
      <c r="O31" s="108">
        <v>27</v>
      </c>
      <c r="P31" s="107">
        <v>32</v>
      </c>
      <c r="Q31" s="107">
        <v>17</v>
      </c>
      <c r="R31" s="176">
        <v>21</v>
      </c>
      <c r="S31" s="107">
        <v>27</v>
      </c>
      <c r="T31" s="107">
        <v>29</v>
      </c>
      <c r="U31" s="107">
        <v>28</v>
      </c>
      <c r="V31" s="107">
        <v>24</v>
      </c>
      <c r="W31" s="107">
        <v>30</v>
      </c>
      <c r="X31" s="108">
        <v>16</v>
      </c>
      <c r="Y31" s="107">
        <v>22</v>
      </c>
      <c r="Z31" s="107">
        <v>30</v>
      </c>
      <c r="AA31" s="107">
        <v>29</v>
      </c>
      <c r="AB31" s="107">
        <v>27</v>
      </c>
      <c r="AC31" s="107">
        <v>26</v>
      </c>
      <c r="AD31" s="107">
        <v>34</v>
      </c>
      <c r="AE31" s="107">
        <v>19</v>
      </c>
      <c r="AF31" s="107">
        <v>21</v>
      </c>
      <c r="AG31" s="107">
        <v>28</v>
      </c>
      <c r="AH31" s="107">
        <v>32</v>
      </c>
      <c r="AI31" s="107">
        <v>33</v>
      </c>
      <c r="AJ31" s="109">
        <f t="shared" si="6"/>
        <v>824</v>
      </c>
      <c r="AK31" s="110">
        <f t="shared" si="4"/>
        <v>26.580645161290324</v>
      </c>
      <c r="AL31" s="531">
        <f>SUM(AK31:AK33)</f>
        <v>38.903225806451616</v>
      </c>
      <c r="AM31" s="557"/>
      <c r="AN31" s="560"/>
      <c r="AO31" s="202">
        <f t="shared" ref="AO31:AO37" si="7">AK31/D31</f>
        <v>0.78178368121442132</v>
      </c>
      <c r="AP31" s="563">
        <f>AL31/(D31+D32+D33)</f>
        <v>0.81901528013582348</v>
      </c>
    </row>
    <row r="32" spans="1:42" ht="20.100000000000001" customHeight="1">
      <c r="A32" s="530"/>
      <c r="B32" s="115" t="s">
        <v>492</v>
      </c>
      <c r="C32" s="159"/>
      <c r="D32" s="197">
        <v>6</v>
      </c>
      <c r="E32" s="160">
        <v>7</v>
      </c>
      <c r="F32" s="117">
        <v>11</v>
      </c>
      <c r="G32" s="117">
        <v>11</v>
      </c>
      <c r="H32" s="118">
        <v>11</v>
      </c>
      <c r="I32" s="117">
        <v>7</v>
      </c>
      <c r="J32" s="117">
        <v>2</v>
      </c>
      <c r="K32" s="117">
        <v>0</v>
      </c>
      <c r="L32" s="117">
        <v>7</v>
      </c>
      <c r="M32" s="117">
        <v>12</v>
      </c>
      <c r="N32" s="117">
        <v>11</v>
      </c>
      <c r="O32" s="118">
        <v>12</v>
      </c>
      <c r="P32" s="117">
        <v>7</v>
      </c>
      <c r="Q32" s="117">
        <v>2</v>
      </c>
      <c r="R32" s="117">
        <v>0</v>
      </c>
      <c r="S32" s="117">
        <v>4</v>
      </c>
      <c r="T32" s="117">
        <v>12</v>
      </c>
      <c r="U32" s="117">
        <v>11</v>
      </c>
      <c r="V32" s="117">
        <v>12</v>
      </c>
      <c r="W32" s="117">
        <v>4</v>
      </c>
      <c r="X32" s="118">
        <v>2</v>
      </c>
      <c r="Y32" s="117">
        <v>0</v>
      </c>
      <c r="Z32" s="117">
        <v>6</v>
      </c>
      <c r="AA32" s="117">
        <v>12</v>
      </c>
      <c r="AB32" s="117">
        <v>7</v>
      </c>
      <c r="AC32" s="117">
        <v>12</v>
      </c>
      <c r="AD32" s="117">
        <v>6</v>
      </c>
      <c r="AE32" s="117">
        <v>2</v>
      </c>
      <c r="AF32" s="117">
        <v>0</v>
      </c>
      <c r="AG32" s="117">
        <v>3</v>
      </c>
      <c r="AH32" s="117">
        <v>3</v>
      </c>
      <c r="AI32" s="117">
        <v>6</v>
      </c>
      <c r="AJ32" s="119">
        <f t="shared" si="6"/>
        <v>202</v>
      </c>
      <c r="AK32" s="120">
        <f t="shared" si="4"/>
        <v>6.5161290322580649</v>
      </c>
      <c r="AL32" s="525"/>
      <c r="AM32" s="558"/>
      <c r="AN32" s="561"/>
      <c r="AO32" s="203">
        <f t="shared" si="7"/>
        <v>1.0860215053763442</v>
      </c>
      <c r="AP32" s="564"/>
    </row>
    <row r="33" spans="1:42" ht="20.100000000000001" customHeight="1">
      <c r="A33" s="536"/>
      <c r="B33" s="124" t="s">
        <v>506</v>
      </c>
      <c r="C33" s="204"/>
      <c r="D33" s="205">
        <v>7.5</v>
      </c>
      <c r="E33" s="193">
        <v>6</v>
      </c>
      <c r="F33" s="206">
        <v>7</v>
      </c>
      <c r="G33" s="206">
        <v>5</v>
      </c>
      <c r="H33" s="207">
        <v>9</v>
      </c>
      <c r="I33" s="206">
        <v>7</v>
      </c>
      <c r="J33" s="206">
        <v>4</v>
      </c>
      <c r="K33" s="206">
        <v>3</v>
      </c>
      <c r="L33" s="206">
        <v>6</v>
      </c>
      <c r="M33" s="206">
        <v>8</v>
      </c>
      <c r="N33" s="206">
        <v>5</v>
      </c>
      <c r="O33" s="207">
        <v>9</v>
      </c>
      <c r="P33" s="206">
        <v>7</v>
      </c>
      <c r="Q33" s="206">
        <v>5</v>
      </c>
      <c r="R33" s="206">
        <v>3</v>
      </c>
      <c r="S33" s="206">
        <v>6</v>
      </c>
      <c r="T33" s="206">
        <v>8</v>
      </c>
      <c r="U33" s="206">
        <v>4</v>
      </c>
      <c r="V33" s="206">
        <v>7</v>
      </c>
      <c r="W33" s="206">
        <v>4</v>
      </c>
      <c r="X33" s="207">
        <v>6</v>
      </c>
      <c r="Y33" s="206">
        <v>2</v>
      </c>
      <c r="Z33" s="206">
        <v>5</v>
      </c>
      <c r="AA33" s="206">
        <v>7</v>
      </c>
      <c r="AB33" s="206">
        <v>5</v>
      </c>
      <c r="AC33" s="206">
        <v>8</v>
      </c>
      <c r="AD33" s="206">
        <v>7</v>
      </c>
      <c r="AE33" s="206">
        <v>6</v>
      </c>
      <c r="AF33" s="206">
        <v>2</v>
      </c>
      <c r="AG33" s="206">
        <v>6</v>
      </c>
      <c r="AH33" s="206">
        <v>8</v>
      </c>
      <c r="AI33" s="206">
        <v>5</v>
      </c>
      <c r="AJ33" s="130">
        <f t="shared" si="6"/>
        <v>180</v>
      </c>
      <c r="AK33" s="173">
        <f t="shared" si="4"/>
        <v>5.806451612903226</v>
      </c>
      <c r="AL33" s="526"/>
      <c r="AM33" s="559"/>
      <c r="AN33" s="562"/>
      <c r="AO33" s="208">
        <f t="shared" si="7"/>
        <v>0.77419354838709675</v>
      </c>
      <c r="AP33" s="565"/>
    </row>
    <row r="34" spans="1:42" ht="20.100000000000001" customHeight="1">
      <c r="A34" s="553" t="s">
        <v>507</v>
      </c>
      <c r="B34" s="554"/>
      <c r="C34" s="163"/>
      <c r="D34" s="204"/>
      <c r="E34" s="193">
        <v>2</v>
      </c>
      <c r="F34" s="206">
        <v>4</v>
      </c>
      <c r="G34" s="206">
        <v>8</v>
      </c>
      <c r="H34" s="207">
        <v>7</v>
      </c>
      <c r="I34" s="206">
        <v>5</v>
      </c>
      <c r="J34" s="206">
        <v>0</v>
      </c>
      <c r="K34" s="206">
        <v>0</v>
      </c>
      <c r="L34" s="206">
        <v>2</v>
      </c>
      <c r="M34" s="206">
        <v>5</v>
      </c>
      <c r="N34" s="206">
        <v>2</v>
      </c>
      <c r="O34" s="207">
        <v>4</v>
      </c>
      <c r="P34" s="206">
        <v>9</v>
      </c>
      <c r="Q34" s="206">
        <v>0</v>
      </c>
      <c r="R34" s="206">
        <v>0</v>
      </c>
      <c r="S34" s="206">
        <v>0</v>
      </c>
      <c r="T34" s="206">
        <v>7</v>
      </c>
      <c r="U34" s="206">
        <v>5</v>
      </c>
      <c r="V34" s="206">
        <v>7</v>
      </c>
      <c r="W34" s="206">
        <v>3</v>
      </c>
      <c r="X34" s="207">
        <v>2</v>
      </c>
      <c r="Y34" s="206">
        <v>0</v>
      </c>
      <c r="Z34" s="206">
        <v>7</v>
      </c>
      <c r="AA34" s="206">
        <v>11</v>
      </c>
      <c r="AB34" s="206">
        <v>4</v>
      </c>
      <c r="AC34" s="206">
        <v>4</v>
      </c>
      <c r="AD34" s="206">
        <v>5</v>
      </c>
      <c r="AE34" s="206">
        <v>0</v>
      </c>
      <c r="AF34" s="206">
        <v>0</v>
      </c>
      <c r="AG34" s="206">
        <v>3</v>
      </c>
      <c r="AH34" s="206">
        <v>2</v>
      </c>
      <c r="AI34" s="206">
        <v>4</v>
      </c>
      <c r="AJ34" s="209">
        <f t="shared" si="6"/>
        <v>112</v>
      </c>
      <c r="AK34" s="210">
        <f t="shared" si="4"/>
        <v>3.6129032258064515</v>
      </c>
      <c r="AL34" s="211"/>
      <c r="AM34" s="212"/>
      <c r="AN34" s="298"/>
      <c r="AO34" s="212" t="e">
        <f t="shared" si="7"/>
        <v>#DIV/0!</v>
      </c>
      <c r="AP34" s="211"/>
    </row>
    <row r="35" spans="1:42" ht="20.100000000000001" customHeight="1">
      <c r="A35" s="529" t="s">
        <v>508</v>
      </c>
      <c r="B35" s="104" t="s">
        <v>491</v>
      </c>
      <c r="C35" s="157">
        <v>80</v>
      </c>
      <c r="D35" s="157">
        <v>43</v>
      </c>
      <c r="E35" s="106">
        <v>46</v>
      </c>
      <c r="F35" s="194">
        <v>46</v>
      </c>
      <c r="G35" s="194">
        <v>45</v>
      </c>
      <c r="H35" s="194">
        <v>45</v>
      </c>
      <c r="I35" s="194">
        <v>45</v>
      </c>
      <c r="J35" s="194">
        <v>45</v>
      </c>
      <c r="K35" s="194">
        <v>45</v>
      </c>
      <c r="L35" s="194">
        <v>45</v>
      </c>
      <c r="M35" s="107">
        <v>45</v>
      </c>
      <c r="N35" s="107">
        <v>45</v>
      </c>
      <c r="O35" s="107">
        <v>45</v>
      </c>
      <c r="P35" s="107">
        <v>45</v>
      </c>
      <c r="Q35" s="107">
        <v>45</v>
      </c>
      <c r="R35" s="107">
        <v>45</v>
      </c>
      <c r="S35" s="107">
        <v>45</v>
      </c>
      <c r="T35" s="107">
        <v>45</v>
      </c>
      <c r="U35" s="107">
        <v>45</v>
      </c>
      <c r="V35" s="107">
        <v>45</v>
      </c>
      <c r="W35" s="107">
        <v>45</v>
      </c>
      <c r="X35" s="108">
        <v>45</v>
      </c>
      <c r="Y35" s="107">
        <v>45</v>
      </c>
      <c r="Z35" s="107">
        <v>45</v>
      </c>
      <c r="AA35" s="107">
        <v>46</v>
      </c>
      <c r="AB35" s="107">
        <v>46</v>
      </c>
      <c r="AC35" s="107">
        <v>46</v>
      </c>
      <c r="AD35" s="107">
        <v>46</v>
      </c>
      <c r="AE35" s="107">
        <v>46</v>
      </c>
      <c r="AF35" s="107">
        <v>46</v>
      </c>
      <c r="AG35" s="107">
        <v>46</v>
      </c>
      <c r="AH35" s="107">
        <v>46</v>
      </c>
      <c r="AI35" s="107">
        <v>46</v>
      </c>
      <c r="AJ35" s="109">
        <f t="shared" si="6"/>
        <v>1406</v>
      </c>
      <c r="AK35" s="110">
        <f t="shared" si="4"/>
        <v>45.354838709677416</v>
      </c>
      <c r="AL35" s="531">
        <f>SUM(AK35:AK37)</f>
        <v>79.290322580645153</v>
      </c>
      <c r="AM35" s="111">
        <f>AK35/C35</f>
        <v>0.5669354838709677</v>
      </c>
      <c r="AN35" s="532">
        <f>AL35/(C35+C36+C37)</f>
        <v>0.99112903225806437</v>
      </c>
      <c r="AO35" s="112">
        <f t="shared" si="7"/>
        <v>1.0547636909227307</v>
      </c>
      <c r="AP35" s="532">
        <f>AL35/(D35+D36+D37)</f>
        <v>1.0036749693752551</v>
      </c>
    </row>
    <row r="36" spans="1:42" ht="20.100000000000001" customHeight="1">
      <c r="A36" s="530"/>
      <c r="B36" s="115" t="s">
        <v>504</v>
      </c>
      <c r="C36" s="159"/>
      <c r="D36" s="159">
        <v>36</v>
      </c>
      <c r="E36" s="160">
        <v>34</v>
      </c>
      <c r="F36" s="197">
        <v>34</v>
      </c>
      <c r="G36" s="197">
        <v>34</v>
      </c>
      <c r="H36" s="197">
        <v>34</v>
      </c>
      <c r="I36" s="197">
        <v>34</v>
      </c>
      <c r="J36" s="197">
        <v>34</v>
      </c>
      <c r="K36" s="197">
        <v>34</v>
      </c>
      <c r="L36" s="197">
        <v>34</v>
      </c>
      <c r="M36" s="117">
        <v>34</v>
      </c>
      <c r="N36" s="117">
        <v>34</v>
      </c>
      <c r="O36" s="117">
        <v>34</v>
      </c>
      <c r="P36" s="117">
        <v>34</v>
      </c>
      <c r="Q36" s="117">
        <v>34</v>
      </c>
      <c r="R36" s="117">
        <v>34</v>
      </c>
      <c r="S36" s="117">
        <v>34</v>
      </c>
      <c r="T36" s="117">
        <v>34</v>
      </c>
      <c r="U36" s="117">
        <v>34</v>
      </c>
      <c r="V36" s="117">
        <v>34</v>
      </c>
      <c r="W36" s="117">
        <v>34</v>
      </c>
      <c r="X36" s="118">
        <v>34</v>
      </c>
      <c r="Y36" s="117">
        <v>34</v>
      </c>
      <c r="Z36" s="117">
        <v>34</v>
      </c>
      <c r="AA36" s="117">
        <v>33</v>
      </c>
      <c r="AB36" s="117">
        <v>33</v>
      </c>
      <c r="AC36" s="117">
        <v>33</v>
      </c>
      <c r="AD36" s="117">
        <v>33</v>
      </c>
      <c r="AE36" s="117">
        <v>33</v>
      </c>
      <c r="AF36" s="117">
        <v>33</v>
      </c>
      <c r="AG36" s="117">
        <v>33</v>
      </c>
      <c r="AH36" s="117">
        <v>33</v>
      </c>
      <c r="AI36" s="117">
        <v>33</v>
      </c>
      <c r="AJ36" s="119">
        <f t="shared" si="6"/>
        <v>1045</v>
      </c>
      <c r="AK36" s="120">
        <f t="shared" si="4"/>
        <v>33.70967741935484</v>
      </c>
      <c r="AL36" s="547"/>
      <c r="AM36" s="540"/>
      <c r="AN36" s="525"/>
      <c r="AO36" s="182">
        <f t="shared" si="7"/>
        <v>0.93637992831541217</v>
      </c>
      <c r="AP36" s="524"/>
    </row>
    <row r="37" spans="1:42" ht="20.100000000000001" customHeight="1">
      <c r="A37" s="530"/>
      <c r="B37" s="115" t="s">
        <v>509</v>
      </c>
      <c r="C37" s="135"/>
      <c r="D37" s="159"/>
      <c r="E37" s="160">
        <v>0</v>
      </c>
      <c r="F37" s="197">
        <v>0</v>
      </c>
      <c r="G37" s="197">
        <v>0</v>
      </c>
      <c r="H37" s="197">
        <v>0</v>
      </c>
      <c r="I37" s="197">
        <v>0</v>
      </c>
      <c r="J37" s="197">
        <v>0</v>
      </c>
      <c r="K37" s="197">
        <v>1</v>
      </c>
      <c r="L37" s="197">
        <v>1</v>
      </c>
      <c r="M37" s="197">
        <v>0</v>
      </c>
      <c r="N37" s="197">
        <v>1</v>
      </c>
      <c r="O37" s="197">
        <v>1</v>
      </c>
      <c r="P37" s="197">
        <v>0</v>
      </c>
      <c r="Q37" s="117">
        <v>0</v>
      </c>
      <c r="R37" s="117">
        <v>1</v>
      </c>
      <c r="S37" s="117">
        <v>1</v>
      </c>
      <c r="T37" s="117">
        <v>1</v>
      </c>
      <c r="U37" s="117">
        <v>0</v>
      </c>
      <c r="V37" s="117">
        <v>0</v>
      </c>
      <c r="W37" s="117">
        <v>0</v>
      </c>
      <c r="X37" s="118">
        <v>0</v>
      </c>
      <c r="Y37" s="117">
        <v>0</v>
      </c>
      <c r="Z37" s="117">
        <v>0</v>
      </c>
      <c r="AA37" s="117">
        <v>0</v>
      </c>
      <c r="AB37" s="117">
        <v>0</v>
      </c>
      <c r="AC37" s="176">
        <v>0</v>
      </c>
      <c r="AD37" s="176">
        <v>0</v>
      </c>
      <c r="AE37" s="176">
        <v>0</v>
      </c>
      <c r="AF37" s="176">
        <v>0</v>
      </c>
      <c r="AG37" s="176">
        <v>0</v>
      </c>
      <c r="AH37" s="176">
        <v>0</v>
      </c>
      <c r="AI37" s="176">
        <v>0</v>
      </c>
      <c r="AJ37" s="177">
        <f t="shared" si="6"/>
        <v>7</v>
      </c>
      <c r="AK37" s="178">
        <f t="shared" si="4"/>
        <v>0.22580645161290322</v>
      </c>
      <c r="AL37" s="548"/>
      <c r="AM37" s="556"/>
      <c r="AN37" s="555"/>
      <c r="AO37" s="181" t="e">
        <f t="shared" si="7"/>
        <v>#DIV/0!</v>
      </c>
      <c r="AP37" s="549"/>
    </row>
    <row r="38" spans="1:42" ht="20.100000000000001" customHeight="1">
      <c r="A38" s="536"/>
      <c r="B38" s="124" t="s">
        <v>490</v>
      </c>
      <c r="C38" s="125"/>
      <c r="D38" s="204"/>
      <c r="E38" s="193">
        <v>4</v>
      </c>
      <c r="F38" s="213">
        <v>4</v>
      </c>
      <c r="G38" s="213">
        <v>3</v>
      </c>
      <c r="H38" s="213">
        <v>3</v>
      </c>
      <c r="I38" s="213">
        <v>3</v>
      </c>
      <c r="J38" s="213">
        <v>3</v>
      </c>
      <c r="K38" s="213">
        <v>3</v>
      </c>
      <c r="L38" s="213">
        <v>3</v>
      </c>
      <c r="M38" s="213">
        <v>3</v>
      </c>
      <c r="N38" s="213">
        <v>3</v>
      </c>
      <c r="O38" s="213">
        <v>3</v>
      </c>
      <c r="P38" s="213">
        <v>3</v>
      </c>
      <c r="Q38" s="213">
        <v>3</v>
      </c>
      <c r="R38" s="213">
        <v>3</v>
      </c>
      <c r="S38" s="213">
        <v>3</v>
      </c>
      <c r="T38" s="213">
        <v>4</v>
      </c>
      <c r="U38" s="213">
        <v>4</v>
      </c>
      <c r="V38" s="213">
        <v>4</v>
      </c>
      <c r="W38" s="206">
        <v>3</v>
      </c>
      <c r="X38" s="207">
        <v>3</v>
      </c>
      <c r="Y38" s="206">
        <v>3</v>
      </c>
      <c r="Z38" s="206">
        <v>4</v>
      </c>
      <c r="AA38" s="206">
        <v>4</v>
      </c>
      <c r="AB38" s="206">
        <v>4</v>
      </c>
      <c r="AC38" s="206">
        <v>4</v>
      </c>
      <c r="AD38" s="206">
        <v>4</v>
      </c>
      <c r="AE38" s="206">
        <v>4</v>
      </c>
      <c r="AF38" s="206">
        <v>4</v>
      </c>
      <c r="AG38" s="206">
        <v>4</v>
      </c>
      <c r="AH38" s="206">
        <v>4</v>
      </c>
      <c r="AI38" s="206">
        <v>4</v>
      </c>
      <c r="AJ38" s="214">
        <f t="shared" si="6"/>
        <v>108</v>
      </c>
      <c r="AK38" s="173">
        <f t="shared" si="4"/>
        <v>3.4838709677419355</v>
      </c>
      <c r="AL38" s="132"/>
      <c r="AM38" s="215"/>
      <c r="AN38" s="154"/>
      <c r="AO38" s="156"/>
      <c r="AP38" s="191"/>
    </row>
    <row r="39" spans="1:42" ht="20.100000000000001" customHeight="1">
      <c r="A39" s="530" t="s">
        <v>510</v>
      </c>
      <c r="B39" s="115" t="s">
        <v>491</v>
      </c>
      <c r="C39" s="135">
        <v>15</v>
      </c>
      <c r="D39" s="135">
        <v>11</v>
      </c>
      <c r="E39" s="127">
        <v>9</v>
      </c>
      <c r="F39" s="199">
        <v>12</v>
      </c>
      <c r="G39" s="199">
        <v>7</v>
      </c>
      <c r="H39" s="199">
        <v>10</v>
      </c>
      <c r="I39" s="199">
        <v>5</v>
      </c>
      <c r="J39" s="199">
        <v>11</v>
      </c>
      <c r="K39" s="199"/>
      <c r="L39" s="199">
        <v>9</v>
      </c>
      <c r="M39" s="199">
        <v>11</v>
      </c>
      <c r="N39" s="199">
        <v>7</v>
      </c>
      <c r="O39" s="199">
        <v>10</v>
      </c>
      <c r="P39" s="199">
        <v>7</v>
      </c>
      <c r="Q39" s="199">
        <v>10</v>
      </c>
      <c r="R39" s="199"/>
      <c r="S39" s="199">
        <v>10</v>
      </c>
      <c r="T39" s="199">
        <v>9</v>
      </c>
      <c r="U39" s="128">
        <v>7</v>
      </c>
      <c r="V39" s="128">
        <v>10</v>
      </c>
      <c r="W39" s="128">
        <v>9</v>
      </c>
      <c r="X39" s="129">
        <v>11</v>
      </c>
      <c r="Y39" s="128"/>
      <c r="Z39" s="128">
        <v>12</v>
      </c>
      <c r="AA39" s="128">
        <v>11</v>
      </c>
      <c r="AB39" s="128">
        <v>8</v>
      </c>
      <c r="AC39" s="128">
        <v>11</v>
      </c>
      <c r="AD39" s="128">
        <v>7</v>
      </c>
      <c r="AE39" s="128">
        <v>10</v>
      </c>
      <c r="AF39" s="128"/>
      <c r="AG39" s="128">
        <v>10</v>
      </c>
      <c r="AH39" s="128">
        <v>11</v>
      </c>
      <c r="AI39" s="128">
        <v>9</v>
      </c>
      <c r="AJ39" s="216">
        <f t="shared" si="6"/>
        <v>253</v>
      </c>
      <c r="AK39" s="217">
        <f t="shared" si="4"/>
        <v>9.3703703703703702</v>
      </c>
      <c r="AL39" s="566">
        <f>SUM(AK39:AK40)</f>
        <v>10.444444444444445</v>
      </c>
      <c r="AM39" s="218">
        <f>AK39/C39</f>
        <v>0.62469135802469133</v>
      </c>
      <c r="AN39" s="569">
        <f>AL39/(C39+C40)</f>
        <v>0.6962962962962963</v>
      </c>
      <c r="AO39" s="218">
        <f>AK39/D39</f>
        <v>0.85185185185185186</v>
      </c>
      <c r="AP39" s="524">
        <f>AL39/(D39+D40)</f>
        <v>0.90821256038647347</v>
      </c>
    </row>
    <row r="40" spans="1:42" ht="20.100000000000001" customHeight="1">
      <c r="A40" s="530"/>
      <c r="B40" s="115" t="s">
        <v>492</v>
      </c>
      <c r="C40" s="159"/>
      <c r="D40" s="159">
        <v>0.5</v>
      </c>
      <c r="E40" s="160">
        <v>2</v>
      </c>
      <c r="F40" s="197">
        <v>1</v>
      </c>
      <c r="G40" s="197">
        <v>2</v>
      </c>
      <c r="H40" s="197">
        <v>0</v>
      </c>
      <c r="I40" s="197">
        <v>3</v>
      </c>
      <c r="J40" s="197">
        <v>0</v>
      </c>
      <c r="K40" s="197"/>
      <c r="L40" s="197">
        <v>2</v>
      </c>
      <c r="M40" s="197">
        <v>0</v>
      </c>
      <c r="N40" s="197">
        <v>1</v>
      </c>
      <c r="O40" s="197">
        <v>0</v>
      </c>
      <c r="P40" s="197">
        <v>3</v>
      </c>
      <c r="Q40" s="197">
        <v>1</v>
      </c>
      <c r="R40" s="197"/>
      <c r="S40" s="197">
        <v>2</v>
      </c>
      <c r="T40" s="197">
        <v>0</v>
      </c>
      <c r="U40" s="117">
        <v>1</v>
      </c>
      <c r="V40" s="117">
        <v>0</v>
      </c>
      <c r="W40" s="117">
        <v>2</v>
      </c>
      <c r="X40" s="118">
        <v>1</v>
      </c>
      <c r="Y40" s="117"/>
      <c r="Z40" s="117">
        <v>2</v>
      </c>
      <c r="AA40" s="117">
        <v>0</v>
      </c>
      <c r="AB40" s="117">
        <v>0</v>
      </c>
      <c r="AC40" s="117">
        <v>0</v>
      </c>
      <c r="AD40" s="117">
        <v>3</v>
      </c>
      <c r="AE40" s="117">
        <v>1</v>
      </c>
      <c r="AF40" s="117"/>
      <c r="AG40" s="117">
        <v>1</v>
      </c>
      <c r="AH40" s="117">
        <v>0</v>
      </c>
      <c r="AI40" s="117">
        <v>1</v>
      </c>
      <c r="AJ40" s="219">
        <f t="shared" si="6"/>
        <v>29</v>
      </c>
      <c r="AK40" s="220">
        <f t="shared" si="4"/>
        <v>1.0740740740740742</v>
      </c>
      <c r="AL40" s="567"/>
      <c r="AM40" s="572"/>
      <c r="AN40" s="570"/>
      <c r="AO40" s="218">
        <f>AK40/D40</f>
        <v>2.1481481481481484</v>
      </c>
      <c r="AP40" s="525"/>
    </row>
    <row r="41" spans="1:42" ht="20.100000000000001" customHeight="1">
      <c r="A41" s="536"/>
      <c r="B41" s="158" t="s">
        <v>493</v>
      </c>
      <c r="C41" s="135"/>
      <c r="D41" s="135"/>
      <c r="E41" s="127">
        <v>0</v>
      </c>
      <c r="F41" s="199">
        <v>1</v>
      </c>
      <c r="G41" s="199">
        <v>0</v>
      </c>
      <c r="H41" s="199">
        <v>0</v>
      </c>
      <c r="I41" s="199">
        <v>0</v>
      </c>
      <c r="J41" s="199">
        <v>1</v>
      </c>
      <c r="K41" s="199"/>
      <c r="L41" s="199">
        <v>0</v>
      </c>
      <c r="M41" s="199">
        <v>1</v>
      </c>
      <c r="N41" s="199">
        <v>1</v>
      </c>
      <c r="O41" s="199">
        <v>0</v>
      </c>
      <c r="P41" s="199">
        <v>0</v>
      </c>
      <c r="Q41" s="199">
        <v>1</v>
      </c>
      <c r="R41" s="199"/>
      <c r="S41" s="199">
        <v>0</v>
      </c>
      <c r="T41" s="199">
        <v>2</v>
      </c>
      <c r="U41" s="199">
        <v>1</v>
      </c>
      <c r="V41" s="199">
        <v>1</v>
      </c>
      <c r="W41" s="199">
        <v>0</v>
      </c>
      <c r="X41" s="128">
        <v>1</v>
      </c>
      <c r="Y41" s="199"/>
      <c r="Z41" s="199">
        <v>0</v>
      </c>
      <c r="AA41" s="199">
        <v>1</v>
      </c>
      <c r="AB41" s="199">
        <v>0</v>
      </c>
      <c r="AC41" s="128">
        <v>1</v>
      </c>
      <c r="AD41" s="128">
        <v>0</v>
      </c>
      <c r="AE41" s="128">
        <v>1</v>
      </c>
      <c r="AF41" s="128"/>
      <c r="AG41" s="128">
        <v>0</v>
      </c>
      <c r="AH41" s="128">
        <v>0</v>
      </c>
      <c r="AI41" s="128">
        <v>0</v>
      </c>
      <c r="AJ41" s="214">
        <f t="shared" si="6"/>
        <v>13</v>
      </c>
      <c r="AK41" s="221">
        <f t="shared" si="4"/>
        <v>0.48148148148148145</v>
      </c>
      <c r="AL41" s="568"/>
      <c r="AM41" s="573"/>
      <c r="AN41" s="571"/>
      <c r="AO41" s="222"/>
      <c r="AP41" s="526"/>
    </row>
    <row r="42" spans="1:42" ht="20.100000000000001" customHeight="1">
      <c r="A42" s="529" t="s">
        <v>511</v>
      </c>
      <c r="B42" s="104" t="s">
        <v>491</v>
      </c>
      <c r="C42" s="223">
        <v>29</v>
      </c>
      <c r="D42" s="157">
        <v>28</v>
      </c>
      <c r="E42" s="106">
        <v>26</v>
      </c>
      <c r="F42" s="194">
        <v>26</v>
      </c>
      <c r="G42" s="194">
        <v>26</v>
      </c>
      <c r="H42" s="194">
        <v>26</v>
      </c>
      <c r="I42" s="194">
        <v>27</v>
      </c>
      <c r="J42" s="194">
        <v>27</v>
      </c>
      <c r="K42" s="194">
        <v>27</v>
      </c>
      <c r="L42" s="194">
        <v>27</v>
      </c>
      <c r="M42" s="194">
        <v>27</v>
      </c>
      <c r="N42" s="194">
        <v>27</v>
      </c>
      <c r="O42" s="194">
        <v>27</v>
      </c>
      <c r="P42" s="194">
        <v>27</v>
      </c>
      <c r="Q42" s="194">
        <v>27</v>
      </c>
      <c r="R42" s="194">
        <v>27</v>
      </c>
      <c r="S42" s="194">
        <v>27</v>
      </c>
      <c r="T42" s="194">
        <v>28</v>
      </c>
      <c r="U42" s="194">
        <v>28</v>
      </c>
      <c r="V42" s="194">
        <v>28</v>
      </c>
      <c r="W42" s="194">
        <v>28</v>
      </c>
      <c r="X42" s="194">
        <v>28</v>
      </c>
      <c r="Y42" s="194">
        <v>28</v>
      </c>
      <c r="Z42" s="194">
        <v>28</v>
      </c>
      <c r="AA42" s="194">
        <v>29</v>
      </c>
      <c r="AB42" s="194">
        <v>29</v>
      </c>
      <c r="AC42" s="194">
        <v>28</v>
      </c>
      <c r="AD42" s="194">
        <v>28</v>
      </c>
      <c r="AE42" s="194">
        <v>28</v>
      </c>
      <c r="AF42" s="194">
        <v>28</v>
      </c>
      <c r="AG42" s="194">
        <v>28</v>
      </c>
      <c r="AH42" s="194">
        <v>28</v>
      </c>
      <c r="AI42" s="194">
        <v>28</v>
      </c>
      <c r="AJ42" s="109">
        <f t="shared" si="6"/>
        <v>851</v>
      </c>
      <c r="AK42" s="110">
        <f t="shared" si="4"/>
        <v>27.451612903225808</v>
      </c>
      <c r="AL42" s="531">
        <f>SUM(AK42:AK43)</f>
        <v>35.935483870967744</v>
      </c>
      <c r="AM42" s="111">
        <f>AK42/C42</f>
        <v>0.94660734149054515</v>
      </c>
      <c r="AN42" s="532">
        <f>AL42/(C42+C43)</f>
        <v>0.92142266335814726</v>
      </c>
      <c r="AO42" s="112">
        <f>AK42/D42</f>
        <v>0.9804147465437788</v>
      </c>
      <c r="AP42" s="532">
        <f>AL42/(D42+D43)</f>
        <v>0.96600763093999309</v>
      </c>
    </row>
    <row r="43" spans="1:42" ht="20.100000000000001" customHeight="1">
      <c r="A43" s="530"/>
      <c r="B43" s="115" t="s">
        <v>509</v>
      </c>
      <c r="C43" s="159">
        <v>10</v>
      </c>
      <c r="D43" s="224">
        <v>9.1999999999999993</v>
      </c>
      <c r="E43" s="225">
        <v>11</v>
      </c>
      <c r="F43" s="226">
        <v>10</v>
      </c>
      <c r="G43" s="226">
        <v>9</v>
      </c>
      <c r="H43" s="226">
        <v>9</v>
      </c>
      <c r="I43" s="197">
        <v>9</v>
      </c>
      <c r="J43" s="117">
        <v>8</v>
      </c>
      <c r="K43" s="117">
        <v>8</v>
      </c>
      <c r="L43" s="117">
        <v>9</v>
      </c>
      <c r="M43" s="117">
        <v>9</v>
      </c>
      <c r="N43" s="117">
        <v>7</v>
      </c>
      <c r="O43" s="117">
        <v>6</v>
      </c>
      <c r="P43" s="117">
        <v>8</v>
      </c>
      <c r="Q43" s="117">
        <v>8</v>
      </c>
      <c r="R43" s="117">
        <v>8</v>
      </c>
      <c r="S43" s="118">
        <v>10</v>
      </c>
      <c r="T43" s="118">
        <v>10</v>
      </c>
      <c r="U43" s="118">
        <v>9</v>
      </c>
      <c r="V43" s="118">
        <v>8</v>
      </c>
      <c r="W43" s="117">
        <v>9</v>
      </c>
      <c r="X43" s="117">
        <v>8</v>
      </c>
      <c r="Y43" s="117">
        <v>7</v>
      </c>
      <c r="Z43" s="117">
        <v>10</v>
      </c>
      <c r="AA43" s="117">
        <v>9</v>
      </c>
      <c r="AB43" s="117">
        <v>9</v>
      </c>
      <c r="AC43" s="117">
        <v>7</v>
      </c>
      <c r="AD43" s="117">
        <v>9</v>
      </c>
      <c r="AE43" s="117">
        <v>7</v>
      </c>
      <c r="AF43" s="117">
        <v>6</v>
      </c>
      <c r="AG43" s="117">
        <v>9</v>
      </c>
      <c r="AH43" s="117">
        <v>8</v>
      </c>
      <c r="AI43" s="117">
        <v>9</v>
      </c>
      <c r="AJ43" s="177">
        <f t="shared" si="6"/>
        <v>263</v>
      </c>
      <c r="AK43" s="178">
        <f t="shared" si="4"/>
        <v>8.4838709677419359</v>
      </c>
      <c r="AL43" s="548"/>
      <c r="AM43" s="179">
        <f>AK43/C43</f>
        <v>0.84838709677419355</v>
      </c>
      <c r="AN43" s="555"/>
      <c r="AO43" s="182">
        <f>AK43/D43</f>
        <v>0.92215988779803659</v>
      </c>
      <c r="AP43" s="549"/>
    </row>
    <row r="44" spans="1:42" ht="20.100000000000001" customHeight="1">
      <c r="A44" s="536"/>
      <c r="B44" s="124" t="s">
        <v>490</v>
      </c>
      <c r="C44" s="227"/>
      <c r="D44" s="228"/>
      <c r="E44" s="229">
        <v>3</v>
      </c>
      <c r="F44" s="230">
        <v>3</v>
      </c>
      <c r="G44" s="230">
        <v>3</v>
      </c>
      <c r="H44" s="230">
        <v>3</v>
      </c>
      <c r="I44" s="230">
        <v>2</v>
      </c>
      <c r="J44" s="231">
        <v>2</v>
      </c>
      <c r="K44" s="231">
        <v>2</v>
      </c>
      <c r="L44" s="231">
        <v>2</v>
      </c>
      <c r="M44" s="231">
        <v>2</v>
      </c>
      <c r="N44" s="231">
        <v>2</v>
      </c>
      <c r="O44" s="231">
        <v>2</v>
      </c>
      <c r="P44" s="231">
        <v>2</v>
      </c>
      <c r="Q44" s="231">
        <v>2</v>
      </c>
      <c r="R44" s="231">
        <v>2</v>
      </c>
      <c r="S44" s="231">
        <v>2</v>
      </c>
      <c r="T44" s="231">
        <v>1</v>
      </c>
      <c r="U44" s="231">
        <v>1</v>
      </c>
      <c r="V44" s="231">
        <v>1</v>
      </c>
      <c r="W44" s="231">
        <v>1</v>
      </c>
      <c r="X44" s="231">
        <v>1</v>
      </c>
      <c r="Y44" s="231">
        <v>1</v>
      </c>
      <c r="Z44" s="231">
        <v>1</v>
      </c>
      <c r="AA44" s="231">
        <v>0</v>
      </c>
      <c r="AB44" s="231">
        <v>0</v>
      </c>
      <c r="AC44" s="350">
        <v>0</v>
      </c>
      <c r="AD44" s="350">
        <v>0</v>
      </c>
      <c r="AE44" s="350">
        <v>0</v>
      </c>
      <c r="AF44" s="350">
        <v>0</v>
      </c>
      <c r="AG44" s="351">
        <v>0</v>
      </c>
      <c r="AH44" s="352">
        <v>0</v>
      </c>
      <c r="AI44" s="353">
        <v>0</v>
      </c>
      <c r="AJ44" s="130">
        <f t="shared" si="6"/>
        <v>41</v>
      </c>
      <c r="AK44" s="178">
        <f t="shared" si="4"/>
        <v>1.3225806451612903</v>
      </c>
      <c r="AL44" s="121"/>
      <c r="AM44" s="232"/>
      <c r="AN44" s="149"/>
      <c r="AO44" s="185"/>
      <c r="AP44" s="113"/>
    </row>
    <row r="45" spans="1:42" ht="20.100000000000001" customHeight="1">
      <c r="A45" s="529" t="s">
        <v>512</v>
      </c>
      <c r="B45" s="104" t="s">
        <v>497</v>
      </c>
      <c r="C45" s="157">
        <v>29</v>
      </c>
      <c r="D45" s="175">
        <v>25</v>
      </c>
      <c r="E45" s="233">
        <v>23</v>
      </c>
      <c r="F45" s="234">
        <v>23</v>
      </c>
      <c r="G45" s="234">
        <v>23</v>
      </c>
      <c r="H45" s="234">
        <v>23</v>
      </c>
      <c r="I45" s="234">
        <v>23</v>
      </c>
      <c r="J45" s="234">
        <v>23</v>
      </c>
      <c r="K45" s="234">
        <v>23</v>
      </c>
      <c r="L45" s="234">
        <v>23</v>
      </c>
      <c r="M45" s="234">
        <v>23</v>
      </c>
      <c r="N45" s="234">
        <v>23</v>
      </c>
      <c r="O45" s="234">
        <v>23</v>
      </c>
      <c r="P45" s="234">
        <v>23</v>
      </c>
      <c r="Q45" s="234">
        <v>23</v>
      </c>
      <c r="R45" s="234">
        <v>23</v>
      </c>
      <c r="S45" s="234">
        <v>23</v>
      </c>
      <c r="T45" s="234">
        <v>23</v>
      </c>
      <c r="U45" s="234">
        <v>23</v>
      </c>
      <c r="V45" s="234">
        <v>23</v>
      </c>
      <c r="W45" s="234">
        <v>23</v>
      </c>
      <c r="X45" s="234">
        <v>23</v>
      </c>
      <c r="Y45" s="234">
        <v>23</v>
      </c>
      <c r="Z45" s="234">
        <v>23</v>
      </c>
      <c r="AA45" s="234">
        <v>23</v>
      </c>
      <c r="AB45" s="234">
        <v>23</v>
      </c>
      <c r="AC45" s="234">
        <v>23</v>
      </c>
      <c r="AD45" s="234">
        <v>23</v>
      </c>
      <c r="AE45" s="234">
        <v>23</v>
      </c>
      <c r="AF45" s="234">
        <v>23</v>
      </c>
      <c r="AG45" s="234">
        <v>23</v>
      </c>
      <c r="AH45" s="234">
        <v>23</v>
      </c>
      <c r="AI45" s="234">
        <v>23</v>
      </c>
      <c r="AJ45" s="109">
        <f>SUM(E45:AI45)</f>
        <v>713</v>
      </c>
      <c r="AK45" s="110">
        <f>AJ45/COUNTA(E45:AI45)</f>
        <v>23</v>
      </c>
      <c r="AL45" s="531">
        <f>SUM(AK45:AK46)</f>
        <v>25</v>
      </c>
      <c r="AM45" s="111">
        <f>AK45/C45</f>
        <v>0.7931034482758621</v>
      </c>
      <c r="AN45" s="532">
        <f>AL45/SUM(C45:C46)</f>
        <v>0.86206896551724133</v>
      </c>
      <c r="AO45" s="112">
        <f t="shared" ref="AO45:AO51" si="8">AK45/D45</f>
        <v>0.92</v>
      </c>
      <c r="AP45" s="532">
        <f>AL45/SUM(D45:D46)</f>
        <v>0.92592592592592593</v>
      </c>
    </row>
    <row r="46" spans="1:42"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8">
        <v>2</v>
      </c>
      <c r="AJ46" s="119">
        <f t="shared" si="6"/>
        <v>62</v>
      </c>
      <c r="AK46" s="178">
        <f t="shared" si="4"/>
        <v>2</v>
      </c>
      <c r="AL46" s="574"/>
      <c r="AM46" s="236"/>
      <c r="AN46" s="575"/>
      <c r="AO46" s="182">
        <f t="shared" si="8"/>
        <v>1</v>
      </c>
      <c r="AP46" s="575"/>
    </row>
    <row r="47" spans="1:42" ht="20.100000000000001" customHeight="1">
      <c r="A47" s="536"/>
      <c r="B47" s="124" t="s">
        <v>513</v>
      </c>
      <c r="C47" s="204">
        <v>7</v>
      </c>
      <c r="D47" s="204">
        <v>7</v>
      </c>
      <c r="E47" s="237">
        <v>7</v>
      </c>
      <c r="F47" s="206">
        <v>7</v>
      </c>
      <c r="G47" s="206">
        <v>6</v>
      </c>
      <c r="H47" s="206">
        <v>7</v>
      </c>
      <c r="I47" s="206">
        <v>6</v>
      </c>
      <c r="J47" s="206">
        <v>7</v>
      </c>
      <c r="K47" s="206">
        <v>7</v>
      </c>
      <c r="L47" s="206">
        <v>7</v>
      </c>
      <c r="M47" s="206">
        <v>7</v>
      </c>
      <c r="N47" s="206">
        <v>7</v>
      </c>
      <c r="O47" s="206">
        <v>8</v>
      </c>
      <c r="P47" s="206">
        <v>7</v>
      </c>
      <c r="Q47" s="206">
        <v>8</v>
      </c>
      <c r="R47" s="206">
        <v>8</v>
      </c>
      <c r="S47" s="206">
        <v>8</v>
      </c>
      <c r="T47" s="206">
        <v>7</v>
      </c>
      <c r="U47" s="206">
        <v>7</v>
      </c>
      <c r="V47" s="206">
        <v>8</v>
      </c>
      <c r="W47" s="206">
        <v>7</v>
      </c>
      <c r="X47" s="206">
        <v>7</v>
      </c>
      <c r="Y47" s="206">
        <v>8</v>
      </c>
      <c r="Z47" s="206">
        <v>8</v>
      </c>
      <c r="AA47" s="206">
        <v>8</v>
      </c>
      <c r="AB47" s="206">
        <v>7</v>
      </c>
      <c r="AC47" s="206">
        <v>8</v>
      </c>
      <c r="AD47" s="206">
        <v>7</v>
      </c>
      <c r="AE47" s="206">
        <v>8</v>
      </c>
      <c r="AF47" s="206">
        <v>8</v>
      </c>
      <c r="AG47" s="206">
        <v>8</v>
      </c>
      <c r="AH47" s="206">
        <v>7</v>
      </c>
      <c r="AI47" s="206">
        <v>7</v>
      </c>
      <c r="AJ47" s="153">
        <f t="shared" si="6"/>
        <v>227</v>
      </c>
      <c r="AK47" s="140">
        <f t="shared" si="4"/>
        <v>7.32258064516129</v>
      </c>
      <c r="AL47" s="238"/>
      <c r="AM47" s="232">
        <f>AK47/C47</f>
        <v>1.0460829493087558</v>
      </c>
      <c r="AN47" s="154"/>
      <c r="AO47" s="185">
        <f t="shared" si="8"/>
        <v>1.0460829493087558</v>
      </c>
      <c r="AP47" s="239"/>
    </row>
    <row r="48" spans="1:42" ht="20.100000000000001" customHeight="1">
      <c r="A48" s="114"/>
      <c r="B48" s="115" t="s">
        <v>514</v>
      </c>
      <c r="C48" s="135"/>
      <c r="D48" s="135"/>
      <c r="E48" s="354"/>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53"/>
      <c r="AK48" s="140"/>
      <c r="AL48" s="355"/>
      <c r="AM48" s="232"/>
      <c r="AN48" s="149"/>
      <c r="AO48" s="185"/>
      <c r="AP48" s="356"/>
    </row>
    <row r="49" spans="1:42" ht="20.100000000000001" customHeight="1">
      <c r="A49" s="529" t="s">
        <v>515</v>
      </c>
      <c r="B49" s="104" t="s">
        <v>497</v>
      </c>
      <c r="C49" s="168">
        <v>139</v>
      </c>
      <c r="D49" s="168">
        <v>116</v>
      </c>
      <c r="E49" s="240">
        <v>122</v>
      </c>
      <c r="F49" s="240">
        <v>122</v>
      </c>
      <c r="G49" s="240">
        <v>123</v>
      </c>
      <c r="H49" s="240">
        <v>123</v>
      </c>
      <c r="I49" s="240">
        <v>123</v>
      </c>
      <c r="J49" s="240">
        <v>123</v>
      </c>
      <c r="K49" s="240">
        <v>123</v>
      </c>
      <c r="L49" s="240">
        <v>123</v>
      </c>
      <c r="M49" s="240">
        <v>122</v>
      </c>
      <c r="N49" s="240">
        <v>122</v>
      </c>
      <c r="O49" s="240">
        <v>122</v>
      </c>
      <c r="P49" s="240">
        <v>122</v>
      </c>
      <c r="Q49" s="240">
        <v>122</v>
      </c>
      <c r="R49" s="240">
        <v>122</v>
      </c>
      <c r="S49" s="240">
        <v>122</v>
      </c>
      <c r="T49" s="240">
        <v>122</v>
      </c>
      <c r="U49" s="240">
        <v>121</v>
      </c>
      <c r="V49" s="240">
        <v>120</v>
      </c>
      <c r="W49" s="240">
        <v>120</v>
      </c>
      <c r="X49" s="240">
        <v>122</v>
      </c>
      <c r="Y49" s="240">
        <v>122</v>
      </c>
      <c r="Z49" s="240">
        <v>123</v>
      </c>
      <c r="AA49" s="240">
        <v>124</v>
      </c>
      <c r="AB49" s="240">
        <v>123</v>
      </c>
      <c r="AC49" s="240">
        <v>122</v>
      </c>
      <c r="AD49" s="240">
        <v>122</v>
      </c>
      <c r="AE49" s="240">
        <v>122</v>
      </c>
      <c r="AF49" s="240">
        <v>122</v>
      </c>
      <c r="AG49" s="240">
        <v>122</v>
      </c>
      <c r="AH49" s="240">
        <v>122</v>
      </c>
      <c r="AI49" s="240">
        <v>122</v>
      </c>
      <c r="AJ49" s="109">
        <f t="shared" si="6"/>
        <v>3787</v>
      </c>
      <c r="AK49" s="110">
        <f t="shared" si="4"/>
        <v>122.16129032258064</v>
      </c>
      <c r="AL49" s="543"/>
      <c r="AM49" s="545"/>
      <c r="AN49" s="532"/>
      <c r="AO49" s="112">
        <f t="shared" si="8"/>
        <v>1.0531145717463848</v>
      </c>
      <c r="AP49" s="532"/>
    </row>
    <row r="50" spans="1:42" ht="20.100000000000001" customHeight="1">
      <c r="A50" s="536"/>
      <c r="B50" s="124" t="s">
        <v>498</v>
      </c>
      <c r="C50" s="170">
        <v>40</v>
      </c>
      <c r="D50" s="170">
        <v>67</v>
      </c>
      <c r="E50" s="241">
        <v>68</v>
      </c>
      <c r="F50" s="241">
        <v>68</v>
      </c>
      <c r="G50" s="241">
        <v>68</v>
      </c>
      <c r="H50" s="241">
        <v>69</v>
      </c>
      <c r="I50" s="241">
        <v>69</v>
      </c>
      <c r="J50" s="241">
        <v>69</v>
      </c>
      <c r="K50" s="241">
        <v>69</v>
      </c>
      <c r="L50" s="241">
        <v>69</v>
      </c>
      <c r="M50" s="241">
        <v>69</v>
      </c>
      <c r="N50" s="241">
        <v>69</v>
      </c>
      <c r="O50" s="241">
        <v>69</v>
      </c>
      <c r="P50" s="241">
        <v>69</v>
      </c>
      <c r="Q50" s="241">
        <v>69</v>
      </c>
      <c r="R50" s="241">
        <v>69</v>
      </c>
      <c r="S50" s="241">
        <v>69</v>
      </c>
      <c r="T50" s="241">
        <v>69</v>
      </c>
      <c r="U50" s="241">
        <v>69</v>
      </c>
      <c r="V50" s="241">
        <v>70</v>
      </c>
      <c r="W50" s="241">
        <v>70</v>
      </c>
      <c r="X50" s="241">
        <v>69</v>
      </c>
      <c r="Y50" s="241">
        <v>69</v>
      </c>
      <c r="Z50" s="241">
        <v>69</v>
      </c>
      <c r="AA50" s="241">
        <v>69</v>
      </c>
      <c r="AB50" s="241">
        <v>69</v>
      </c>
      <c r="AC50" s="246">
        <v>70</v>
      </c>
      <c r="AD50" s="246">
        <v>70</v>
      </c>
      <c r="AE50" s="246">
        <v>71</v>
      </c>
      <c r="AF50" s="246">
        <v>71</v>
      </c>
      <c r="AG50" s="246">
        <v>71</v>
      </c>
      <c r="AH50" s="246">
        <v>71</v>
      </c>
      <c r="AI50" s="246">
        <v>71</v>
      </c>
      <c r="AJ50" s="130">
        <f t="shared" si="6"/>
        <v>2150</v>
      </c>
      <c r="AK50" s="173">
        <f t="shared" si="4"/>
        <v>69.354838709677423</v>
      </c>
      <c r="AL50" s="544"/>
      <c r="AM50" s="546"/>
      <c r="AN50" s="526"/>
      <c r="AO50" s="174">
        <f t="shared" si="8"/>
        <v>1.035146846413096</v>
      </c>
      <c r="AP50" s="526"/>
    </row>
    <row r="51" spans="1:42" ht="20.100000000000001" customHeight="1">
      <c r="A51" s="529" t="s">
        <v>516</v>
      </c>
      <c r="B51" s="104" t="s">
        <v>491</v>
      </c>
      <c r="C51" s="168">
        <v>9</v>
      </c>
      <c r="D51" s="168">
        <v>9</v>
      </c>
      <c r="E51" s="242">
        <v>8</v>
      </c>
      <c r="F51" s="240">
        <v>8</v>
      </c>
      <c r="G51" s="240">
        <v>8</v>
      </c>
      <c r="H51" s="243">
        <v>8</v>
      </c>
      <c r="I51" s="243">
        <v>8</v>
      </c>
      <c r="J51" s="243">
        <v>8</v>
      </c>
      <c r="K51" s="243">
        <v>8</v>
      </c>
      <c r="L51" s="243">
        <v>8</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8</v>
      </c>
      <c r="AD51" s="240">
        <v>8</v>
      </c>
      <c r="AE51" s="240">
        <v>8</v>
      </c>
      <c r="AF51" s="240">
        <v>8</v>
      </c>
      <c r="AG51" s="240">
        <v>8</v>
      </c>
      <c r="AH51" s="240">
        <v>8</v>
      </c>
      <c r="AI51" s="240">
        <v>8</v>
      </c>
      <c r="AJ51" s="109">
        <f t="shared" si="6"/>
        <v>264</v>
      </c>
      <c r="AK51" s="110">
        <f t="shared" si="4"/>
        <v>8.5161290322580641</v>
      </c>
      <c r="AL51" s="543">
        <f>SUM(AK51:AK52)</f>
        <v>8.7096774193548381</v>
      </c>
      <c r="AM51" s="111">
        <f>AK51/C51</f>
        <v>0.94623655913978488</v>
      </c>
      <c r="AN51" s="532">
        <f>AL51/SUM(C51:C52)</f>
        <v>0.96774193548387089</v>
      </c>
      <c r="AO51" s="112">
        <f t="shared" si="8"/>
        <v>0.94623655913978488</v>
      </c>
      <c r="AP51" s="532">
        <f>AL51/SUM(D51:D52)</f>
        <v>0.96774193548387089</v>
      </c>
    </row>
    <row r="52" spans="1:42"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1</v>
      </c>
      <c r="X52" s="246">
        <v>1</v>
      </c>
      <c r="Y52" s="246">
        <v>1</v>
      </c>
      <c r="Z52" s="246">
        <v>0</v>
      </c>
      <c r="AA52" s="246">
        <v>0</v>
      </c>
      <c r="AB52" s="246">
        <v>0</v>
      </c>
      <c r="AC52" s="245">
        <v>0</v>
      </c>
      <c r="AD52" s="246">
        <v>1</v>
      </c>
      <c r="AE52" s="246">
        <v>1</v>
      </c>
      <c r="AF52" s="246">
        <v>1</v>
      </c>
      <c r="AG52" s="246">
        <v>0</v>
      </c>
      <c r="AH52" s="246">
        <v>0</v>
      </c>
      <c r="AI52" s="246">
        <v>0</v>
      </c>
      <c r="AJ52" s="130">
        <f t="shared" si="6"/>
        <v>6</v>
      </c>
      <c r="AK52" s="173">
        <f t="shared" si="4"/>
        <v>0.19354838709677419</v>
      </c>
      <c r="AL52" s="544"/>
      <c r="AM52" s="156"/>
      <c r="AN52" s="526"/>
      <c r="AO52" s="156"/>
      <c r="AP52" s="526"/>
    </row>
    <row r="53" spans="1:42" ht="19.5" customHeight="1">
      <c r="A53" s="530" t="s">
        <v>518</v>
      </c>
      <c r="B53" s="104" t="s">
        <v>491</v>
      </c>
      <c r="C53" s="247">
        <v>15</v>
      </c>
      <c r="D53" s="576">
        <v>11</v>
      </c>
      <c r="E53" s="248">
        <v>10</v>
      </c>
      <c r="F53" s="248">
        <v>11</v>
      </c>
      <c r="G53" s="248">
        <v>10</v>
      </c>
      <c r="H53" s="248">
        <v>9</v>
      </c>
      <c r="I53" s="248">
        <v>13</v>
      </c>
      <c r="J53" s="248">
        <v>9</v>
      </c>
      <c r="K53" s="248">
        <v>6</v>
      </c>
      <c r="L53" s="248">
        <v>12</v>
      </c>
      <c r="M53" s="248">
        <v>13</v>
      </c>
      <c r="N53" s="248">
        <v>11</v>
      </c>
      <c r="O53" s="248">
        <v>9</v>
      </c>
      <c r="P53" s="248">
        <v>12</v>
      </c>
      <c r="Q53" s="248">
        <v>9</v>
      </c>
      <c r="R53" s="248">
        <v>7</v>
      </c>
      <c r="S53" s="248">
        <v>10</v>
      </c>
      <c r="T53" s="248">
        <v>10</v>
      </c>
      <c r="U53" s="248">
        <v>5</v>
      </c>
      <c r="V53" s="248">
        <v>10</v>
      </c>
      <c r="W53" s="248">
        <v>9</v>
      </c>
      <c r="X53" s="248">
        <v>9</v>
      </c>
      <c r="Y53" s="248">
        <v>8</v>
      </c>
      <c r="Z53" s="248">
        <v>9</v>
      </c>
      <c r="AA53" s="248">
        <v>11</v>
      </c>
      <c r="AB53" s="248">
        <v>8</v>
      </c>
      <c r="AC53" s="248">
        <v>9</v>
      </c>
      <c r="AD53" s="248">
        <v>10</v>
      </c>
      <c r="AE53" s="248">
        <v>10</v>
      </c>
      <c r="AF53" s="248">
        <v>6</v>
      </c>
      <c r="AG53" s="248">
        <v>7</v>
      </c>
      <c r="AH53" s="248">
        <v>13</v>
      </c>
      <c r="AI53" s="248">
        <v>7</v>
      </c>
      <c r="AJ53" s="177">
        <f t="shared" si="6"/>
        <v>292</v>
      </c>
      <c r="AK53" s="178">
        <f t="shared" si="4"/>
        <v>9.4193548387096779</v>
      </c>
      <c r="AL53" s="578">
        <f>SUM(AK53:AK54)</f>
        <v>9.612903225806452</v>
      </c>
      <c r="AM53" s="179">
        <f>AK53/C53</f>
        <v>0.62795698924731191</v>
      </c>
      <c r="AN53" s="532">
        <f>AL53/SUM(C53:C54)</f>
        <v>0.64086021505376345</v>
      </c>
      <c r="AO53" s="182">
        <f>AK53/D53</f>
        <v>0.85630498533724342</v>
      </c>
      <c r="AP53" s="532">
        <f>AL53/SUM(D53:D54)</f>
        <v>0.87390029325513197</v>
      </c>
    </row>
    <row r="54" spans="1:42" ht="20.100000000000001" customHeight="1">
      <c r="A54" s="530"/>
      <c r="B54" s="115" t="s">
        <v>492</v>
      </c>
      <c r="C54" s="247"/>
      <c r="D54" s="577"/>
      <c r="E54" s="248">
        <v>0</v>
      </c>
      <c r="F54" s="248">
        <v>1</v>
      </c>
      <c r="G54" s="248">
        <v>0</v>
      </c>
      <c r="H54" s="248">
        <v>0</v>
      </c>
      <c r="I54" s="248">
        <v>0</v>
      </c>
      <c r="J54" s="248">
        <v>0</v>
      </c>
      <c r="K54" s="248">
        <v>0</v>
      </c>
      <c r="L54" s="248">
        <v>1</v>
      </c>
      <c r="M54" s="248">
        <v>0</v>
      </c>
      <c r="N54" s="248">
        <v>0</v>
      </c>
      <c r="O54" s="248">
        <v>1</v>
      </c>
      <c r="P54" s="248">
        <v>0</v>
      </c>
      <c r="Q54" s="248">
        <v>0</v>
      </c>
      <c r="R54" s="248">
        <v>0</v>
      </c>
      <c r="S54" s="248">
        <v>1</v>
      </c>
      <c r="T54" s="248">
        <v>0</v>
      </c>
      <c r="U54" s="248">
        <v>0</v>
      </c>
      <c r="V54" s="248">
        <v>1</v>
      </c>
      <c r="W54" s="248">
        <v>0</v>
      </c>
      <c r="X54" s="248">
        <v>0</v>
      </c>
      <c r="Y54" s="248">
        <v>0</v>
      </c>
      <c r="Z54" s="248">
        <v>1</v>
      </c>
      <c r="AA54" s="248">
        <v>0</v>
      </c>
      <c r="AB54" s="248">
        <v>0</v>
      </c>
      <c r="AC54" s="248">
        <v>0</v>
      </c>
      <c r="AD54" s="248">
        <v>0</v>
      </c>
      <c r="AE54" s="248">
        <v>0</v>
      </c>
      <c r="AF54" s="248">
        <v>0</v>
      </c>
      <c r="AG54" s="248">
        <v>0</v>
      </c>
      <c r="AH54" s="248">
        <v>0</v>
      </c>
      <c r="AI54" s="248">
        <v>0</v>
      </c>
      <c r="AJ54" s="177">
        <f t="shared" si="6"/>
        <v>6</v>
      </c>
      <c r="AK54" s="178">
        <f t="shared" si="4"/>
        <v>0.19354838709677419</v>
      </c>
      <c r="AL54" s="579"/>
      <c r="AM54" s="581"/>
      <c r="AN54" s="580"/>
      <c r="AO54" s="581"/>
      <c r="AP54" s="575"/>
    </row>
    <row r="55" spans="1:42" ht="20.100000000000001" customHeight="1">
      <c r="A55" s="536"/>
      <c r="B55" s="249" t="s">
        <v>493</v>
      </c>
      <c r="C55" s="250"/>
      <c r="D55" s="250"/>
      <c r="E55" s="251">
        <v>1</v>
      </c>
      <c r="F55" s="251">
        <v>0</v>
      </c>
      <c r="G55" s="251">
        <v>0</v>
      </c>
      <c r="H55" s="252">
        <v>0</v>
      </c>
      <c r="I55" s="251">
        <v>0</v>
      </c>
      <c r="J55" s="251">
        <v>0</v>
      </c>
      <c r="K55" s="251">
        <v>2</v>
      </c>
      <c r="L55" s="251">
        <v>0</v>
      </c>
      <c r="M55" s="251">
        <v>0</v>
      </c>
      <c r="N55" s="251">
        <v>0</v>
      </c>
      <c r="O55" s="252">
        <v>0</v>
      </c>
      <c r="P55" s="251">
        <v>0</v>
      </c>
      <c r="Q55" s="251">
        <v>0</v>
      </c>
      <c r="R55" s="251">
        <v>0</v>
      </c>
      <c r="S55" s="251">
        <v>0</v>
      </c>
      <c r="T55" s="251">
        <v>1</v>
      </c>
      <c r="U55" s="251">
        <v>1</v>
      </c>
      <c r="V55" s="251">
        <v>0</v>
      </c>
      <c r="W55" s="251">
        <v>0</v>
      </c>
      <c r="X55" s="252">
        <v>0</v>
      </c>
      <c r="Y55" s="251">
        <v>0</v>
      </c>
      <c r="Z55" s="251">
        <v>0</v>
      </c>
      <c r="AA55" s="251">
        <v>2</v>
      </c>
      <c r="AB55" s="251">
        <v>0</v>
      </c>
      <c r="AC55" s="251">
        <v>0</v>
      </c>
      <c r="AD55" s="251">
        <v>0</v>
      </c>
      <c r="AE55" s="251">
        <v>0</v>
      </c>
      <c r="AF55" s="251">
        <v>0</v>
      </c>
      <c r="AG55" s="251">
        <v>0</v>
      </c>
      <c r="AH55" s="251">
        <v>0</v>
      </c>
      <c r="AI55" s="251">
        <v>0</v>
      </c>
      <c r="AJ55" s="187">
        <f t="shared" si="6"/>
        <v>7</v>
      </c>
      <c r="AK55" s="188">
        <f t="shared" si="4"/>
        <v>0.22580645161290322</v>
      </c>
      <c r="AL55" s="253"/>
      <c r="AM55" s="582"/>
      <c r="AN55" s="299"/>
      <c r="AO55" s="582"/>
      <c r="AP55" s="254"/>
    </row>
    <row r="56" spans="1:42" ht="20.100000000000001" customHeight="1">
      <c r="A56" s="529" t="s">
        <v>519</v>
      </c>
      <c r="B56" s="104" t="s">
        <v>491</v>
      </c>
      <c r="C56" s="255">
        <v>18</v>
      </c>
      <c r="D56" s="256">
        <v>14.5</v>
      </c>
      <c r="E56" s="257">
        <v>15</v>
      </c>
      <c r="F56" s="258">
        <v>14</v>
      </c>
      <c r="G56" s="258">
        <v>14</v>
      </c>
      <c r="H56" s="259">
        <v>16</v>
      </c>
      <c r="I56" s="258">
        <v>13</v>
      </c>
      <c r="J56" s="258">
        <v>17</v>
      </c>
      <c r="K56" s="258"/>
      <c r="L56" s="258">
        <v>15</v>
      </c>
      <c r="M56" s="258">
        <v>15</v>
      </c>
      <c r="N56" s="258">
        <v>14</v>
      </c>
      <c r="O56" s="259">
        <v>16</v>
      </c>
      <c r="P56" s="258">
        <v>14</v>
      </c>
      <c r="Q56" s="258">
        <v>17</v>
      </c>
      <c r="R56" s="258"/>
      <c r="S56" s="258">
        <v>15</v>
      </c>
      <c r="T56" s="258">
        <v>14</v>
      </c>
      <c r="U56" s="258">
        <v>11</v>
      </c>
      <c r="V56" s="258">
        <v>14</v>
      </c>
      <c r="W56" s="258">
        <v>11</v>
      </c>
      <c r="X56" s="259">
        <v>13</v>
      </c>
      <c r="Y56" s="258"/>
      <c r="Z56" s="258">
        <v>12</v>
      </c>
      <c r="AA56" s="258">
        <v>14</v>
      </c>
      <c r="AB56" s="258">
        <v>11</v>
      </c>
      <c r="AC56" s="258">
        <v>15</v>
      </c>
      <c r="AD56" s="258">
        <v>12</v>
      </c>
      <c r="AE56" s="258">
        <v>14</v>
      </c>
      <c r="AF56" s="258"/>
      <c r="AG56" s="258">
        <v>14</v>
      </c>
      <c r="AH56" s="258">
        <v>14</v>
      </c>
      <c r="AI56" s="258">
        <v>11</v>
      </c>
      <c r="AJ56" s="260">
        <f t="shared" si="6"/>
        <v>375</v>
      </c>
      <c r="AK56" s="110">
        <f t="shared" si="4"/>
        <v>13.888888888888889</v>
      </c>
      <c r="AL56" s="531">
        <f>SUM(AK56:AK57)</f>
        <v>14.74074074074074</v>
      </c>
      <c r="AM56" s="111">
        <f>AK56/C56</f>
        <v>0.77160493827160492</v>
      </c>
      <c r="AN56" s="532">
        <f>AL56/(C56+C57)</f>
        <v>0.81893004115226331</v>
      </c>
      <c r="AO56" s="112">
        <f>AK56/D56</f>
        <v>0.95785440613026818</v>
      </c>
      <c r="AP56" s="532">
        <f>AL56/SUM(D56:D57)</f>
        <v>0.95101553166069297</v>
      </c>
    </row>
    <row r="57" spans="1:42" ht="20.100000000000001" customHeight="1">
      <c r="A57" s="530"/>
      <c r="B57" s="115" t="s">
        <v>492</v>
      </c>
      <c r="C57" s="261"/>
      <c r="D57" s="262">
        <v>1</v>
      </c>
      <c r="E57" s="263">
        <v>1</v>
      </c>
      <c r="F57" s="264">
        <v>1</v>
      </c>
      <c r="G57" s="264">
        <v>1</v>
      </c>
      <c r="H57" s="265">
        <v>0</v>
      </c>
      <c r="I57" s="264">
        <v>2</v>
      </c>
      <c r="J57" s="266">
        <v>1</v>
      </c>
      <c r="K57" s="267"/>
      <c r="L57" s="264">
        <v>1</v>
      </c>
      <c r="M57" s="264">
        <v>1</v>
      </c>
      <c r="N57" s="264">
        <v>1</v>
      </c>
      <c r="O57" s="265">
        <v>0</v>
      </c>
      <c r="P57" s="264">
        <v>2</v>
      </c>
      <c r="Q57" s="264">
        <v>1</v>
      </c>
      <c r="R57" s="264"/>
      <c r="S57" s="264">
        <v>1</v>
      </c>
      <c r="T57" s="264">
        <v>0</v>
      </c>
      <c r="U57" s="264">
        <v>1</v>
      </c>
      <c r="V57" s="264">
        <v>0</v>
      </c>
      <c r="W57" s="264">
        <v>2</v>
      </c>
      <c r="X57" s="265">
        <v>0</v>
      </c>
      <c r="Y57" s="264"/>
      <c r="Z57" s="264">
        <v>1</v>
      </c>
      <c r="AA57" s="264">
        <v>0</v>
      </c>
      <c r="AB57" s="264">
        <v>1</v>
      </c>
      <c r="AC57" s="264">
        <v>0</v>
      </c>
      <c r="AD57" s="264">
        <v>2</v>
      </c>
      <c r="AE57" s="264">
        <v>1</v>
      </c>
      <c r="AF57" s="264"/>
      <c r="AG57" s="264">
        <v>1</v>
      </c>
      <c r="AH57" s="264">
        <v>0</v>
      </c>
      <c r="AI57" s="264">
        <v>1</v>
      </c>
      <c r="AJ57" s="268">
        <f t="shared" si="6"/>
        <v>23</v>
      </c>
      <c r="AK57" s="269">
        <f t="shared" si="4"/>
        <v>0.85185185185185186</v>
      </c>
      <c r="AL57" s="547"/>
      <c r="AM57" s="581"/>
      <c r="AN57" s="525"/>
      <c r="AO57" s="581"/>
      <c r="AP57" s="524"/>
    </row>
    <row r="58" spans="1:42" ht="20.100000000000001" customHeight="1">
      <c r="A58" s="536"/>
      <c r="B58" s="151" t="s">
        <v>493</v>
      </c>
      <c r="C58" s="270"/>
      <c r="D58" s="271"/>
      <c r="E58" s="272">
        <v>1</v>
      </c>
      <c r="F58" s="273">
        <v>1</v>
      </c>
      <c r="G58" s="273">
        <v>0</v>
      </c>
      <c r="H58" s="274">
        <v>1</v>
      </c>
      <c r="I58" s="273">
        <v>1</v>
      </c>
      <c r="J58" s="273">
        <v>0</v>
      </c>
      <c r="K58" s="273"/>
      <c r="L58" s="273">
        <v>0</v>
      </c>
      <c r="M58" s="273">
        <v>0</v>
      </c>
      <c r="N58" s="273">
        <v>0</v>
      </c>
      <c r="O58" s="274">
        <v>0</v>
      </c>
      <c r="P58" s="273">
        <v>0</v>
      </c>
      <c r="Q58" s="273">
        <v>0</v>
      </c>
      <c r="R58" s="273"/>
      <c r="S58" s="273">
        <v>0</v>
      </c>
      <c r="T58" s="273">
        <v>1</v>
      </c>
      <c r="U58" s="273">
        <v>1</v>
      </c>
      <c r="V58" s="273">
        <v>1</v>
      </c>
      <c r="W58" s="273">
        <v>0</v>
      </c>
      <c r="X58" s="274">
        <v>2</v>
      </c>
      <c r="Y58" s="273"/>
      <c r="Z58" s="273">
        <v>1</v>
      </c>
      <c r="AA58" s="273">
        <v>1</v>
      </c>
      <c r="AB58" s="273">
        <v>0</v>
      </c>
      <c r="AC58" s="273">
        <v>0</v>
      </c>
      <c r="AD58" s="273">
        <v>0</v>
      </c>
      <c r="AE58" s="273">
        <v>0</v>
      </c>
      <c r="AF58" s="273"/>
      <c r="AG58" s="273">
        <v>1</v>
      </c>
      <c r="AH58" s="273">
        <v>1</v>
      </c>
      <c r="AI58" s="273">
        <v>0</v>
      </c>
      <c r="AJ58" s="166">
        <f t="shared" si="6"/>
        <v>13</v>
      </c>
      <c r="AK58" s="167">
        <f t="shared" si="4"/>
        <v>0.48148148148148145</v>
      </c>
      <c r="AL58" s="526"/>
      <c r="AM58" s="582"/>
      <c r="AN58" s="526"/>
      <c r="AO58" s="582"/>
      <c r="AP58" s="526"/>
    </row>
    <row r="59" spans="1:42" ht="20.100000000000001" customHeight="1">
      <c r="A59" s="529" t="s">
        <v>520</v>
      </c>
      <c r="B59" s="104" t="s">
        <v>521</v>
      </c>
      <c r="C59" s="275">
        <v>46</v>
      </c>
      <c r="D59" s="275">
        <v>46</v>
      </c>
      <c r="E59" s="169">
        <v>46</v>
      </c>
      <c r="F59" s="240">
        <v>46</v>
      </c>
      <c r="G59" s="240">
        <v>46</v>
      </c>
      <c r="H59" s="240">
        <v>46</v>
      </c>
      <c r="I59" s="240">
        <v>46</v>
      </c>
      <c r="J59" s="240">
        <v>46</v>
      </c>
      <c r="K59" s="240">
        <v>46</v>
      </c>
      <c r="L59" s="240">
        <v>46</v>
      </c>
      <c r="M59" s="240">
        <v>46</v>
      </c>
      <c r="N59" s="240">
        <v>46</v>
      </c>
      <c r="O59" s="240">
        <v>46</v>
      </c>
      <c r="P59" s="240">
        <v>46</v>
      </c>
      <c r="Q59" s="240">
        <v>46</v>
      </c>
      <c r="R59" s="240">
        <v>46</v>
      </c>
      <c r="S59" s="240">
        <v>46</v>
      </c>
      <c r="T59" s="240">
        <v>46</v>
      </c>
      <c r="U59" s="240">
        <v>46</v>
      </c>
      <c r="V59" s="240">
        <v>46</v>
      </c>
      <c r="W59" s="240">
        <v>46</v>
      </c>
      <c r="X59" s="240">
        <v>46</v>
      </c>
      <c r="Y59" s="240">
        <v>46</v>
      </c>
      <c r="Z59" s="240">
        <v>46</v>
      </c>
      <c r="AA59" s="240">
        <v>46</v>
      </c>
      <c r="AB59" s="240">
        <v>46</v>
      </c>
      <c r="AC59" s="240">
        <v>46</v>
      </c>
      <c r="AD59" s="240">
        <v>46</v>
      </c>
      <c r="AE59" s="240">
        <v>46</v>
      </c>
      <c r="AF59" s="240">
        <v>45</v>
      </c>
      <c r="AG59" s="240">
        <v>45</v>
      </c>
      <c r="AH59" s="240">
        <v>45</v>
      </c>
      <c r="AI59" s="240">
        <v>45</v>
      </c>
      <c r="AJ59" s="109">
        <f t="shared" si="6"/>
        <v>1422</v>
      </c>
      <c r="AK59" s="110">
        <f t="shared" si="4"/>
        <v>45.87096774193548</v>
      </c>
      <c r="AL59" s="583"/>
      <c r="AM59" s="111">
        <f>AK59/C59</f>
        <v>0.9971949509116409</v>
      </c>
      <c r="AN59" s="586"/>
      <c r="AO59" s="112">
        <f>AK59/D59</f>
        <v>0.9971949509116409</v>
      </c>
      <c r="AP59" s="583"/>
    </row>
    <row r="60" spans="1:42" ht="20.100000000000001" customHeight="1">
      <c r="A60" s="530"/>
      <c r="B60" s="115" t="s">
        <v>490</v>
      </c>
      <c r="C60" s="276"/>
      <c r="D60" s="276"/>
      <c r="E60" s="277">
        <v>2</v>
      </c>
      <c r="F60" s="278">
        <v>2</v>
      </c>
      <c r="G60" s="278">
        <v>2</v>
      </c>
      <c r="H60" s="278">
        <v>2</v>
      </c>
      <c r="I60" s="278">
        <v>2</v>
      </c>
      <c r="J60" s="278">
        <v>2</v>
      </c>
      <c r="K60" s="278">
        <v>2</v>
      </c>
      <c r="L60" s="278">
        <v>2</v>
      </c>
      <c r="M60" s="278">
        <v>2</v>
      </c>
      <c r="N60" s="278">
        <v>2</v>
      </c>
      <c r="O60" s="278">
        <v>2</v>
      </c>
      <c r="P60" s="278">
        <v>2</v>
      </c>
      <c r="Q60" s="278">
        <v>2</v>
      </c>
      <c r="R60" s="278">
        <v>2</v>
      </c>
      <c r="S60" s="278">
        <v>2</v>
      </c>
      <c r="T60" s="278">
        <v>2</v>
      </c>
      <c r="U60" s="278">
        <v>2</v>
      </c>
      <c r="V60" s="278">
        <v>2</v>
      </c>
      <c r="W60" s="278">
        <v>2</v>
      </c>
      <c r="X60" s="278">
        <v>2</v>
      </c>
      <c r="Y60" s="278">
        <v>2</v>
      </c>
      <c r="Z60" s="278">
        <v>2</v>
      </c>
      <c r="AA60" s="278">
        <v>3</v>
      </c>
      <c r="AB60" s="278">
        <v>3</v>
      </c>
      <c r="AC60" s="278">
        <v>3</v>
      </c>
      <c r="AD60" s="278">
        <v>2</v>
      </c>
      <c r="AE60" s="278">
        <v>2</v>
      </c>
      <c r="AF60" s="278">
        <v>2</v>
      </c>
      <c r="AG60" s="278">
        <v>2</v>
      </c>
      <c r="AH60" s="278">
        <v>2</v>
      </c>
      <c r="AI60" s="278">
        <v>1</v>
      </c>
      <c r="AJ60" s="279">
        <f t="shared" si="6"/>
        <v>64</v>
      </c>
      <c r="AK60" s="280">
        <f t="shared" si="4"/>
        <v>2.064516129032258</v>
      </c>
      <c r="AL60" s="584"/>
      <c r="AM60" s="540"/>
      <c r="AN60" s="587"/>
      <c r="AO60" s="540"/>
      <c r="AP60" s="584"/>
    </row>
    <row r="61" spans="1:42" ht="20.100000000000001" customHeight="1">
      <c r="A61" s="536"/>
      <c r="B61" s="124" t="s">
        <v>522</v>
      </c>
      <c r="C61" s="281"/>
      <c r="D61" s="281"/>
      <c r="E61" s="282">
        <v>0</v>
      </c>
      <c r="F61" s="283">
        <v>0</v>
      </c>
      <c r="G61" s="246">
        <v>0</v>
      </c>
      <c r="H61" s="283">
        <v>14</v>
      </c>
      <c r="I61" s="283">
        <v>0</v>
      </c>
      <c r="J61" s="282">
        <v>0</v>
      </c>
      <c r="K61" s="283">
        <v>11</v>
      </c>
      <c r="L61" s="246">
        <v>0</v>
      </c>
      <c r="M61" s="283">
        <v>0</v>
      </c>
      <c r="N61" s="283">
        <v>0</v>
      </c>
      <c r="O61" s="283">
        <v>0</v>
      </c>
      <c r="P61" s="283">
        <v>0</v>
      </c>
      <c r="Q61" s="246">
        <v>0</v>
      </c>
      <c r="R61" s="246">
        <v>9</v>
      </c>
      <c r="S61" s="246">
        <v>0</v>
      </c>
      <c r="T61" s="246">
        <v>0</v>
      </c>
      <c r="U61" s="246">
        <v>0</v>
      </c>
      <c r="V61" s="246">
        <v>0</v>
      </c>
      <c r="W61" s="246">
        <v>0</v>
      </c>
      <c r="X61" s="284">
        <v>0</v>
      </c>
      <c r="Y61" s="283">
        <v>8</v>
      </c>
      <c r="Z61" s="283">
        <v>0</v>
      </c>
      <c r="AA61" s="283">
        <v>0</v>
      </c>
      <c r="AB61" s="283">
        <v>0</v>
      </c>
      <c r="AC61" s="283">
        <v>0</v>
      </c>
      <c r="AD61" s="283">
        <v>0</v>
      </c>
      <c r="AE61" s="283">
        <v>0</v>
      </c>
      <c r="AF61" s="283">
        <v>10</v>
      </c>
      <c r="AG61" s="283">
        <v>0</v>
      </c>
      <c r="AH61" s="283">
        <v>0</v>
      </c>
      <c r="AI61" s="283">
        <v>0</v>
      </c>
      <c r="AJ61" s="153">
        <f>SUM(E61:AI61)</f>
        <v>52</v>
      </c>
      <c r="AK61" s="140">
        <f t="shared" si="4"/>
        <v>1.6774193548387097</v>
      </c>
      <c r="AL61" s="585"/>
      <c r="AM61" s="528"/>
      <c r="AN61" s="588"/>
      <c r="AO61" s="528"/>
      <c r="AP61" s="585"/>
    </row>
    <row r="62" spans="1:42" ht="20.100000000000001" customHeight="1">
      <c r="A62" s="285"/>
      <c r="B62" s="286" t="s">
        <v>523</v>
      </c>
      <c r="C62" s="287">
        <f>SUM(C5:C61)-SUM(C15:C16,C26:C27,C49:C50)</f>
        <v>678</v>
      </c>
      <c r="D62" s="287">
        <f>SUM(D5:D61)-SUM(D15:D16,D26:D27,D49:D50)</f>
        <v>663.7</v>
      </c>
      <c r="E62" s="288">
        <f>SUM(E5:E9,E17:E21,E23:E24,E28:E33,E56:E57,E59:E59,E35:E47,E51:E53,E11:E13)</f>
        <v>667</v>
      </c>
      <c r="F62" s="288">
        <f t="shared" ref="F62:AI62" si="9">SUM(F5:F9,F17:F21,F23:F24,F28:F33,F56:F57,F59:F59,F35:F47,F51:F53,F11:F13)</f>
        <v>678</v>
      </c>
      <c r="G62" s="288">
        <f t="shared" si="9"/>
        <v>666</v>
      </c>
      <c r="H62" s="288">
        <f>SUM(H5:H9,H17:H21,H23:H24,H28:H33,H56:H57,H59:H59,H35:H47,H51:H53,H11:H13)</f>
        <v>669</v>
      </c>
      <c r="I62" s="288">
        <f t="shared" si="9"/>
        <v>662</v>
      </c>
      <c r="J62" s="288">
        <f>SUM(J5:J9,J17:J21,J23:J24,J28:J33,J56:J57,J59:J59,J35:J47,J51:J53,J11:J13)</f>
        <v>651</v>
      </c>
      <c r="K62" s="288">
        <f t="shared" si="9"/>
        <v>479</v>
      </c>
      <c r="L62" s="288">
        <f t="shared" si="9"/>
        <v>670</v>
      </c>
      <c r="M62" s="288">
        <f t="shared" si="9"/>
        <v>677</v>
      </c>
      <c r="N62" s="288">
        <f t="shared" si="9"/>
        <v>655</v>
      </c>
      <c r="O62" s="288">
        <f t="shared" si="9"/>
        <v>674</v>
      </c>
      <c r="P62" s="288">
        <f t="shared" si="9"/>
        <v>679</v>
      </c>
      <c r="Q62" s="288">
        <f t="shared" si="9"/>
        <v>653</v>
      </c>
      <c r="R62" s="288">
        <f t="shared" si="9"/>
        <v>486</v>
      </c>
      <c r="S62" s="288">
        <f t="shared" si="9"/>
        <v>664</v>
      </c>
      <c r="T62" s="288">
        <f t="shared" si="9"/>
        <v>686</v>
      </c>
      <c r="U62" s="288">
        <f t="shared" si="9"/>
        <v>637</v>
      </c>
      <c r="V62" s="288">
        <f t="shared" si="9"/>
        <v>650</v>
      </c>
      <c r="W62" s="288">
        <f t="shared" si="9"/>
        <v>640</v>
      </c>
      <c r="X62" s="288">
        <f>SUM(X5:X9,X17:X21,X23:X24,X28:X33,X56:X57,X59:X59,X35:X47,X51:X53,X11:X13)</f>
        <v>633</v>
      </c>
      <c r="Y62" s="288">
        <f>SUM(Y5:Y9,Y17:Y21,Y23:Y24,Y28:Y33,Y56:Y57,Y59:Y59,Y35:Y47,Y51:Y53,Y11:Y13)</f>
        <v>483</v>
      </c>
      <c r="Z62" s="288">
        <f>SUM(Z5:Z9,Z17:Z21,Z23:Z24,Z28:Z33,Z56:Z57,Z59:Z59,Z35:Z47,Z51:Z53,Z11:Z13)</f>
        <v>654</v>
      </c>
      <c r="AA62" s="288">
        <f>SUM(AA5:AA9,AA17:AA21,AA23:AA24,AA28:AA33,AA56:AA57,AA59:AA59,AA35:AA47,AA51:AA53,AA11:AA13)</f>
        <v>661</v>
      </c>
      <c r="AB62" s="288">
        <f t="shared" si="9"/>
        <v>631</v>
      </c>
      <c r="AC62" s="289">
        <f t="shared" si="9"/>
        <v>652</v>
      </c>
      <c r="AD62" s="289">
        <f t="shared" si="9"/>
        <v>659</v>
      </c>
      <c r="AE62" s="289">
        <f t="shared" si="9"/>
        <v>648</v>
      </c>
      <c r="AF62" s="289">
        <f t="shared" si="9"/>
        <v>483</v>
      </c>
      <c r="AG62" s="289">
        <f>SUM(AG5:AG9,AG17:AG21,AG23:AG24,AG28:AG33,AG56:AG57,AG59:AG59,AG35:AG47,AG51:AG53,AG11:AG13)</f>
        <v>664</v>
      </c>
      <c r="AH62" s="289">
        <f>SUM(AH5:AH9,AH17:AH21,AH23:AH24,AH28:AH33,AH56:AH57,AH59:AH59,AH35:AH47,AH51:AH53,AH11:AH13)</f>
        <v>657</v>
      </c>
      <c r="AI62" s="289">
        <f t="shared" si="9"/>
        <v>654</v>
      </c>
      <c r="AJ62" s="290">
        <f>SUM(AJ5:AJ6,AJ8:AJ9,AJ17:AJ18,AJ20:AJ21,AJ23:AJ24,AJ28:AJ29,AJ31:AJ33,AJ56:AJ57,AJ59:AJ59,AJ35:AJ37,AJ39:AJ40,AJ42:AJ43,AJ45:AJ47,AJ51:AJ53,AJ11:AJ13)</f>
        <v>19416</v>
      </c>
      <c r="AK62" s="291">
        <f>SUM(AK5:AK6,AK8:AK9,AK11:AK13,AK17:AK18,AK20:AK21,AK23:AK24,AK28:AK29,AK31:AK33,AK35:AK37,AK39:AK40,AK42:AK43,AK45:AK47,AK51:AK54,AK56:AK57,AK59)</f>
        <v>646.28195937873375</v>
      </c>
      <c r="AL62" s="292"/>
      <c r="AM62" s="293">
        <f>(AK62-SUM(AK31:AK33))/C62</f>
        <v>0.89583884007711234</v>
      </c>
      <c r="AN62" s="298"/>
      <c r="AO62" s="294">
        <f>AK62/D62</f>
        <v>0.97375615395319226</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4219-491B-46D8-8E2C-88AAEE001689}">
  <sheetPr codeName="Sheet17">
    <pageSetUpPr fitToPage="1"/>
  </sheetPr>
  <dimension ref="A1:AP62"/>
  <sheetViews>
    <sheetView workbookViewId="0">
      <selection sqref="A1:D1"/>
    </sheetView>
  </sheetViews>
  <sheetFormatPr defaultColWidth="9" defaultRowHeight="13.5"/>
  <cols>
    <col min="1" max="1" width="17.5" style="295" customWidth="1"/>
    <col min="2" max="2" width="11.625" style="95" customWidth="1"/>
    <col min="3" max="3" width="8.5" style="95" customWidth="1"/>
    <col min="4" max="4" width="9.125" style="95" customWidth="1"/>
    <col min="5" max="35" width="5.125" style="95" customWidth="1"/>
    <col min="36" max="36" width="7.375" style="95" bestFit="1" customWidth="1"/>
    <col min="37" max="37" width="9.625" style="95" customWidth="1"/>
    <col min="38" max="38" width="9.5" style="95" customWidth="1"/>
    <col min="39" max="39" width="10.125" style="95" bestFit="1" customWidth="1"/>
    <col min="40" max="40" width="8.875" style="95" customWidth="1"/>
    <col min="41" max="41" width="9.5" style="95" customWidth="1"/>
    <col min="42" max="42" width="11.375" style="95" customWidth="1"/>
    <col min="43" max="16384" width="9" style="95"/>
  </cols>
  <sheetData>
    <row r="1" spans="1:42" ht="18.75">
      <c r="A1" s="514" t="s">
        <v>478</v>
      </c>
      <c r="B1" s="515"/>
      <c r="C1" s="515"/>
      <c r="D1" s="515"/>
      <c r="E1" s="95">
        <v>2025</v>
      </c>
      <c r="F1" s="93" t="s">
        <v>479</v>
      </c>
      <c r="G1" s="93">
        <v>7</v>
      </c>
      <c r="H1" s="94" t="s">
        <v>480</v>
      </c>
    </row>
    <row r="2" spans="1:42" ht="18" customHeight="1">
      <c r="A2" s="96"/>
      <c r="B2" s="95" t="s">
        <v>721</v>
      </c>
    </row>
    <row r="3" spans="1:42" ht="18.75" customHeight="1">
      <c r="A3" s="516" t="s">
        <v>481</v>
      </c>
      <c r="B3" s="97"/>
      <c r="C3" s="518" t="s">
        <v>482</v>
      </c>
      <c r="D3" s="518" t="s">
        <v>483</v>
      </c>
      <c r="E3" s="98">
        <f>DATE(E1,G1,1)</f>
        <v>45839</v>
      </c>
      <c r="F3" s="99">
        <f t="shared" ref="F3:AG3" si="0">E3+1</f>
        <v>45840</v>
      </c>
      <c r="G3" s="99">
        <f t="shared" si="0"/>
        <v>45841</v>
      </c>
      <c r="H3" s="100">
        <f t="shared" si="0"/>
        <v>45842</v>
      </c>
      <c r="I3" s="99">
        <f t="shared" si="0"/>
        <v>45843</v>
      </c>
      <c r="J3" s="99">
        <f t="shared" si="0"/>
        <v>45844</v>
      </c>
      <c r="K3" s="99">
        <f t="shared" si="0"/>
        <v>45845</v>
      </c>
      <c r="L3" s="99">
        <f t="shared" si="0"/>
        <v>45846</v>
      </c>
      <c r="M3" s="99">
        <f t="shared" si="0"/>
        <v>45847</v>
      </c>
      <c r="N3" s="99">
        <f t="shared" si="0"/>
        <v>45848</v>
      </c>
      <c r="O3" s="99">
        <f t="shared" si="0"/>
        <v>45849</v>
      </c>
      <c r="P3" s="99">
        <f t="shared" si="0"/>
        <v>45850</v>
      </c>
      <c r="Q3" s="99">
        <f t="shared" si="0"/>
        <v>45851</v>
      </c>
      <c r="R3" s="99">
        <f t="shared" si="0"/>
        <v>45852</v>
      </c>
      <c r="S3" s="99">
        <f t="shared" si="0"/>
        <v>45853</v>
      </c>
      <c r="T3" s="99">
        <f t="shared" si="0"/>
        <v>45854</v>
      </c>
      <c r="U3" s="99">
        <f t="shared" si="0"/>
        <v>45855</v>
      </c>
      <c r="V3" s="99">
        <f t="shared" si="0"/>
        <v>45856</v>
      </c>
      <c r="W3" s="99">
        <f t="shared" si="0"/>
        <v>45857</v>
      </c>
      <c r="X3" s="100">
        <f t="shared" si="0"/>
        <v>45858</v>
      </c>
      <c r="Y3" s="99">
        <f t="shared" si="0"/>
        <v>45859</v>
      </c>
      <c r="Z3" s="99">
        <f t="shared" si="0"/>
        <v>45860</v>
      </c>
      <c r="AA3" s="99">
        <f t="shared" si="0"/>
        <v>45861</v>
      </c>
      <c r="AB3" s="99">
        <f t="shared" si="0"/>
        <v>45862</v>
      </c>
      <c r="AC3" s="99">
        <f t="shared" si="0"/>
        <v>45863</v>
      </c>
      <c r="AD3" s="99">
        <f t="shared" si="0"/>
        <v>45864</v>
      </c>
      <c r="AE3" s="99">
        <f t="shared" si="0"/>
        <v>45865</v>
      </c>
      <c r="AF3" s="99">
        <f t="shared" si="0"/>
        <v>45866</v>
      </c>
      <c r="AG3" s="99">
        <f t="shared" si="0"/>
        <v>45867</v>
      </c>
      <c r="AH3" s="99">
        <f>AG3+1</f>
        <v>45868</v>
      </c>
      <c r="AI3" s="99">
        <f>AH3+1</f>
        <v>45869</v>
      </c>
      <c r="AJ3" s="518" t="s">
        <v>484</v>
      </c>
      <c r="AK3" s="520" t="s">
        <v>485</v>
      </c>
      <c r="AL3" s="521"/>
      <c r="AM3" s="520" t="s">
        <v>486</v>
      </c>
      <c r="AN3" s="521"/>
      <c r="AO3" s="534" t="s">
        <v>487</v>
      </c>
      <c r="AP3" s="521"/>
    </row>
    <row r="4" spans="1:42" ht="18.75" customHeight="1">
      <c r="A4" s="517"/>
      <c r="B4" s="101"/>
      <c r="C4" s="519"/>
      <c r="D4" s="519"/>
      <c r="E4" s="102">
        <f>E3</f>
        <v>45839</v>
      </c>
      <c r="F4" s="103">
        <f>F3</f>
        <v>45840</v>
      </c>
      <c r="G4" s="103">
        <f t="shared" ref="G4:AI4" si="1">G3</f>
        <v>45841</v>
      </c>
      <c r="H4" s="103">
        <f t="shared" si="1"/>
        <v>45842</v>
      </c>
      <c r="I4" s="103">
        <f t="shared" si="1"/>
        <v>45843</v>
      </c>
      <c r="J4" s="103">
        <f t="shared" si="1"/>
        <v>45844</v>
      </c>
      <c r="K4" s="103">
        <f t="shared" si="1"/>
        <v>45845</v>
      </c>
      <c r="L4" s="103">
        <f t="shared" si="1"/>
        <v>45846</v>
      </c>
      <c r="M4" s="103">
        <f t="shared" si="1"/>
        <v>45847</v>
      </c>
      <c r="N4" s="103">
        <f t="shared" si="1"/>
        <v>45848</v>
      </c>
      <c r="O4" s="103">
        <f t="shared" si="1"/>
        <v>45849</v>
      </c>
      <c r="P4" s="103">
        <f t="shared" si="1"/>
        <v>45850</v>
      </c>
      <c r="Q4" s="103">
        <f t="shared" si="1"/>
        <v>45851</v>
      </c>
      <c r="R4" s="103">
        <f t="shared" si="1"/>
        <v>45852</v>
      </c>
      <c r="S4" s="103">
        <f t="shared" si="1"/>
        <v>45853</v>
      </c>
      <c r="T4" s="103">
        <f t="shared" si="1"/>
        <v>45854</v>
      </c>
      <c r="U4" s="103">
        <f t="shared" si="1"/>
        <v>45855</v>
      </c>
      <c r="V4" s="103">
        <f t="shared" si="1"/>
        <v>45856</v>
      </c>
      <c r="W4" s="103">
        <f t="shared" si="1"/>
        <v>45857</v>
      </c>
      <c r="X4" s="103">
        <f t="shared" si="1"/>
        <v>45858</v>
      </c>
      <c r="Y4" s="103">
        <f t="shared" si="1"/>
        <v>45859</v>
      </c>
      <c r="Z4" s="103">
        <f t="shared" si="1"/>
        <v>45860</v>
      </c>
      <c r="AA4" s="103">
        <f t="shared" si="1"/>
        <v>45861</v>
      </c>
      <c r="AB4" s="103">
        <f t="shared" si="1"/>
        <v>45862</v>
      </c>
      <c r="AC4" s="103">
        <f t="shared" si="1"/>
        <v>45863</v>
      </c>
      <c r="AD4" s="103">
        <f t="shared" si="1"/>
        <v>45864</v>
      </c>
      <c r="AE4" s="103">
        <f t="shared" si="1"/>
        <v>45865</v>
      </c>
      <c r="AF4" s="103">
        <f t="shared" si="1"/>
        <v>45866</v>
      </c>
      <c r="AG4" s="103">
        <f t="shared" si="1"/>
        <v>45867</v>
      </c>
      <c r="AH4" s="103">
        <f>AH3</f>
        <v>45868</v>
      </c>
      <c r="AI4" s="103">
        <f t="shared" si="1"/>
        <v>45869</v>
      </c>
      <c r="AJ4" s="519"/>
      <c r="AK4" s="522"/>
      <c r="AL4" s="523"/>
      <c r="AM4" s="522"/>
      <c r="AN4" s="523"/>
      <c r="AO4" s="535"/>
      <c r="AP4" s="523"/>
    </row>
    <row r="5" spans="1:42" ht="20.100000000000001" customHeight="1">
      <c r="A5" s="529" t="s">
        <v>557</v>
      </c>
      <c r="B5" s="104" t="s">
        <v>488</v>
      </c>
      <c r="C5" s="105">
        <v>110</v>
      </c>
      <c r="D5" s="105">
        <v>105</v>
      </c>
      <c r="E5" s="106">
        <v>107</v>
      </c>
      <c r="F5" s="107">
        <v>107</v>
      </c>
      <c r="G5" s="107">
        <v>107</v>
      </c>
      <c r="H5" s="108">
        <v>107</v>
      </c>
      <c r="I5" s="107">
        <v>106</v>
      </c>
      <c r="J5" s="107">
        <v>105</v>
      </c>
      <c r="K5" s="107">
        <v>105</v>
      </c>
      <c r="L5" s="107">
        <v>105</v>
      </c>
      <c r="M5" s="107">
        <v>104</v>
      </c>
      <c r="N5" s="107">
        <v>104</v>
      </c>
      <c r="O5" s="108">
        <v>105</v>
      </c>
      <c r="P5" s="107">
        <v>105</v>
      </c>
      <c r="Q5" s="107">
        <v>105</v>
      </c>
      <c r="R5" s="107">
        <v>104</v>
      </c>
      <c r="S5" s="107">
        <v>104</v>
      </c>
      <c r="T5" s="107">
        <v>103</v>
      </c>
      <c r="U5" s="107">
        <v>104</v>
      </c>
      <c r="V5" s="107">
        <v>104</v>
      </c>
      <c r="W5" s="107">
        <v>104</v>
      </c>
      <c r="X5" s="107">
        <v>104</v>
      </c>
      <c r="Y5" s="107">
        <v>103</v>
      </c>
      <c r="Z5" s="107">
        <v>102</v>
      </c>
      <c r="AA5" s="107">
        <v>103</v>
      </c>
      <c r="AB5" s="107">
        <v>102</v>
      </c>
      <c r="AC5" s="107">
        <v>103</v>
      </c>
      <c r="AD5" s="107">
        <v>103</v>
      </c>
      <c r="AE5" s="107">
        <v>103</v>
      </c>
      <c r="AF5" s="107">
        <v>104</v>
      </c>
      <c r="AG5" s="107">
        <v>104</v>
      </c>
      <c r="AH5" s="107">
        <v>104</v>
      </c>
      <c r="AI5" s="107">
        <v>104</v>
      </c>
      <c r="AJ5" s="109">
        <f t="shared" ref="AJ5:AJ14" si="2">SUM(E5:AI5)</f>
        <v>3234</v>
      </c>
      <c r="AK5" s="110">
        <f t="shared" ref="AK5:AK12" si="3">AJ5/COUNTA(E5:AI5)</f>
        <v>104.3225806451613</v>
      </c>
      <c r="AL5" s="537">
        <f>SUM(AK5:AK6)</f>
        <v>117.16129032258065</v>
      </c>
      <c r="AM5" s="111">
        <f>AK5/C5</f>
        <v>0.94838709677419364</v>
      </c>
      <c r="AN5" s="532">
        <f>AL5/(C5+C6)</f>
        <v>0.97634408602150546</v>
      </c>
      <c r="AO5" s="112">
        <f>AK5/D5</f>
        <v>0.99354838709677429</v>
      </c>
      <c r="AP5" s="524">
        <f>AL5/(D5+D6)</f>
        <v>1.0100111234705229</v>
      </c>
    </row>
    <row r="6" spans="1:42" ht="20.100000000000001" customHeight="1">
      <c r="A6" s="530"/>
      <c r="B6" s="115" t="s">
        <v>489</v>
      </c>
      <c r="C6" s="116">
        <v>10</v>
      </c>
      <c r="D6" s="116">
        <v>11</v>
      </c>
      <c r="E6" s="349">
        <v>11</v>
      </c>
      <c r="F6" s="117">
        <v>12</v>
      </c>
      <c r="G6" s="117">
        <v>11</v>
      </c>
      <c r="H6" s="118">
        <v>10</v>
      </c>
      <c r="I6" s="117">
        <v>11</v>
      </c>
      <c r="J6" s="117">
        <v>11</v>
      </c>
      <c r="K6" s="117">
        <v>14</v>
      </c>
      <c r="L6" s="117">
        <v>13</v>
      </c>
      <c r="M6" s="117">
        <v>11</v>
      </c>
      <c r="N6" s="117">
        <v>13</v>
      </c>
      <c r="O6" s="118">
        <v>13</v>
      </c>
      <c r="P6" s="117">
        <v>12</v>
      </c>
      <c r="Q6" s="117">
        <v>12</v>
      </c>
      <c r="R6" s="117">
        <v>13</v>
      </c>
      <c r="S6" s="117">
        <v>11</v>
      </c>
      <c r="T6" s="117">
        <v>12</v>
      </c>
      <c r="U6" s="117">
        <v>13</v>
      </c>
      <c r="V6" s="117">
        <v>15</v>
      </c>
      <c r="W6" s="117">
        <v>14</v>
      </c>
      <c r="X6" s="117">
        <v>15</v>
      </c>
      <c r="Y6" s="117">
        <v>15</v>
      </c>
      <c r="Z6" s="117">
        <v>12</v>
      </c>
      <c r="AA6" s="117">
        <v>13</v>
      </c>
      <c r="AB6" s="117">
        <v>13</v>
      </c>
      <c r="AC6" s="117">
        <v>14</v>
      </c>
      <c r="AD6" s="117">
        <v>14</v>
      </c>
      <c r="AE6" s="117">
        <v>14</v>
      </c>
      <c r="AF6" s="117">
        <v>13</v>
      </c>
      <c r="AG6" s="117">
        <v>13</v>
      </c>
      <c r="AH6" s="117">
        <v>16</v>
      </c>
      <c r="AI6" s="117">
        <v>14</v>
      </c>
      <c r="AJ6" s="119">
        <f t="shared" si="2"/>
        <v>398</v>
      </c>
      <c r="AK6" s="120">
        <f t="shared" si="3"/>
        <v>12.838709677419354</v>
      </c>
      <c r="AL6" s="538"/>
      <c r="AM6" s="122">
        <f>AK6/C6</f>
        <v>1.2838709677419353</v>
      </c>
      <c r="AN6" s="525"/>
      <c r="AO6" s="123">
        <f>AK6/D6</f>
        <v>1.1671554252199412</v>
      </c>
      <c r="AP6" s="524"/>
    </row>
    <row r="7" spans="1:42" ht="20.100000000000001" customHeight="1">
      <c r="A7" s="536"/>
      <c r="B7" s="124" t="s">
        <v>490</v>
      </c>
      <c r="C7" s="125"/>
      <c r="D7" s="126"/>
      <c r="E7" s="127">
        <v>2</v>
      </c>
      <c r="F7" s="128">
        <v>2</v>
      </c>
      <c r="G7" s="128">
        <v>2</v>
      </c>
      <c r="H7" s="129">
        <v>3</v>
      </c>
      <c r="I7" s="128">
        <v>3</v>
      </c>
      <c r="J7" s="128">
        <v>3</v>
      </c>
      <c r="K7" s="128">
        <v>3</v>
      </c>
      <c r="L7" s="128">
        <v>3</v>
      </c>
      <c r="M7" s="128">
        <v>4</v>
      </c>
      <c r="N7" s="128">
        <v>4</v>
      </c>
      <c r="O7" s="129">
        <v>4</v>
      </c>
      <c r="P7" s="128">
        <v>4</v>
      </c>
      <c r="Q7" s="128">
        <v>4</v>
      </c>
      <c r="R7" s="128">
        <v>5</v>
      </c>
      <c r="S7" s="128">
        <v>5</v>
      </c>
      <c r="T7" s="128">
        <v>6</v>
      </c>
      <c r="U7" s="128">
        <v>6</v>
      </c>
      <c r="V7" s="128">
        <v>6</v>
      </c>
      <c r="W7" s="128">
        <v>6</v>
      </c>
      <c r="X7" s="129">
        <v>5</v>
      </c>
      <c r="Y7" s="128">
        <v>6</v>
      </c>
      <c r="Z7" s="128">
        <v>7</v>
      </c>
      <c r="AA7" s="128">
        <v>6</v>
      </c>
      <c r="AB7" s="128">
        <v>7</v>
      </c>
      <c r="AC7" s="128">
        <v>5</v>
      </c>
      <c r="AD7" s="128">
        <v>4</v>
      </c>
      <c r="AE7" s="128">
        <v>4</v>
      </c>
      <c r="AF7" s="128">
        <v>4</v>
      </c>
      <c r="AG7" s="128">
        <v>4</v>
      </c>
      <c r="AH7" s="128">
        <v>4</v>
      </c>
      <c r="AI7" s="128">
        <v>4</v>
      </c>
      <c r="AJ7" s="130">
        <f t="shared" si="2"/>
        <v>135</v>
      </c>
      <c r="AK7" s="131">
        <f t="shared" si="3"/>
        <v>4.354838709677419</v>
      </c>
      <c r="AL7" s="539"/>
      <c r="AM7" s="133"/>
      <c r="AN7" s="296"/>
      <c r="AO7" s="133"/>
      <c r="AP7" s="134"/>
    </row>
    <row r="8" spans="1:42" ht="20.100000000000001" customHeight="1">
      <c r="A8" s="530" t="s">
        <v>558</v>
      </c>
      <c r="B8" s="115" t="s">
        <v>491</v>
      </c>
      <c r="C8" s="135">
        <v>15</v>
      </c>
      <c r="D8" s="157">
        <v>11</v>
      </c>
      <c r="E8" s="136">
        <v>12</v>
      </c>
      <c r="F8" s="137">
        <v>13</v>
      </c>
      <c r="G8" s="137">
        <v>11</v>
      </c>
      <c r="H8" s="138">
        <v>7</v>
      </c>
      <c r="I8" s="137">
        <v>14</v>
      </c>
      <c r="J8" s="107"/>
      <c r="K8" s="107">
        <v>12</v>
      </c>
      <c r="L8" s="107">
        <v>12</v>
      </c>
      <c r="M8" s="107">
        <v>12</v>
      </c>
      <c r="N8" s="107">
        <v>10</v>
      </c>
      <c r="O8" s="108">
        <v>5</v>
      </c>
      <c r="P8" s="107">
        <v>10</v>
      </c>
      <c r="Q8" s="107"/>
      <c r="R8" s="107">
        <v>11</v>
      </c>
      <c r="S8" s="107">
        <v>14</v>
      </c>
      <c r="T8" s="107">
        <v>12</v>
      </c>
      <c r="U8" s="107">
        <v>12</v>
      </c>
      <c r="V8" s="107">
        <v>10</v>
      </c>
      <c r="W8" s="107">
        <v>14</v>
      </c>
      <c r="X8" s="108"/>
      <c r="Y8" s="107">
        <v>12</v>
      </c>
      <c r="Z8" s="137">
        <v>14</v>
      </c>
      <c r="AA8" s="137">
        <v>11</v>
      </c>
      <c r="AB8" s="137">
        <v>12</v>
      </c>
      <c r="AC8" s="137">
        <v>10</v>
      </c>
      <c r="AD8" s="137">
        <v>13</v>
      </c>
      <c r="AE8" s="137"/>
      <c r="AF8" s="137">
        <v>11</v>
      </c>
      <c r="AG8" s="137">
        <v>11</v>
      </c>
      <c r="AH8" s="137">
        <v>12</v>
      </c>
      <c r="AI8" s="137">
        <v>10</v>
      </c>
      <c r="AJ8" s="139">
        <f t="shared" si="2"/>
        <v>307</v>
      </c>
      <c r="AK8" s="140">
        <f t="shared" si="3"/>
        <v>11.37037037037037</v>
      </c>
      <c r="AL8" s="547">
        <f>SUM(AK8:AK9)</f>
        <v>13.148148148148149</v>
      </c>
      <c r="AM8" s="141">
        <f>AK8/C8</f>
        <v>0.75802469135802464</v>
      </c>
      <c r="AN8" s="524">
        <f>AL8/(C8+C9)</f>
        <v>0.87654320987654322</v>
      </c>
      <c r="AO8" s="142">
        <f>AK8/D8</f>
        <v>1.0336700336700337</v>
      </c>
      <c r="AP8" s="524">
        <f>AL8/(D8+D9)</f>
        <v>1.0518518518518518</v>
      </c>
    </row>
    <row r="9" spans="1:42" ht="20.100000000000001" customHeight="1">
      <c r="A9" s="530"/>
      <c r="B9" s="115" t="s">
        <v>492</v>
      </c>
      <c r="C9" s="143"/>
      <c r="D9" s="159">
        <v>1.5</v>
      </c>
      <c r="E9" s="144">
        <v>2</v>
      </c>
      <c r="F9" s="145">
        <v>1</v>
      </c>
      <c r="G9" s="145">
        <v>2</v>
      </c>
      <c r="H9" s="146">
        <v>5</v>
      </c>
      <c r="I9" s="145">
        <v>0</v>
      </c>
      <c r="J9" s="117"/>
      <c r="K9" s="117">
        <v>2</v>
      </c>
      <c r="L9" s="117">
        <v>1</v>
      </c>
      <c r="M9" s="117">
        <v>1</v>
      </c>
      <c r="N9" s="117">
        <v>1</v>
      </c>
      <c r="O9" s="118">
        <v>5</v>
      </c>
      <c r="P9" s="117">
        <v>0</v>
      </c>
      <c r="Q9" s="117"/>
      <c r="R9" s="117">
        <v>2</v>
      </c>
      <c r="S9" s="117">
        <v>1</v>
      </c>
      <c r="T9" s="117">
        <v>1</v>
      </c>
      <c r="U9" s="117">
        <v>2</v>
      </c>
      <c r="V9" s="117">
        <v>4</v>
      </c>
      <c r="W9" s="117">
        <v>1</v>
      </c>
      <c r="X9" s="118"/>
      <c r="Y9" s="117">
        <v>2</v>
      </c>
      <c r="Z9" s="145">
        <v>1</v>
      </c>
      <c r="AA9" s="145">
        <v>1</v>
      </c>
      <c r="AB9" s="145">
        <v>1</v>
      </c>
      <c r="AC9" s="145">
        <v>5</v>
      </c>
      <c r="AD9" s="145">
        <v>0</v>
      </c>
      <c r="AE9" s="145"/>
      <c r="AF9" s="145">
        <v>2</v>
      </c>
      <c r="AG9" s="145">
        <v>1</v>
      </c>
      <c r="AH9" s="145">
        <v>1</v>
      </c>
      <c r="AI9" s="145">
        <v>3</v>
      </c>
      <c r="AJ9" s="147">
        <f t="shared" si="2"/>
        <v>48</v>
      </c>
      <c r="AK9" s="148">
        <f t="shared" si="3"/>
        <v>1.7777777777777777</v>
      </c>
      <c r="AL9" s="525"/>
      <c r="AM9" s="527"/>
      <c r="AN9" s="525"/>
      <c r="AO9" s="150">
        <f>AK9/D9</f>
        <v>1.1851851851851851</v>
      </c>
      <c r="AP9" s="525"/>
    </row>
    <row r="10" spans="1:42" ht="20.100000000000001" customHeight="1">
      <c r="A10" s="536"/>
      <c r="B10" s="151" t="s">
        <v>493</v>
      </c>
      <c r="C10" s="152"/>
      <c r="D10" s="152"/>
      <c r="E10" s="127">
        <v>0</v>
      </c>
      <c r="F10" s="128">
        <v>1</v>
      </c>
      <c r="G10" s="128">
        <v>0</v>
      </c>
      <c r="H10" s="129">
        <v>0</v>
      </c>
      <c r="I10" s="128">
        <v>1</v>
      </c>
      <c r="J10" s="128"/>
      <c r="K10" s="128">
        <v>1</v>
      </c>
      <c r="L10" s="128">
        <v>0</v>
      </c>
      <c r="M10" s="128">
        <v>0</v>
      </c>
      <c r="N10" s="128">
        <v>0</v>
      </c>
      <c r="O10" s="129">
        <v>1</v>
      </c>
      <c r="P10" s="128">
        <v>2</v>
      </c>
      <c r="Q10" s="128"/>
      <c r="R10" s="128">
        <v>1</v>
      </c>
      <c r="S10" s="128">
        <v>0</v>
      </c>
      <c r="T10" s="128">
        <v>0</v>
      </c>
      <c r="U10" s="128">
        <v>1</v>
      </c>
      <c r="V10" s="128">
        <v>1</v>
      </c>
      <c r="W10" s="128">
        <v>0</v>
      </c>
      <c r="X10" s="129"/>
      <c r="Y10" s="128">
        <v>0</v>
      </c>
      <c r="Z10" s="128">
        <v>0</v>
      </c>
      <c r="AA10" s="128">
        <v>1</v>
      </c>
      <c r="AB10" s="128">
        <v>0</v>
      </c>
      <c r="AC10" s="128">
        <v>0</v>
      </c>
      <c r="AD10" s="128">
        <v>1</v>
      </c>
      <c r="AE10" s="128"/>
      <c r="AF10" s="128">
        <v>0</v>
      </c>
      <c r="AG10" s="128">
        <v>1</v>
      </c>
      <c r="AH10" s="128">
        <v>0</v>
      </c>
      <c r="AI10" s="128">
        <v>0</v>
      </c>
      <c r="AJ10" s="153">
        <f t="shared" si="2"/>
        <v>12</v>
      </c>
      <c r="AK10" s="140">
        <f t="shared" si="3"/>
        <v>0.44444444444444442</v>
      </c>
      <c r="AL10" s="526"/>
      <c r="AM10" s="528"/>
      <c r="AN10" s="526"/>
      <c r="AO10" s="156"/>
      <c r="AP10" s="526"/>
    </row>
    <row r="11" spans="1:42" ht="20.100000000000001" customHeight="1">
      <c r="A11" s="529" t="s">
        <v>494</v>
      </c>
      <c r="B11" s="104" t="s">
        <v>491</v>
      </c>
      <c r="C11" s="157">
        <v>45</v>
      </c>
      <c r="D11" s="157">
        <v>27</v>
      </c>
      <c r="E11" s="106">
        <v>26</v>
      </c>
      <c r="F11" s="106">
        <v>25</v>
      </c>
      <c r="G11" s="107">
        <v>31</v>
      </c>
      <c r="H11" s="108">
        <v>27</v>
      </c>
      <c r="I11" s="107">
        <v>25</v>
      </c>
      <c r="J11" s="107"/>
      <c r="K11" s="107">
        <v>31</v>
      </c>
      <c r="L11" s="107">
        <v>25</v>
      </c>
      <c r="M11" s="107">
        <v>28</v>
      </c>
      <c r="N11" s="107">
        <v>27</v>
      </c>
      <c r="O11" s="108">
        <v>22</v>
      </c>
      <c r="P11" s="107">
        <v>24</v>
      </c>
      <c r="Q11" s="107"/>
      <c r="R11" s="107">
        <v>30</v>
      </c>
      <c r="S11" s="107">
        <v>24</v>
      </c>
      <c r="T11" s="107">
        <v>24</v>
      </c>
      <c r="U11" s="107">
        <v>27</v>
      </c>
      <c r="V11" s="107">
        <v>25</v>
      </c>
      <c r="W11" s="107">
        <v>27</v>
      </c>
      <c r="X11" s="108"/>
      <c r="Y11" s="107">
        <v>32</v>
      </c>
      <c r="Z11" s="107">
        <v>20</v>
      </c>
      <c r="AA11" s="107">
        <v>26</v>
      </c>
      <c r="AB11" s="107">
        <v>23</v>
      </c>
      <c r="AC11" s="107">
        <v>26</v>
      </c>
      <c r="AD11" s="107">
        <v>22</v>
      </c>
      <c r="AE11" s="107"/>
      <c r="AF11" s="107">
        <v>34</v>
      </c>
      <c r="AG11" s="107">
        <v>22</v>
      </c>
      <c r="AH11" s="107">
        <v>27</v>
      </c>
      <c r="AI11" s="107">
        <v>30</v>
      </c>
      <c r="AJ11" s="109">
        <f t="shared" si="2"/>
        <v>710</v>
      </c>
      <c r="AK11" s="110">
        <f t="shared" si="3"/>
        <v>26.296296296296298</v>
      </c>
      <c r="AL11" s="531">
        <f>SUM(AK11:AK13)</f>
        <v>31.925925925925927</v>
      </c>
      <c r="AM11" s="111">
        <f>AK11/C11</f>
        <v>0.58436213991769548</v>
      </c>
      <c r="AN11" s="532">
        <f>AL11/(C11+C12)</f>
        <v>0.7094650205761317</v>
      </c>
      <c r="AO11" s="112">
        <f>AK11/D11</f>
        <v>0.97393689986282583</v>
      </c>
      <c r="AP11" s="532">
        <f>AL11/(D11+D12)</f>
        <v>0.9389978213507626</v>
      </c>
    </row>
    <row r="12" spans="1:42" ht="20.100000000000001" customHeight="1">
      <c r="A12" s="530"/>
      <c r="B12" s="158" t="s">
        <v>492</v>
      </c>
      <c r="C12" s="159"/>
      <c r="D12" s="159">
        <v>7</v>
      </c>
      <c r="E12" s="160">
        <v>8</v>
      </c>
      <c r="F12" s="160">
        <v>6</v>
      </c>
      <c r="G12" s="117">
        <v>2</v>
      </c>
      <c r="H12" s="118">
        <v>8</v>
      </c>
      <c r="I12" s="117">
        <v>6</v>
      </c>
      <c r="J12" s="117"/>
      <c r="K12" s="117">
        <v>3</v>
      </c>
      <c r="L12" s="117">
        <v>8</v>
      </c>
      <c r="M12" s="117">
        <v>7</v>
      </c>
      <c r="N12" s="117">
        <v>2</v>
      </c>
      <c r="O12" s="118">
        <v>6</v>
      </c>
      <c r="P12" s="117">
        <v>7</v>
      </c>
      <c r="Q12" s="117"/>
      <c r="R12" s="117">
        <v>3</v>
      </c>
      <c r="S12" s="117">
        <v>7</v>
      </c>
      <c r="T12" s="117">
        <v>8</v>
      </c>
      <c r="U12" s="117">
        <v>2</v>
      </c>
      <c r="V12" s="117">
        <v>7</v>
      </c>
      <c r="W12" s="117">
        <v>7</v>
      </c>
      <c r="X12" s="118"/>
      <c r="Y12" s="117">
        <v>2</v>
      </c>
      <c r="Z12" s="117">
        <v>9</v>
      </c>
      <c r="AA12" s="161">
        <v>8</v>
      </c>
      <c r="AB12" s="161">
        <v>2</v>
      </c>
      <c r="AC12" s="117">
        <v>7</v>
      </c>
      <c r="AD12" s="117">
        <v>7</v>
      </c>
      <c r="AE12" s="117"/>
      <c r="AF12" s="117">
        <v>3</v>
      </c>
      <c r="AG12" s="117">
        <v>8</v>
      </c>
      <c r="AH12" s="117">
        <v>7</v>
      </c>
      <c r="AI12" s="117">
        <v>2</v>
      </c>
      <c r="AJ12" s="119">
        <f t="shared" si="2"/>
        <v>152</v>
      </c>
      <c r="AK12" s="120">
        <f t="shared" si="3"/>
        <v>5.6296296296296298</v>
      </c>
      <c r="AL12" s="525"/>
      <c r="AM12" s="533"/>
      <c r="AN12" s="525"/>
      <c r="AO12" s="162">
        <f>AK12/D12</f>
        <v>0.8042328042328043</v>
      </c>
      <c r="AP12" s="525"/>
    </row>
    <row r="13" spans="1:42"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7"/>
      <c r="AJ13" s="119">
        <f t="shared" si="2"/>
        <v>0</v>
      </c>
      <c r="AK13" s="120">
        <v>0</v>
      </c>
      <c r="AL13" s="525"/>
      <c r="AM13" s="533"/>
      <c r="AN13" s="525"/>
      <c r="AO13" s="540"/>
      <c r="AP13" s="525"/>
    </row>
    <row r="14" spans="1:42" ht="20.100000000000001" customHeight="1">
      <c r="A14" s="541" t="s">
        <v>493</v>
      </c>
      <c r="B14" s="542"/>
      <c r="C14" s="163"/>
      <c r="D14" s="163"/>
      <c r="E14" s="164">
        <v>1</v>
      </c>
      <c r="F14" s="164">
        <v>1</v>
      </c>
      <c r="G14" s="165">
        <v>0</v>
      </c>
      <c r="H14" s="165">
        <v>1</v>
      </c>
      <c r="I14" s="165">
        <v>1</v>
      </c>
      <c r="J14" s="165"/>
      <c r="K14" s="165">
        <v>2</v>
      </c>
      <c r="L14" s="165">
        <v>0</v>
      </c>
      <c r="M14" s="165">
        <v>0</v>
      </c>
      <c r="N14" s="165">
        <v>0</v>
      </c>
      <c r="O14" s="165">
        <v>3</v>
      </c>
      <c r="P14" s="165">
        <v>0</v>
      </c>
      <c r="Q14" s="165"/>
      <c r="R14" s="165">
        <v>3</v>
      </c>
      <c r="S14" s="165">
        <v>1</v>
      </c>
      <c r="T14" s="165">
        <v>0</v>
      </c>
      <c r="U14" s="165">
        <v>1</v>
      </c>
      <c r="V14" s="165">
        <v>1</v>
      </c>
      <c r="W14" s="165">
        <v>0</v>
      </c>
      <c r="X14" s="165"/>
      <c r="Y14" s="165">
        <v>2</v>
      </c>
      <c r="Z14" s="165">
        <v>1</v>
      </c>
      <c r="AA14" s="165">
        <v>0</v>
      </c>
      <c r="AB14" s="165">
        <v>1</v>
      </c>
      <c r="AC14" s="165">
        <v>1</v>
      </c>
      <c r="AD14" s="165">
        <v>1</v>
      </c>
      <c r="AE14" s="165"/>
      <c r="AF14" s="165">
        <v>2</v>
      </c>
      <c r="AG14" s="165">
        <v>1</v>
      </c>
      <c r="AH14" s="165">
        <v>0</v>
      </c>
      <c r="AI14" s="165">
        <v>0</v>
      </c>
      <c r="AJ14" s="166">
        <f t="shared" si="2"/>
        <v>24</v>
      </c>
      <c r="AK14" s="167">
        <f t="shared" ref="AK14:AK61" si="4">AJ14/COUNTA(E14:AI14)</f>
        <v>0.88888888888888884</v>
      </c>
      <c r="AL14" s="526"/>
      <c r="AM14" s="528"/>
      <c r="AN14" s="526"/>
      <c r="AO14" s="528"/>
      <c r="AP14" s="526"/>
    </row>
    <row r="15" spans="1:42" ht="20.100000000000001" customHeight="1">
      <c r="A15" s="529" t="s">
        <v>496</v>
      </c>
      <c r="B15" s="104" t="s">
        <v>497</v>
      </c>
      <c r="C15" s="168">
        <v>272</v>
      </c>
      <c r="D15" s="168">
        <v>230</v>
      </c>
      <c r="E15" s="169">
        <v>239</v>
      </c>
      <c r="F15" s="169">
        <v>239</v>
      </c>
      <c r="G15" s="169">
        <v>239</v>
      </c>
      <c r="H15" s="169">
        <v>239</v>
      </c>
      <c r="I15" s="169">
        <v>239</v>
      </c>
      <c r="J15" s="169">
        <v>239</v>
      </c>
      <c r="K15" s="169">
        <v>239</v>
      </c>
      <c r="L15" s="169">
        <v>239</v>
      </c>
      <c r="M15" s="169">
        <v>239</v>
      </c>
      <c r="N15" s="169">
        <v>239</v>
      </c>
      <c r="O15" s="169">
        <v>239</v>
      </c>
      <c r="P15" s="169">
        <v>239</v>
      </c>
      <c r="Q15" s="169">
        <v>239</v>
      </c>
      <c r="R15" s="169">
        <v>239</v>
      </c>
      <c r="S15" s="169">
        <v>239</v>
      </c>
      <c r="T15" s="169">
        <v>239</v>
      </c>
      <c r="U15" s="169">
        <v>239</v>
      </c>
      <c r="V15" s="169">
        <v>239</v>
      </c>
      <c r="W15" s="169">
        <v>239</v>
      </c>
      <c r="X15" s="169">
        <v>239</v>
      </c>
      <c r="Y15" s="169">
        <v>239</v>
      </c>
      <c r="Z15" s="169">
        <v>239</v>
      </c>
      <c r="AA15" s="169">
        <v>239</v>
      </c>
      <c r="AB15" s="169">
        <v>239</v>
      </c>
      <c r="AC15" s="169">
        <v>239</v>
      </c>
      <c r="AD15" s="169">
        <v>239</v>
      </c>
      <c r="AE15" s="169">
        <v>239</v>
      </c>
      <c r="AF15" s="169">
        <v>239</v>
      </c>
      <c r="AG15" s="169">
        <v>239</v>
      </c>
      <c r="AH15" s="169">
        <v>239</v>
      </c>
      <c r="AI15" s="169">
        <v>239</v>
      </c>
      <c r="AJ15" s="109">
        <f>SUM(E15:AI15)</f>
        <v>7409</v>
      </c>
      <c r="AK15" s="110">
        <f t="shared" si="4"/>
        <v>239</v>
      </c>
      <c r="AL15" s="543"/>
      <c r="AM15" s="545"/>
      <c r="AN15" s="532"/>
      <c r="AO15" s="112"/>
      <c r="AP15" s="532"/>
    </row>
    <row r="16" spans="1:42" ht="20.100000000000001" customHeight="1">
      <c r="A16" s="536"/>
      <c r="B16" s="124" t="s">
        <v>498</v>
      </c>
      <c r="C16" s="170">
        <v>99</v>
      </c>
      <c r="D16" s="171">
        <v>155</v>
      </c>
      <c r="E16" s="172">
        <v>158</v>
      </c>
      <c r="F16" s="172">
        <v>158</v>
      </c>
      <c r="G16" s="172">
        <v>158</v>
      </c>
      <c r="H16" s="172">
        <v>158</v>
      </c>
      <c r="I16" s="172">
        <v>158</v>
      </c>
      <c r="J16" s="172">
        <v>158</v>
      </c>
      <c r="K16" s="172">
        <v>158</v>
      </c>
      <c r="L16" s="172">
        <v>158</v>
      </c>
      <c r="M16" s="172">
        <v>158</v>
      </c>
      <c r="N16" s="172">
        <v>158</v>
      </c>
      <c r="O16" s="172">
        <v>158</v>
      </c>
      <c r="P16" s="172">
        <v>158</v>
      </c>
      <c r="Q16" s="172">
        <v>158</v>
      </c>
      <c r="R16" s="172">
        <v>158</v>
      </c>
      <c r="S16" s="172">
        <v>158</v>
      </c>
      <c r="T16" s="172">
        <v>158</v>
      </c>
      <c r="U16" s="172">
        <v>158</v>
      </c>
      <c r="V16" s="172">
        <v>158</v>
      </c>
      <c r="W16" s="172">
        <v>158</v>
      </c>
      <c r="X16" s="172">
        <v>158</v>
      </c>
      <c r="Y16" s="172">
        <v>158</v>
      </c>
      <c r="Z16" s="172">
        <v>158</v>
      </c>
      <c r="AA16" s="172">
        <v>158</v>
      </c>
      <c r="AB16" s="172">
        <v>158</v>
      </c>
      <c r="AC16" s="172">
        <v>158</v>
      </c>
      <c r="AD16" s="172">
        <v>158</v>
      </c>
      <c r="AE16" s="172">
        <v>158</v>
      </c>
      <c r="AF16" s="172">
        <v>158</v>
      </c>
      <c r="AG16" s="172">
        <v>158</v>
      </c>
      <c r="AH16" s="172">
        <v>158</v>
      </c>
      <c r="AI16" s="172">
        <v>158</v>
      </c>
      <c r="AJ16" s="130">
        <f t="shared" ref="AJ16:AJ26" si="5">SUM(E16:AI16)</f>
        <v>4898</v>
      </c>
      <c r="AK16" s="173">
        <f t="shared" si="4"/>
        <v>158</v>
      </c>
      <c r="AL16" s="544"/>
      <c r="AM16" s="546"/>
      <c r="AN16" s="526"/>
      <c r="AO16" s="174"/>
      <c r="AP16" s="526"/>
    </row>
    <row r="17" spans="1:42" ht="20.100000000000001" customHeight="1">
      <c r="A17" s="530" t="s">
        <v>499</v>
      </c>
      <c r="B17" s="115" t="s">
        <v>488</v>
      </c>
      <c r="C17" s="175">
        <v>80</v>
      </c>
      <c r="D17" s="105">
        <v>72.5</v>
      </c>
      <c r="E17" s="176">
        <v>72</v>
      </c>
      <c r="F17" s="176">
        <v>72</v>
      </c>
      <c r="G17" s="176">
        <v>73</v>
      </c>
      <c r="H17" s="176">
        <v>73</v>
      </c>
      <c r="I17" s="176">
        <v>72</v>
      </c>
      <c r="J17" s="176">
        <v>72</v>
      </c>
      <c r="K17" s="176">
        <v>73</v>
      </c>
      <c r="L17" s="176">
        <v>72</v>
      </c>
      <c r="M17" s="176">
        <v>72</v>
      </c>
      <c r="N17" s="176">
        <v>72</v>
      </c>
      <c r="O17" s="176">
        <v>72</v>
      </c>
      <c r="P17" s="176">
        <v>72</v>
      </c>
      <c r="Q17" s="176">
        <v>72</v>
      </c>
      <c r="R17" s="176">
        <v>73</v>
      </c>
      <c r="S17" s="176">
        <v>73</v>
      </c>
      <c r="T17" s="176">
        <v>73</v>
      </c>
      <c r="U17" s="176">
        <v>75</v>
      </c>
      <c r="V17" s="176">
        <v>75</v>
      </c>
      <c r="W17" s="176">
        <v>74</v>
      </c>
      <c r="X17" s="176">
        <v>74</v>
      </c>
      <c r="Y17" s="176">
        <v>74</v>
      </c>
      <c r="Z17" s="128">
        <v>74</v>
      </c>
      <c r="AA17" s="176">
        <v>74</v>
      </c>
      <c r="AB17" s="176">
        <v>74</v>
      </c>
      <c r="AC17" s="176">
        <v>74</v>
      </c>
      <c r="AD17" s="176">
        <v>74</v>
      </c>
      <c r="AE17" s="176">
        <v>74</v>
      </c>
      <c r="AF17" s="176">
        <v>74</v>
      </c>
      <c r="AG17" s="176">
        <v>74</v>
      </c>
      <c r="AH17" s="176">
        <v>74</v>
      </c>
      <c r="AI17" s="176">
        <v>74</v>
      </c>
      <c r="AJ17" s="177">
        <f t="shared" si="5"/>
        <v>2270</v>
      </c>
      <c r="AK17" s="178">
        <f t="shared" si="4"/>
        <v>73.225806451612897</v>
      </c>
      <c r="AL17" s="547">
        <f>SUM(AK17:AK18)</f>
        <v>77.709677419354833</v>
      </c>
      <c r="AM17" s="179">
        <f>AK17/C17</f>
        <v>0.91532258064516125</v>
      </c>
      <c r="AN17" s="532">
        <f>AL17/(C17+C18)</f>
        <v>0.97137096774193543</v>
      </c>
      <c r="AO17" s="112">
        <f>AK17/D17</f>
        <v>1.0100111234705227</v>
      </c>
      <c r="AP17" s="524">
        <f>AL17/(D17+D18)</f>
        <v>1.0158127767235925</v>
      </c>
    </row>
    <row r="18" spans="1:42" ht="20.100000000000001" customHeight="1">
      <c r="A18" s="530"/>
      <c r="B18" s="115" t="s">
        <v>489</v>
      </c>
      <c r="C18" s="135"/>
      <c r="D18" s="116">
        <v>4</v>
      </c>
      <c r="E18" s="180">
        <v>3</v>
      </c>
      <c r="F18" s="180">
        <v>4</v>
      </c>
      <c r="G18" s="180">
        <v>4</v>
      </c>
      <c r="H18" s="180">
        <v>6</v>
      </c>
      <c r="I18" s="180">
        <v>6</v>
      </c>
      <c r="J18" s="180">
        <v>6</v>
      </c>
      <c r="K18" s="180">
        <v>6</v>
      </c>
      <c r="L18" s="180">
        <v>3</v>
      </c>
      <c r="M18" s="180">
        <v>4</v>
      </c>
      <c r="N18" s="176">
        <v>5</v>
      </c>
      <c r="O18" s="176">
        <v>5</v>
      </c>
      <c r="P18" s="176">
        <v>7</v>
      </c>
      <c r="Q18" s="176">
        <v>6</v>
      </c>
      <c r="R18" s="176">
        <v>6</v>
      </c>
      <c r="S18" s="176">
        <v>2</v>
      </c>
      <c r="T18" s="176">
        <v>6</v>
      </c>
      <c r="U18" s="176">
        <v>5</v>
      </c>
      <c r="V18" s="176">
        <v>4</v>
      </c>
      <c r="W18" s="176">
        <v>3</v>
      </c>
      <c r="X18" s="180">
        <v>3</v>
      </c>
      <c r="Y18" s="176">
        <v>3</v>
      </c>
      <c r="Z18" s="176">
        <v>6</v>
      </c>
      <c r="AA18" s="176">
        <v>4</v>
      </c>
      <c r="AB18" s="176">
        <v>4</v>
      </c>
      <c r="AC18" s="176">
        <v>4</v>
      </c>
      <c r="AD18" s="176">
        <v>5</v>
      </c>
      <c r="AE18" s="176">
        <v>5</v>
      </c>
      <c r="AF18" s="176">
        <v>3</v>
      </c>
      <c r="AG18" s="176">
        <v>4</v>
      </c>
      <c r="AH18" s="176">
        <v>4</v>
      </c>
      <c r="AI18" s="176">
        <v>3</v>
      </c>
      <c r="AJ18" s="153">
        <f t="shared" si="5"/>
        <v>139</v>
      </c>
      <c r="AK18" s="178">
        <f t="shared" si="4"/>
        <v>4.4838709677419351</v>
      </c>
      <c r="AL18" s="548"/>
      <c r="AM18" s="181"/>
      <c r="AN18" s="555"/>
      <c r="AO18" s="182">
        <f>AK18/D18</f>
        <v>1.1209677419354838</v>
      </c>
      <c r="AP18" s="549"/>
    </row>
    <row r="19" spans="1:42" ht="19.5" customHeight="1">
      <c r="A19" s="536"/>
      <c r="B19" s="124" t="s">
        <v>490</v>
      </c>
      <c r="C19" s="163"/>
      <c r="D19" s="163"/>
      <c r="E19" s="180"/>
      <c r="F19" s="180"/>
      <c r="G19" s="180"/>
      <c r="H19" s="180">
        <v>1</v>
      </c>
      <c r="I19" s="180"/>
      <c r="J19" s="180"/>
      <c r="K19" s="180">
        <v>1</v>
      </c>
      <c r="L19" s="180"/>
      <c r="M19" s="180"/>
      <c r="N19" s="128"/>
      <c r="O19" s="128"/>
      <c r="P19" s="128"/>
      <c r="Q19" s="128"/>
      <c r="R19" s="128"/>
      <c r="S19" s="128">
        <v>1</v>
      </c>
      <c r="T19" s="128"/>
      <c r="U19" s="128"/>
      <c r="V19" s="128">
        <v>1</v>
      </c>
      <c r="W19" s="128"/>
      <c r="X19" s="128"/>
      <c r="Y19" s="128"/>
      <c r="Z19" s="128"/>
      <c r="AA19" s="176"/>
      <c r="AB19" s="176"/>
      <c r="AC19" s="176"/>
      <c r="AD19" s="176"/>
      <c r="AE19" s="176"/>
      <c r="AF19" s="176"/>
      <c r="AG19" s="176"/>
      <c r="AH19" s="176"/>
      <c r="AI19" s="176">
        <v>1</v>
      </c>
      <c r="AJ19" s="183">
        <f t="shared" si="5"/>
        <v>5</v>
      </c>
      <c r="AK19" s="140">
        <f t="shared" si="4"/>
        <v>1</v>
      </c>
      <c r="AL19" s="121"/>
      <c r="AM19" s="184"/>
      <c r="AN19" s="149"/>
      <c r="AO19" s="185"/>
      <c r="AP19" s="113"/>
    </row>
    <row r="20" spans="1:42" ht="20.100000000000001" customHeight="1">
      <c r="A20" s="529" t="s">
        <v>500</v>
      </c>
      <c r="B20" s="104" t="s">
        <v>491</v>
      </c>
      <c r="C20" s="157">
        <v>75</v>
      </c>
      <c r="D20" s="157">
        <v>49.5</v>
      </c>
      <c r="E20" s="107">
        <v>46</v>
      </c>
      <c r="F20" s="107">
        <v>48</v>
      </c>
      <c r="G20" s="107">
        <v>49</v>
      </c>
      <c r="H20" s="107">
        <v>47</v>
      </c>
      <c r="I20" s="107">
        <v>48</v>
      </c>
      <c r="J20" s="107"/>
      <c r="K20" s="107">
        <v>51</v>
      </c>
      <c r="L20" s="107">
        <v>46</v>
      </c>
      <c r="M20" s="107">
        <v>49</v>
      </c>
      <c r="N20" s="107">
        <v>51</v>
      </c>
      <c r="O20" s="107">
        <v>52</v>
      </c>
      <c r="P20" s="107">
        <v>48</v>
      </c>
      <c r="Q20" s="107"/>
      <c r="R20" s="107">
        <v>49</v>
      </c>
      <c r="S20" s="107">
        <v>44</v>
      </c>
      <c r="T20" s="107">
        <v>51</v>
      </c>
      <c r="U20" s="107">
        <v>49</v>
      </c>
      <c r="V20" s="107">
        <v>52</v>
      </c>
      <c r="W20" s="107">
        <v>51</v>
      </c>
      <c r="X20" s="107"/>
      <c r="Y20" s="107">
        <v>50</v>
      </c>
      <c r="Z20" s="107">
        <v>42</v>
      </c>
      <c r="AA20" s="107">
        <v>51</v>
      </c>
      <c r="AB20" s="107">
        <v>51</v>
      </c>
      <c r="AC20" s="107">
        <v>45</v>
      </c>
      <c r="AD20" s="107">
        <v>53</v>
      </c>
      <c r="AE20" s="107"/>
      <c r="AF20" s="107">
        <v>52</v>
      </c>
      <c r="AG20" s="107">
        <v>48</v>
      </c>
      <c r="AH20" s="107">
        <v>50</v>
      </c>
      <c r="AI20" s="107">
        <v>52</v>
      </c>
      <c r="AJ20" s="109">
        <f t="shared" si="5"/>
        <v>1325</v>
      </c>
      <c r="AK20" s="110">
        <f t="shared" si="4"/>
        <v>49.074074074074076</v>
      </c>
      <c r="AL20" s="531">
        <f>SUM(AK20:AK21)</f>
        <v>60.814814814814817</v>
      </c>
      <c r="AM20" s="111">
        <f>AK20/C20</f>
        <v>0.65432098765432101</v>
      </c>
      <c r="AN20" s="532">
        <f>AL20/(C20+C21)</f>
        <v>0.81086419753086425</v>
      </c>
      <c r="AO20" s="112">
        <f>AK20/D20</f>
        <v>0.99139543583988032</v>
      </c>
      <c r="AP20" s="532">
        <f>AL20/(D20+D21)</f>
        <v>1.0052035506580961</v>
      </c>
    </row>
    <row r="21" spans="1:42" ht="20.100000000000001" customHeight="1">
      <c r="A21" s="530"/>
      <c r="B21" s="115" t="s">
        <v>492</v>
      </c>
      <c r="C21" s="159"/>
      <c r="D21" s="159">
        <v>11</v>
      </c>
      <c r="E21" s="117">
        <v>9</v>
      </c>
      <c r="F21" s="117">
        <v>15</v>
      </c>
      <c r="G21" s="117">
        <v>11</v>
      </c>
      <c r="H21" s="117">
        <v>14</v>
      </c>
      <c r="I21" s="117">
        <v>12</v>
      </c>
      <c r="J21" s="117"/>
      <c r="K21" s="117">
        <v>9</v>
      </c>
      <c r="L21" s="117">
        <v>12</v>
      </c>
      <c r="M21" s="117">
        <v>15</v>
      </c>
      <c r="N21" s="117">
        <v>12</v>
      </c>
      <c r="O21" s="117">
        <v>14</v>
      </c>
      <c r="P21" s="117">
        <v>12</v>
      </c>
      <c r="Q21" s="117"/>
      <c r="R21" s="117">
        <v>9</v>
      </c>
      <c r="S21" s="117">
        <v>10</v>
      </c>
      <c r="T21" s="117">
        <v>13</v>
      </c>
      <c r="U21" s="117">
        <v>13</v>
      </c>
      <c r="V21" s="117">
        <v>13</v>
      </c>
      <c r="W21" s="117">
        <v>11</v>
      </c>
      <c r="X21" s="117"/>
      <c r="Y21" s="117">
        <v>7</v>
      </c>
      <c r="Z21" s="117">
        <v>11</v>
      </c>
      <c r="AA21" s="117">
        <v>13</v>
      </c>
      <c r="AB21" s="117">
        <v>11</v>
      </c>
      <c r="AC21" s="117">
        <v>14</v>
      </c>
      <c r="AD21" s="117">
        <v>12</v>
      </c>
      <c r="AE21" s="117"/>
      <c r="AF21" s="117">
        <v>9</v>
      </c>
      <c r="AG21" s="117">
        <v>10</v>
      </c>
      <c r="AH21" s="117">
        <v>16</v>
      </c>
      <c r="AI21" s="117">
        <v>10</v>
      </c>
      <c r="AJ21" s="119">
        <f t="shared" si="5"/>
        <v>317</v>
      </c>
      <c r="AK21" s="120">
        <f t="shared" si="4"/>
        <v>11.74074074074074</v>
      </c>
      <c r="AL21" s="547"/>
      <c r="AM21" s="540"/>
      <c r="AN21" s="525"/>
      <c r="AO21" s="162">
        <f>AK21/D21</f>
        <v>1.0673400673400673</v>
      </c>
      <c r="AP21" s="524"/>
    </row>
    <row r="22" spans="1:42" ht="20.100000000000001" customHeight="1">
      <c r="A22" s="536"/>
      <c r="B22" s="151" t="s">
        <v>493</v>
      </c>
      <c r="C22" s="163"/>
      <c r="D22" s="163"/>
      <c r="E22" s="186">
        <v>2</v>
      </c>
      <c r="F22" s="186">
        <v>5</v>
      </c>
      <c r="G22" s="186">
        <v>2</v>
      </c>
      <c r="H22" s="186">
        <v>2</v>
      </c>
      <c r="I22" s="186">
        <v>4</v>
      </c>
      <c r="J22" s="186"/>
      <c r="K22" s="186">
        <v>3</v>
      </c>
      <c r="L22" s="186">
        <v>0</v>
      </c>
      <c r="M22" s="186">
        <v>3</v>
      </c>
      <c r="N22" s="186">
        <v>1</v>
      </c>
      <c r="O22" s="186">
        <v>3</v>
      </c>
      <c r="P22" s="186">
        <v>2</v>
      </c>
      <c r="Q22" s="186"/>
      <c r="R22" s="186">
        <v>2</v>
      </c>
      <c r="S22" s="186">
        <v>4</v>
      </c>
      <c r="T22" s="186">
        <v>0</v>
      </c>
      <c r="U22" s="186">
        <v>3</v>
      </c>
      <c r="V22" s="186">
        <v>0</v>
      </c>
      <c r="W22" s="186">
        <v>2</v>
      </c>
      <c r="X22" s="186"/>
      <c r="Y22" s="186">
        <v>3</v>
      </c>
      <c r="Z22" s="186">
        <v>4</v>
      </c>
      <c r="AA22" s="186">
        <v>2</v>
      </c>
      <c r="AB22" s="186">
        <v>2</v>
      </c>
      <c r="AC22" s="186">
        <v>2</v>
      </c>
      <c r="AD22" s="186">
        <v>1</v>
      </c>
      <c r="AE22" s="186"/>
      <c r="AF22" s="186">
        <v>2</v>
      </c>
      <c r="AG22" s="186">
        <v>5</v>
      </c>
      <c r="AH22" s="186">
        <v>0</v>
      </c>
      <c r="AI22" s="186">
        <v>3</v>
      </c>
      <c r="AJ22" s="187">
        <f t="shared" si="5"/>
        <v>62</v>
      </c>
      <c r="AK22" s="188">
        <f t="shared" si="4"/>
        <v>2.2962962962962963</v>
      </c>
      <c r="AL22" s="526"/>
      <c r="AM22" s="528"/>
      <c r="AN22" s="526"/>
      <c r="AO22" s="156"/>
      <c r="AP22" s="526"/>
    </row>
    <row r="23" spans="1:42" ht="20.100000000000001" customHeight="1">
      <c r="A23" s="529" t="s">
        <v>501</v>
      </c>
      <c r="B23" s="104" t="s">
        <v>491</v>
      </c>
      <c r="C23" s="157">
        <v>35</v>
      </c>
      <c r="D23" s="105">
        <v>24</v>
      </c>
      <c r="E23" s="107">
        <v>26</v>
      </c>
      <c r="F23" s="107">
        <v>27</v>
      </c>
      <c r="G23" s="107">
        <v>26</v>
      </c>
      <c r="H23" s="107">
        <v>22</v>
      </c>
      <c r="I23" s="107">
        <v>31</v>
      </c>
      <c r="J23" s="107"/>
      <c r="K23" s="107">
        <v>26</v>
      </c>
      <c r="L23" s="107">
        <v>24</v>
      </c>
      <c r="M23" s="107">
        <v>23</v>
      </c>
      <c r="N23" s="107">
        <v>24</v>
      </c>
      <c r="O23" s="107">
        <v>16</v>
      </c>
      <c r="P23" s="107">
        <v>28</v>
      </c>
      <c r="Q23" s="107"/>
      <c r="R23" s="107">
        <v>25</v>
      </c>
      <c r="S23" s="107">
        <v>26</v>
      </c>
      <c r="T23" s="107">
        <v>23</v>
      </c>
      <c r="U23" s="107">
        <v>26</v>
      </c>
      <c r="V23" s="107">
        <v>23</v>
      </c>
      <c r="W23" s="107">
        <v>32</v>
      </c>
      <c r="X23" s="107"/>
      <c r="Y23" s="107">
        <v>25</v>
      </c>
      <c r="Z23" s="107">
        <v>26</v>
      </c>
      <c r="AA23" s="107">
        <v>23</v>
      </c>
      <c r="AB23" s="107">
        <v>22</v>
      </c>
      <c r="AC23" s="107">
        <v>18</v>
      </c>
      <c r="AD23" s="107">
        <v>30</v>
      </c>
      <c r="AE23" s="107"/>
      <c r="AF23" s="107">
        <v>25</v>
      </c>
      <c r="AG23" s="107">
        <v>24</v>
      </c>
      <c r="AH23" s="107">
        <v>23</v>
      </c>
      <c r="AI23" s="107">
        <v>21</v>
      </c>
      <c r="AJ23" s="109">
        <f t="shared" si="5"/>
        <v>665</v>
      </c>
      <c r="AK23" s="110">
        <f t="shared" si="4"/>
        <v>24.62962962962963</v>
      </c>
      <c r="AL23" s="531">
        <f>SUM(AK23:AK24)</f>
        <v>28.518518518518519</v>
      </c>
      <c r="AM23" s="111">
        <f>AK23/C23</f>
        <v>0.70370370370370372</v>
      </c>
      <c r="AN23" s="532">
        <f>AL23/(C23+C24)</f>
        <v>0.81481481481481488</v>
      </c>
      <c r="AO23" s="112">
        <f>AK23/D23</f>
        <v>1.0262345679012346</v>
      </c>
      <c r="AP23" s="532">
        <f>AL23/(D23+D24)</f>
        <v>0.98339719029374206</v>
      </c>
    </row>
    <row r="24" spans="1:42" ht="20.100000000000001" customHeight="1">
      <c r="A24" s="530"/>
      <c r="B24" s="115" t="s">
        <v>492</v>
      </c>
      <c r="C24" s="159"/>
      <c r="D24" s="189">
        <v>5</v>
      </c>
      <c r="E24" s="117">
        <v>5</v>
      </c>
      <c r="F24" s="117">
        <v>3</v>
      </c>
      <c r="G24" s="117">
        <v>0</v>
      </c>
      <c r="H24" s="117">
        <v>5</v>
      </c>
      <c r="I24" s="117">
        <v>0</v>
      </c>
      <c r="J24" s="117"/>
      <c r="K24" s="117">
        <v>3</v>
      </c>
      <c r="L24" s="117">
        <v>5</v>
      </c>
      <c r="M24" s="117">
        <v>3</v>
      </c>
      <c r="N24" s="117">
        <v>0</v>
      </c>
      <c r="O24" s="117">
        <v>8</v>
      </c>
      <c r="P24" s="117">
        <v>0</v>
      </c>
      <c r="Q24" s="117"/>
      <c r="R24" s="117">
        <v>2</v>
      </c>
      <c r="S24" s="117">
        <v>4</v>
      </c>
      <c r="T24" s="117">
        <v>2</v>
      </c>
      <c r="U24" s="117">
        <v>26</v>
      </c>
      <c r="V24" s="117">
        <v>6</v>
      </c>
      <c r="W24" s="117">
        <v>0</v>
      </c>
      <c r="X24" s="117"/>
      <c r="Y24" s="117">
        <v>2</v>
      </c>
      <c r="Z24" s="117">
        <v>5</v>
      </c>
      <c r="AA24" s="117">
        <v>4</v>
      </c>
      <c r="AB24" s="117">
        <v>1</v>
      </c>
      <c r="AC24" s="117">
        <v>8</v>
      </c>
      <c r="AD24" s="117">
        <v>1</v>
      </c>
      <c r="AE24" s="117"/>
      <c r="AF24" s="117">
        <v>3</v>
      </c>
      <c r="AG24" s="117">
        <v>4</v>
      </c>
      <c r="AH24" s="117">
        <v>4</v>
      </c>
      <c r="AI24" s="117">
        <v>1</v>
      </c>
      <c r="AJ24" s="119">
        <f t="shared" si="5"/>
        <v>105</v>
      </c>
      <c r="AK24" s="120">
        <f t="shared" si="4"/>
        <v>3.8888888888888888</v>
      </c>
      <c r="AL24" s="547"/>
      <c r="AM24" s="551"/>
      <c r="AN24" s="525"/>
      <c r="AO24" s="162">
        <f>AK24/D24</f>
        <v>0.77777777777777779</v>
      </c>
      <c r="AP24" s="524"/>
    </row>
    <row r="25" spans="1:42" ht="20.100000000000001" customHeight="1">
      <c r="A25" s="536"/>
      <c r="B25" s="190" t="s">
        <v>493</v>
      </c>
      <c r="C25" s="163"/>
      <c r="D25" s="163"/>
      <c r="E25" s="165">
        <v>2</v>
      </c>
      <c r="F25" s="165">
        <v>0</v>
      </c>
      <c r="G25" s="165">
        <v>1</v>
      </c>
      <c r="H25" s="165">
        <v>2</v>
      </c>
      <c r="I25" s="165">
        <v>0</v>
      </c>
      <c r="J25" s="165"/>
      <c r="K25" s="165">
        <v>0</v>
      </c>
      <c r="L25" s="165">
        <v>0</v>
      </c>
      <c r="M25" s="165">
        <v>0</v>
      </c>
      <c r="N25" s="165">
        <v>1</v>
      </c>
      <c r="O25" s="165">
        <v>1</v>
      </c>
      <c r="P25" s="165">
        <v>0</v>
      </c>
      <c r="Q25" s="165"/>
      <c r="R25" s="165">
        <v>0</v>
      </c>
      <c r="S25" s="165">
        <v>0</v>
      </c>
      <c r="T25" s="165">
        <v>0</v>
      </c>
      <c r="U25" s="165">
        <v>0</v>
      </c>
      <c r="V25" s="165">
        <v>1</v>
      </c>
      <c r="W25" s="165">
        <v>0</v>
      </c>
      <c r="X25" s="165"/>
      <c r="Y25" s="165">
        <v>1</v>
      </c>
      <c r="Z25" s="165">
        <v>1</v>
      </c>
      <c r="AA25" s="165">
        <v>0</v>
      </c>
      <c r="AB25" s="165">
        <v>0</v>
      </c>
      <c r="AC25" s="165">
        <v>2</v>
      </c>
      <c r="AD25" s="165">
        <v>0</v>
      </c>
      <c r="AE25" s="165"/>
      <c r="AF25" s="165">
        <v>0</v>
      </c>
      <c r="AG25" s="165">
        <v>0</v>
      </c>
      <c r="AH25" s="165">
        <v>0</v>
      </c>
      <c r="AI25" s="165">
        <v>1</v>
      </c>
      <c r="AJ25" s="187">
        <f t="shared" si="5"/>
        <v>13</v>
      </c>
      <c r="AK25" s="188">
        <f t="shared" si="4"/>
        <v>0.48148148148148145</v>
      </c>
      <c r="AL25" s="526"/>
      <c r="AM25" s="552"/>
      <c r="AN25" s="526"/>
      <c r="AO25" s="156"/>
      <c r="AP25" s="550"/>
    </row>
    <row r="26" spans="1:42" ht="20.100000000000001" customHeight="1">
      <c r="A26" s="529" t="s">
        <v>502</v>
      </c>
      <c r="B26" s="104" t="s">
        <v>497</v>
      </c>
      <c r="C26" s="168">
        <v>189</v>
      </c>
      <c r="D26" s="168">
        <v>205</v>
      </c>
      <c r="E26" s="192">
        <v>193</v>
      </c>
      <c r="F26" s="192">
        <v>193</v>
      </c>
      <c r="G26" s="192">
        <v>193</v>
      </c>
      <c r="H26" s="192">
        <v>193</v>
      </c>
      <c r="I26" s="192">
        <v>193</v>
      </c>
      <c r="J26" s="192">
        <v>193</v>
      </c>
      <c r="K26" s="192">
        <v>193</v>
      </c>
      <c r="L26" s="192">
        <v>193</v>
      </c>
      <c r="M26" s="192">
        <v>193</v>
      </c>
      <c r="N26" s="192">
        <v>194</v>
      </c>
      <c r="O26" s="192">
        <v>194</v>
      </c>
      <c r="P26" s="192">
        <v>194</v>
      </c>
      <c r="Q26" s="192">
        <v>194</v>
      </c>
      <c r="R26" s="192">
        <v>194</v>
      </c>
      <c r="S26" s="192">
        <v>194</v>
      </c>
      <c r="T26" s="192">
        <v>194</v>
      </c>
      <c r="U26" s="192">
        <v>194</v>
      </c>
      <c r="V26" s="192">
        <v>194</v>
      </c>
      <c r="W26" s="192">
        <v>194</v>
      </c>
      <c r="X26" s="192">
        <v>194</v>
      </c>
      <c r="Y26" s="192">
        <v>194</v>
      </c>
      <c r="Z26" s="192">
        <v>194</v>
      </c>
      <c r="AA26" s="192">
        <v>194</v>
      </c>
      <c r="AB26" s="192">
        <v>194</v>
      </c>
      <c r="AC26" s="192">
        <v>194</v>
      </c>
      <c r="AD26" s="192">
        <v>194</v>
      </c>
      <c r="AE26" s="192">
        <v>194</v>
      </c>
      <c r="AF26" s="192">
        <v>194</v>
      </c>
      <c r="AG26" s="192">
        <v>194</v>
      </c>
      <c r="AH26" s="192">
        <v>194</v>
      </c>
      <c r="AI26" s="192">
        <v>194</v>
      </c>
      <c r="AJ26" s="109">
        <f t="shared" si="5"/>
        <v>6005</v>
      </c>
      <c r="AK26" s="110">
        <f t="shared" si="4"/>
        <v>193.70967741935485</v>
      </c>
      <c r="AL26" s="543"/>
      <c r="AM26" s="545"/>
      <c r="AN26" s="532"/>
      <c r="AO26" s="112"/>
      <c r="AP26" s="532"/>
    </row>
    <row r="27" spans="1:42" ht="20.100000000000001" customHeight="1">
      <c r="A27" s="536"/>
      <c r="B27" s="124" t="s">
        <v>498</v>
      </c>
      <c r="C27" s="170">
        <v>100</v>
      </c>
      <c r="D27" s="170">
        <v>130</v>
      </c>
      <c r="E27" s="193">
        <v>121</v>
      </c>
      <c r="F27" s="193">
        <v>121</v>
      </c>
      <c r="G27" s="193">
        <v>121</v>
      </c>
      <c r="H27" s="193">
        <v>121</v>
      </c>
      <c r="I27" s="193">
        <v>121</v>
      </c>
      <c r="J27" s="193">
        <v>121</v>
      </c>
      <c r="K27" s="193">
        <v>121</v>
      </c>
      <c r="L27" s="193">
        <v>121</v>
      </c>
      <c r="M27" s="193">
        <v>121</v>
      </c>
      <c r="N27" s="193">
        <v>121</v>
      </c>
      <c r="O27" s="193">
        <v>121</v>
      </c>
      <c r="P27" s="193">
        <v>121</v>
      </c>
      <c r="Q27" s="193">
        <v>121</v>
      </c>
      <c r="R27" s="193">
        <v>121</v>
      </c>
      <c r="S27" s="193">
        <v>121</v>
      </c>
      <c r="T27" s="193">
        <v>121</v>
      </c>
      <c r="U27" s="193">
        <v>121</v>
      </c>
      <c r="V27" s="193">
        <v>121</v>
      </c>
      <c r="W27" s="193">
        <v>121</v>
      </c>
      <c r="X27" s="193">
        <v>121</v>
      </c>
      <c r="Y27" s="193">
        <v>121</v>
      </c>
      <c r="Z27" s="193">
        <v>121</v>
      </c>
      <c r="AA27" s="193">
        <v>121</v>
      </c>
      <c r="AB27" s="193">
        <v>121</v>
      </c>
      <c r="AC27" s="193">
        <v>121</v>
      </c>
      <c r="AD27" s="193">
        <v>121</v>
      </c>
      <c r="AE27" s="193">
        <v>121</v>
      </c>
      <c r="AF27" s="193">
        <v>121</v>
      </c>
      <c r="AG27" s="193">
        <v>121</v>
      </c>
      <c r="AH27" s="193">
        <v>121</v>
      </c>
      <c r="AI27" s="193">
        <v>121</v>
      </c>
      <c r="AJ27" s="130">
        <f>SUM(F27:AI27)</f>
        <v>3630</v>
      </c>
      <c r="AK27" s="173">
        <f t="shared" si="4"/>
        <v>117.09677419354838</v>
      </c>
      <c r="AL27" s="544"/>
      <c r="AM27" s="546"/>
      <c r="AN27" s="526"/>
      <c r="AO27" s="174"/>
      <c r="AP27" s="526"/>
    </row>
    <row r="28" spans="1:42"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94">
        <v>9</v>
      </c>
      <c r="AJ28" s="109">
        <f t="shared" ref="AJ28:AJ60" si="6">SUM(E28:AI28)</f>
        <v>279</v>
      </c>
      <c r="AK28" s="110">
        <f t="shared" si="4"/>
        <v>9</v>
      </c>
      <c r="AL28" s="531">
        <f>SUM(AK28:AK29)</f>
        <v>47.225806451612904</v>
      </c>
      <c r="AM28" s="195">
        <f>AK28/C28</f>
        <v>0.18</v>
      </c>
      <c r="AN28" s="532">
        <f>AL28/(C28+C29)</f>
        <v>0.94451612903225812</v>
      </c>
      <c r="AO28" s="196">
        <f>AK28/D28</f>
        <v>1</v>
      </c>
      <c r="AP28" s="524">
        <f>AL28/(D28+D29)</f>
        <v>0.99422750424448214</v>
      </c>
    </row>
    <row r="29" spans="1:42" ht="20.100000000000001" customHeight="1">
      <c r="A29" s="530"/>
      <c r="B29" s="115" t="s">
        <v>504</v>
      </c>
      <c r="C29" s="159"/>
      <c r="D29" s="197">
        <v>38.5</v>
      </c>
      <c r="E29" s="197">
        <v>38</v>
      </c>
      <c r="F29" s="197">
        <v>38</v>
      </c>
      <c r="G29" s="197">
        <v>39</v>
      </c>
      <c r="H29" s="197">
        <v>39</v>
      </c>
      <c r="I29" s="197">
        <v>39</v>
      </c>
      <c r="J29" s="197">
        <v>39</v>
      </c>
      <c r="K29" s="197">
        <v>39</v>
      </c>
      <c r="L29" s="197">
        <v>39</v>
      </c>
      <c r="M29" s="197">
        <v>39</v>
      </c>
      <c r="N29" s="197">
        <v>38</v>
      </c>
      <c r="O29" s="197">
        <v>38</v>
      </c>
      <c r="P29" s="197">
        <v>38</v>
      </c>
      <c r="Q29" s="197">
        <v>38</v>
      </c>
      <c r="R29" s="197">
        <v>38</v>
      </c>
      <c r="S29" s="197">
        <v>38</v>
      </c>
      <c r="T29" s="197">
        <v>38</v>
      </c>
      <c r="U29" s="197">
        <v>38</v>
      </c>
      <c r="V29" s="197">
        <v>38</v>
      </c>
      <c r="W29" s="197">
        <v>38</v>
      </c>
      <c r="X29" s="197">
        <v>38</v>
      </c>
      <c r="Y29" s="197">
        <v>38</v>
      </c>
      <c r="Z29" s="197">
        <v>38</v>
      </c>
      <c r="AA29" s="197">
        <v>38</v>
      </c>
      <c r="AB29" s="197">
        <v>38</v>
      </c>
      <c r="AC29" s="197">
        <v>38</v>
      </c>
      <c r="AD29" s="197">
        <v>38</v>
      </c>
      <c r="AE29" s="197">
        <v>38</v>
      </c>
      <c r="AF29" s="197">
        <v>38</v>
      </c>
      <c r="AG29" s="197">
        <v>38</v>
      </c>
      <c r="AH29" s="197">
        <v>38</v>
      </c>
      <c r="AI29" s="197">
        <v>38</v>
      </c>
      <c r="AJ29" s="177">
        <f t="shared" si="6"/>
        <v>1185</v>
      </c>
      <c r="AK29" s="178">
        <f t="shared" si="4"/>
        <v>38.225806451612904</v>
      </c>
      <c r="AL29" s="548"/>
      <c r="AM29" s="181"/>
      <c r="AN29" s="555"/>
      <c r="AO29" s="182">
        <f>AK29/D29</f>
        <v>0.99287808965228319</v>
      </c>
      <c r="AP29" s="549"/>
    </row>
    <row r="30" spans="1:42" ht="20.100000000000001" customHeight="1">
      <c r="A30" s="536"/>
      <c r="B30" s="124" t="s">
        <v>490</v>
      </c>
      <c r="C30" s="135"/>
      <c r="D30" s="198"/>
      <c r="E30" s="199">
        <v>3</v>
      </c>
      <c r="F30" s="199">
        <v>3</v>
      </c>
      <c r="G30" s="199">
        <v>3</v>
      </c>
      <c r="H30" s="199">
        <v>2</v>
      </c>
      <c r="I30" s="199">
        <v>2</v>
      </c>
      <c r="J30" s="199">
        <v>2</v>
      </c>
      <c r="K30" s="199">
        <v>2</v>
      </c>
      <c r="L30" s="199">
        <v>2</v>
      </c>
      <c r="M30" s="199">
        <v>3</v>
      </c>
      <c r="N30" s="199">
        <v>3</v>
      </c>
      <c r="O30" s="199">
        <v>3</v>
      </c>
      <c r="P30" s="199">
        <v>3</v>
      </c>
      <c r="Q30" s="199">
        <v>3</v>
      </c>
      <c r="R30" s="199">
        <v>3</v>
      </c>
      <c r="S30" s="199">
        <v>3</v>
      </c>
      <c r="T30" s="199">
        <v>3</v>
      </c>
      <c r="U30" s="199">
        <v>3</v>
      </c>
      <c r="V30" s="199">
        <v>3</v>
      </c>
      <c r="W30" s="199">
        <v>3</v>
      </c>
      <c r="X30" s="199">
        <v>3</v>
      </c>
      <c r="Y30" s="199">
        <v>3</v>
      </c>
      <c r="Z30" s="199">
        <v>3</v>
      </c>
      <c r="AA30" s="199">
        <v>3</v>
      </c>
      <c r="AB30" s="199">
        <v>3</v>
      </c>
      <c r="AC30" s="199">
        <v>3</v>
      </c>
      <c r="AD30" s="199">
        <v>3</v>
      </c>
      <c r="AE30" s="199">
        <v>3</v>
      </c>
      <c r="AF30" s="199">
        <v>3</v>
      </c>
      <c r="AG30" s="199">
        <v>3</v>
      </c>
      <c r="AH30" s="198">
        <v>4</v>
      </c>
      <c r="AI30" s="198">
        <v>4</v>
      </c>
      <c r="AJ30" s="153">
        <f t="shared" si="6"/>
        <v>90</v>
      </c>
      <c r="AK30" s="140">
        <f t="shared" si="4"/>
        <v>2.903225806451613</v>
      </c>
      <c r="AL30" s="121"/>
      <c r="AM30" s="200"/>
      <c r="AN30" s="297"/>
      <c r="AO30" s="156"/>
      <c r="AP30" s="201"/>
    </row>
    <row r="31" spans="1:42" ht="20.100000000000001" customHeight="1">
      <c r="A31" s="529" t="s">
        <v>505</v>
      </c>
      <c r="B31" s="104" t="s">
        <v>497</v>
      </c>
      <c r="C31" s="157"/>
      <c r="D31" s="194">
        <v>28</v>
      </c>
      <c r="E31" s="106">
        <v>28</v>
      </c>
      <c r="F31" s="107">
        <v>31</v>
      </c>
      <c r="G31" s="107">
        <v>25</v>
      </c>
      <c r="H31" s="108">
        <v>34</v>
      </c>
      <c r="I31" s="107">
        <v>18</v>
      </c>
      <c r="J31" s="107">
        <v>23</v>
      </c>
      <c r="K31" s="107">
        <v>33</v>
      </c>
      <c r="L31" s="107">
        <v>29</v>
      </c>
      <c r="M31" s="107">
        <v>37</v>
      </c>
      <c r="N31" s="107">
        <v>26</v>
      </c>
      <c r="O31" s="108">
        <v>32</v>
      </c>
      <c r="P31" s="107">
        <v>16</v>
      </c>
      <c r="Q31" s="107">
        <v>22</v>
      </c>
      <c r="R31" s="176">
        <v>33</v>
      </c>
      <c r="S31" s="107">
        <v>28</v>
      </c>
      <c r="T31" s="107">
        <v>36</v>
      </c>
      <c r="U31" s="107">
        <v>25</v>
      </c>
      <c r="V31" s="107">
        <v>36</v>
      </c>
      <c r="W31" s="107">
        <v>14</v>
      </c>
      <c r="X31" s="108">
        <v>22</v>
      </c>
      <c r="Y31" s="107">
        <v>32</v>
      </c>
      <c r="Z31" s="107">
        <v>28</v>
      </c>
      <c r="AA31" s="107">
        <v>37</v>
      </c>
      <c r="AB31" s="107">
        <v>28</v>
      </c>
      <c r="AC31" s="107">
        <v>33</v>
      </c>
      <c r="AD31" s="107">
        <v>15</v>
      </c>
      <c r="AE31" s="107">
        <v>22</v>
      </c>
      <c r="AF31" s="107">
        <v>37</v>
      </c>
      <c r="AG31" s="107">
        <v>28</v>
      </c>
      <c r="AH31" s="107">
        <v>35</v>
      </c>
      <c r="AI31" s="107">
        <v>29</v>
      </c>
      <c r="AJ31" s="109">
        <f t="shared" si="6"/>
        <v>872</v>
      </c>
      <c r="AK31" s="110">
        <f t="shared" si="4"/>
        <v>28.129032258064516</v>
      </c>
      <c r="AL31" s="531">
        <f>SUM(AK31:AK33)</f>
        <v>40.903225806451616</v>
      </c>
      <c r="AM31" s="557"/>
      <c r="AN31" s="560"/>
      <c r="AO31" s="202">
        <f t="shared" ref="AO31:AO37" si="7">AK31/D31</f>
        <v>1.0046082949308757</v>
      </c>
      <c r="AP31" s="563">
        <f>AL31/(D31+D32+D33)</f>
        <v>0.97388632872503844</v>
      </c>
    </row>
    <row r="32" spans="1:42" ht="20.100000000000001" customHeight="1">
      <c r="A32" s="530"/>
      <c r="B32" s="115" t="s">
        <v>492</v>
      </c>
      <c r="C32" s="159"/>
      <c r="D32" s="197">
        <v>8</v>
      </c>
      <c r="E32" s="160">
        <v>9</v>
      </c>
      <c r="F32" s="117">
        <v>7</v>
      </c>
      <c r="G32" s="117">
        <v>11</v>
      </c>
      <c r="H32" s="118">
        <v>8</v>
      </c>
      <c r="I32" s="117">
        <v>3</v>
      </c>
      <c r="J32" s="117">
        <v>0</v>
      </c>
      <c r="K32" s="117">
        <v>9</v>
      </c>
      <c r="L32" s="117">
        <v>9</v>
      </c>
      <c r="M32" s="117">
        <v>7</v>
      </c>
      <c r="N32" s="117">
        <v>10</v>
      </c>
      <c r="O32" s="118">
        <v>9</v>
      </c>
      <c r="P32" s="117">
        <v>3</v>
      </c>
      <c r="Q32" s="117">
        <v>0</v>
      </c>
      <c r="R32" s="117">
        <v>10</v>
      </c>
      <c r="S32" s="117">
        <v>9</v>
      </c>
      <c r="T32" s="117">
        <v>5</v>
      </c>
      <c r="U32" s="117">
        <v>11</v>
      </c>
      <c r="V32" s="117">
        <v>7</v>
      </c>
      <c r="W32" s="117">
        <v>3</v>
      </c>
      <c r="X32" s="118">
        <v>0</v>
      </c>
      <c r="Y32" s="117">
        <v>10</v>
      </c>
      <c r="Z32" s="117">
        <v>7</v>
      </c>
      <c r="AA32" s="117">
        <v>5</v>
      </c>
      <c r="AB32" s="117">
        <v>11</v>
      </c>
      <c r="AC32" s="117">
        <v>9</v>
      </c>
      <c r="AD32" s="117">
        <v>2</v>
      </c>
      <c r="AE32" s="117">
        <v>0</v>
      </c>
      <c r="AF32" s="117">
        <v>10</v>
      </c>
      <c r="AG32" s="117">
        <v>6</v>
      </c>
      <c r="AH32" s="117">
        <v>2</v>
      </c>
      <c r="AI32" s="117">
        <v>5</v>
      </c>
      <c r="AJ32" s="119">
        <f t="shared" si="6"/>
        <v>197</v>
      </c>
      <c r="AK32" s="120">
        <f t="shared" si="4"/>
        <v>6.354838709677419</v>
      </c>
      <c r="AL32" s="525"/>
      <c r="AM32" s="558"/>
      <c r="AN32" s="561"/>
      <c r="AO32" s="203">
        <f t="shared" si="7"/>
        <v>0.79435483870967738</v>
      </c>
      <c r="AP32" s="564"/>
    </row>
    <row r="33" spans="1:42" ht="20.100000000000001" customHeight="1">
      <c r="A33" s="536"/>
      <c r="B33" s="124" t="s">
        <v>506</v>
      </c>
      <c r="C33" s="204"/>
      <c r="D33" s="205">
        <v>6</v>
      </c>
      <c r="E33" s="193">
        <v>8</v>
      </c>
      <c r="F33" s="206">
        <v>6</v>
      </c>
      <c r="G33" s="206">
        <v>9</v>
      </c>
      <c r="H33" s="207">
        <v>10</v>
      </c>
      <c r="I33" s="206">
        <v>4</v>
      </c>
      <c r="J33" s="206">
        <v>1</v>
      </c>
      <c r="K33" s="206">
        <v>7</v>
      </c>
      <c r="L33" s="206">
        <v>8</v>
      </c>
      <c r="M33" s="206">
        <v>8</v>
      </c>
      <c r="N33" s="206">
        <v>9</v>
      </c>
      <c r="O33" s="207">
        <v>8</v>
      </c>
      <c r="P33" s="206">
        <v>4</v>
      </c>
      <c r="Q33" s="206">
        <v>1</v>
      </c>
      <c r="R33" s="206">
        <v>7</v>
      </c>
      <c r="S33" s="206">
        <v>8</v>
      </c>
      <c r="T33" s="206">
        <v>6</v>
      </c>
      <c r="U33" s="206">
        <v>11</v>
      </c>
      <c r="V33" s="206">
        <v>10</v>
      </c>
      <c r="W33" s="206">
        <v>3</v>
      </c>
      <c r="X33" s="207">
        <v>1</v>
      </c>
      <c r="Y33" s="206">
        <v>7</v>
      </c>
      <c r="Z33" s="206">
        <v>8</v>
      </c>
      <c r="AA33" s="206">
        <v>6</v>
      </c>
      <c r="AB33" s="206">
        <v>8</v>
      </c>
      <c r="AC33" s="206">
        <v>8</v>
      </c>
      <c r="AD33" s="206">
        <v>3</v>
      </c>
      <c r="AE33" s="206">
        <v>1</v>
      </c>
      <c r="AF33" s="206">
        <v>7</v>
      </c>
      <c r="AG33" s="206">
        <v>8</v>
      </c>
      <c r="AH33" s="206">
        <v>5</v>
      </c>
      <c r="AI33" s="206">
        <v>9</v>
      </c>
      <c r="AJ33" s="130">
        <f t="shared" si="6"/>
        <v>199</v>
      </c>
      <c r="AK33" s="173">
        <f t="shared" si="4"/>
        <v>6.419354838709677</v>
      </c>
      <c r="AL33" s="526"/>
      <c r="AM33" s="559"/>
      <c r="AN33" s="562"/>
      <c r="AO33" s="208">
        <f t="shared" si="7"/>
        <v>1.0698924731182795</v>
      </c>
      <c r="AP33" s="565"/>
    </row>
    <row r="34" spans="1:42" ht="20.100000000000001" customHeight="1">
      <c r="A34" s="553" t="s">
        <v>507</v>
      </c>
      <c r="B34" s="554"/>
      <c r="C34" s="163"/>
      <c r="D34" s="204"/>
      <c r="E34" s="193">
        <v>2</v>
      </c>
      <c r="F34" s="206">
        <v>1</v>
      </c>
      <c r="G34" s="206">
        <v>7</v>
      </c>
      <c r="H34" s="207">
        <v>6</v>
      </c>
      <c r="I34" s="206">
        <v>0</v>
      </c>
      <c r="J34" s="206">
        <v>0</v>
      </c>
      <c r="K34" s="206">
        <v>8</v>
      </c>
      <c r="L34" s="206">
        <v>11</v>
      </c>
      <c r="M34" s="206">
        <v>6</v>
      </c>
      <c r="N34" s="206">
        <v>3</v>
      </c>
      <c r="O34" s="207">
        <v>5</v>
      </c>
      <c r="P34" s="206">
        <v>0</v>
      </c>
      <c r="Q34" s="206">
        <v>0</v>
      </c>
      <c r="R34" s="206">
        <v>7</v>
      </c>
      <c r="S34" s="206">
        <v>1</v>
      </c>
      <c r="T34" s="206">
        <v>3</v>
      </c>
      <c r="U34" s="206">
        <v>6</v>
      </c>
      <c r="V34" s="206">
        <v>5</v>
      </c>
      <c r="W34" s="206">
        <v>0</v>
      </c>
      <c r="X34" s="207">
        <v>0</v>
      </c>
      <c r="Y34" s="206">
        <v>1</v>
      </c>
      <c r="Z34" s="206">
        <v>4</v>
      </c>
      <c r="AA34" s="206">
        <v>6</v>
      </c>
      <c r="AB34" s="206">
        <v>5</v>
      </c>
      <c r="AC34" s="206">
        <v>1</v>
      </c>
      <c r="AD34" s="206">
        <v>0</v>
      </c>
      <c r="AE34" s="206">
        <v>0</v>
      </c>
      <c r="AF34" s="206">
        <v>8</v>
      </c>
      <c r="AG34" s="206">
        <v>4</v>
      </c>
      <c r="AH34" s="206">
        <v>3</v>
      </c>
      <c r="AI34" s="206">
        <v>7</v>
      </c>
      <c r="AJ34" s="209">
        <f t="shared" si="6"/>
        <v>110</v>
      </c>
      <c r="AK34" s="210">
        <f t="shared" si="4"/>
        <v>3.5483870967741935</v>
      </c>
      <c r="AL34" s="211"/>
      <c r="AM34" s="212"/>
      <c r="AN34" s="298"/>
      <c r="AO34" s="212" t="e">
        <f t="shared" si="7"/>
        <v>#DIV/0!</v>
      </c>
      <c r="AP34" s="211"/>
    </row>
    <row r="35" spans="1:42" ht="20.100000000000001" customHeight="1">
      <c r="A35" s="529" t="s">
        <v>508</v>
      </c>
      <c r="B35" s="104" t="s">
        <v>491</v>
      </c>
      <c r="C35" s="157">
        <v>80</v>
      </c>
      <c r="D35" s="157">
        <v>41</v>
      </c>
      <c r="E35" s="106">
        <v>38</v>
      </c>
      <c r="F35" s="194">
        <v>38</v>
      </c>
      <c r="G35" s="194">
        <v>38</v>
      </c>
      <c r="H35" s="194">
        <v>38</v>
      </c>
      <c r="I35" s="194">
        <v>38</v>
      </c>
      <c r="J35" s="194">
        <v>38</v>
      </c>
      <c r="K35" s="194">
        <v>38</v>
      </c>
      <c r="L35" s="194">
        <v>38</v>
      </c>
      <c r="M35" s="107">
        <v>38</v>
      </c>
      <c r="N35" s="107">
        <v>38</v>
      </c>
      <c r="O35" s="107">
        <v>38</v>
      </c>
      <c r="P35" s="107">
        <v>38</v>
      </c>
      <c r="Q35" s="107">
        <v>38</v>
      </c>
      <c r="R35" s="107">
        <v>38</v>
      </c>
      <c r="S35" s="107">
        <v>38</v>
      </c>
      <c r="T35" s="107">
        <v>38</v>
      </c>
      <c r="U35" s="107">
        <v>38</v>
      </c>
      <c r="V35" s="107">
        <v>38</v>
      </c>
      <c r="W35" s="107">
        <v>38</v>
      </c>
      <c r="X35" s="108">
        <v>38</v>
      </c>
      <c r="Y35" s="107">
        <v>38</v>
      </c>
      <c r="Z35" s="107">
        <v>38</v>
      </c>
      <c r="AA35" s="107">
        <v>38</v>
      </c>
      <c r="AB35" s="107">
        <v>38</v>
      </c>
      <c r="AC35" s="107">
        <v>38</v>
      </c>
      <c r="AD35" s="107">
        <v>38</v>
      </c>
      <c r="AE35" s="107">
        <v>38</v>
      </c>
      <c r="AF35" s="107">
        <v>37</v>
      </c>
      <c r="AG35" s="107">
        <v>37</v>
      </c>
      <c r="AH35" s="107">
        <v>37</v>
      </c>
      <c r="AI35" s="107">
        <v>38</v>
      </c>
      <c r="AJ35" s="109">
        <f t="shared" si="6"/>
        <v>1175</v>
      </c>
      <c r="AK35" s="110">
        <f t="shared" si="4"/>
        <v>37.903225806451616</v>
      </c>
      <c r="AL35" s="531">
        <f>SUM(AK35:AK37)</f>
        <v>73.935483870967744</v>
      </c>
      <c r="AM35" s="111">
        <f>AK35/C35</f>
        <v>0.47379032258064518</v>
      </c>
      <c r="AN35" s="532">
        <f>AL35/(C35+C36+C37)</f>
        <v>0.92419354838709677</v>
      </c>
      <c r="AO35" s="112">
        <f t="shared" si="7"/>
        <v>0.92446892210857601</v>
      </c>
      <c r="AP35" s="532">
        <f>AL35/(D35+D36+D37)</f>
        <v>0.96020108923334735</v>
      </c>
    </row>
    <row r="36" spans="1:42" ht="17.100000000000001" customHeight="1">
      <c r="A36" s="530"/>
      <c r="B36" s="115" t="s">
        <v>504</v>
      </c>
      <c r="C36" s="159"/>
      <c r="D36" s="159">
        <v>36</v>
      </c>
      <c r="E36" s="160">
        <v>35</v>
      </c>
      <c r="F36" s="197">
        <v>35</v>
      </c>
      <c r="G36" s="197">
        <v>35</v>
      </c>
      <c r="H36" s="197">
        <v>35</v>
      </c>
      <c r="I36" s="197">
        <v>35</v>
      </c>
      <c r="J36" s="197">
        <v>35</v>
      </c>
      <c r="K36" s="197">
        <v>35</v>
      </c>
      <c r="L36" s="197">
        <v>35</v>
      </c>
      <c r="M36" s="117">
        <v>35</v>
      </c>
      <c r="N36" s="117">
        <v>35</v>
      </c>
      <c r="O36" s="117">
        <v>35</v>
      </c>
      <c r="P36" s="117">
        <v>35</v>
      </c>
      <c r="Q36" s="117">
        <v>35</v>
      </c>
      <c r="R36" s="117">
        <v>35</v>
      </c>
      <c r="S36" s="117">
        <v>35</v>
      </c>
      <c r="T36" s="117">
        <v>35</v>
      </c>
      <c r="U36" s="117">
        <v>35</v>
      </c>
      <c r="V36" s="117">
        <v>35</v>
      </c>
      <c r="W36" s="117">
        <v>35</v>
      </c>
      <c r="X36" s="118">
        <v>35</v>
      </c>
      <c r="Y36" s="117">
        <v>35</v>
      </c>
      <c r="Z36" s="117">
        <v>35</v>
      </c>
      <c r="AA36" s="117">
        <v>35</v>
      </c>
      <c r="AB36" s="117">
        <v>35</v>
      </c>
      <c r="AC36" s="117">
        <v>35</v>
      </c>
      <c r="AD36" s="117">
        <v>35</v>
      </c>
      <c r="AE36" s="117">
        <v>35</v>
      </c>
      <c r="AF36" s="117">
        <v>36</v>
      </c>
      <c r="AG36" s="117">
        <v>36</v>
      </c>
      <c r="AH36" s="117">
        <v>36</v>
      </c>
      <c r="AI36" s="117">
        <v>36</v>
      </c>
      <c r="AJ36" s="119">
        <f t="shared" si="6"/>
        <v>1089</v>
      </c>
      <c r="AK36" s="120">
        <f t="shared" si="4"/>
        <v>35.12903225806452</v>
      </c>
      <c r="AL36" s="547"/>
      <c r="AM36" s="540"/>
      <c r="AN36" s="525"/>
      <c r="AO36" s="182">
        <f t="shared" si="7"/>
        <v>0.97580645161290336</v>
      </c>
      <c r="AP36" s="524"/>
    </row>
    <row r="37" spans="1:42" ht="20.100000000000001" customHeight="1">
      <c r="A37" s="530"/>
      <c r="B37" s="115" t="s">
        <v>509</v>
      </c>
      <c r="C37" s="135"/>
      <c r="D37" s="159"/>
      <c r="E37" s="160">
        <v>0</v>
      </c>
      <c r="F37" s="197">
        <v>0</v>
      </c>
      <c r="G37" s="197">
        <v>0</v>
      </c>
      <c r="H37" s="197">
        <v>1</v>
      </c>
      <c r="I37" s="197">
        <v>1</v>
      </c>
      <c r="J37" s="197">
        <v>1</v>
      </c>
      <c r="K37" s="197">
        <v>1</v>
      </c>
      <c r="L37" s="197">
        <v>1</v>
      </c>
      <c r="M37" s="197">
        <v>1</v>
      </c>
      <c r="N37" s="197">
        <v>1</v>
      </c>
      <c r="O37" s="197">
        <v>1</v>
      </c>
      <c r="P37" s="197">
        <v>1</v>
      </c>
      <c r="Q37" s="117">
        <v>1</v>
      </c>
      <c r="R37" s="117">
        <v>1</v>
      </c>
      <c r="S37" s="117">
        <v>1</v>
      </c>
      <c r="T37" s="117">
        <v>1</v>
      </c>
      <c r="U37" s="117">
        <v>1</v>
      </c>
      <c r="V37" s="117">
        <v>1</v>
      </c>
      <c r="W37" s="117">
        <v>1</v>
      </c>
      <c r="X37" s="118">
        <v>1</v>
      </c>
      <c r="Y37" s="117">
        <v>1</v>
      </c>
      <c r="Z37" s="117">
        <v>1</v>
      </c>
      <c r="AA37" s="117">
        <v>1</v>
      </c>
      <c r="AB37" s="117">
        <v>1</v>
      </c>
      <c r="AC37" s="176">
        <v>1</v>
      </c>
      <c r="AD37" s="176">
        <v>1</v>
      </c>
      <c r="AE37" s="176">
        <v>1</v>
      </c>
      <c r="AF37" s="176">
        <v>1</v>
      </c>
      <c r="AG37" s="176">
        <v>1</v>
      </c>
      <c r="AH37" s="176">
        <v>1</v>
      </c>
      <c r="AI37" s="176">
        <v>1</v>
      </c>
      <c r="AJ37" s="177">
        <f t="shared" si="6"/>
        <v>28</v>
      </c>
      <c r="AK37" s="178">
        <f t="shared" si="4"/>
        <v>0.90322580645161288</v>
      </c>
      <c r="AL37" s="548"/>
      <c r="AM37" s="556"/>
      <c r="AN37" s="555"/>
      <c r="AO37" s="181" t="e">
        <f t="shared" si="7"/>
        <v>#DIV/0!</v>
      </c>
      <c r="AP37" s="549"/>
    </row>
    <row r="38" spans="1:42" ht="20.100000000000001" customHeight="1">
      <c r="A38" s="536"/>
      <c r="B38" s="124" t="s">
        <v>490</v>
      </c>
      <c r="C38" s="125"/>
      <c r="D38" s="204"/>
      <c r="E38" s="193">
        <v>4</v>
      </c>
      <c r="F38" s="213">
        <v>4</v>
      </c>
      <c r="G38" s="213">
        <v>4</v>
      </c>
      <c r="H38" s="213">
        <v>4</v>
      </c>
      <c r="I38" s="213">
        <v>4</v>
      </c>
      <c r="J38" s="213">
        <v>4</v>
      </c>
      <c r="K38" s="213">
        <v>4</v>
      </c>
      <c r="L38" s="213">
        <v>4</v>
      </c>
      <c r="M38" s="213">
        <v>5</v>
      </c>
      <c r="N38" s="213">
        <v>4</v>
      </c>
      <c r="O38" s="213">
        <v>4</v>
      </c>
      <c r="P38" s="213">
        <v>4</v>
      </c>
      <c r="Q38" s="213">
        <v>4</v>
      </c>
      <c r="R38" s="213">
        <v>4</v>
      </c>
      <c r="S38" s="213">
        <v>4</v>
      </c>
      <c r="T38" s="213">
        <v>4</v>
      </c>
      <c r="U38" s="213">
        <v>5</v>
      </c>
      <c r="V38" s="213">
        <v>5</v>
      </c>
      <c r="W38" s="206">
        <v>5</v>
      </c>
      <c r="X38" s="207">
        <v>5</v>
      </c>
      <c r="Y38" s="206">
        <v>5</v>
      </c>
      <c r="Z38" s="206">
        <v>5</v>
      </c>
      <c r="AA38" s="206">
        <v>5</v>
      </c>
      <c r="AB38" s="206">
        <v>5</v>
      </c>
      <c r="AC38" s="206">
        <v>5</v>
      </c>
      <c r="AD38" s="206">
        <v>5</v>
      </c>
      <c r="AE38" s="206">
        <v>5</v>
      </c>
      <c r="AF38" s="206">
        <v>4</v>
      </c>
      <c r="AG38" s="206">
        <v>5</v>
      </c>
      <c r="AH38" s="206">
        <v>5</v>
      </c>
      <c r="AI38" s="206">
        <v>5</v>
      </c>
      <c r="AJ38" s="214">
        <f t="shared" si="6"/>
        <v>139</v>
      </c>
      <c r="AK38" s="173">
        <f t="shared" si="4"/>
        <v>4.4838709677419351</v>
      </c>
      <c r="AL38" s="132"/>
      <c r="AM38" s="215"/>
      <c r="AN38" s="154"/>
      <c r="AO38" s="156"/>
      <c r="AP38" s="191"/>
    </row>
    <row r="39" spans="1:42" ht="20.100000000000001" customHeight="1">
      <c r="A39" s="530" t="s">
        <v>510</v>
      </c>
      <c r="B39" s="115" t="s">
        <v>491</v>
      </c>
      <c r="C39" s="135">
        <v>15</v>
      </c>
      <c r="D39" s="135">
        <v>11</v>
      </c>
      <c r="E39" s="127">
        <v>7</v>
      </c>
      <c r="F39" s="199">
        <v>9</v>
      </c>
      <c r="G39" s="199">
        <v>7</v>
      </c>
      <c r="H39" s="199">
        <v>6</v>
      </c>
      <c r="I39" s="199">
        <v>11</v>
      </c>
      <c r="J39" s="199"/>
      <c r="K39" s="199">
        <v>10</v>
      </c>
      <c r="L39" s="199">
        <v>6</v>
      </c>
      <c r="M39" s="199">
        <v>9</v>
      </c>
      <c r="N39" s="199">
        <v>7</v>
      </c>
      <c r="O39" s="199">
        <v>6</v>
      </c>
      <c r="P39" s="199">
        <v>12</v>
      </c>
      <c r="Q39" s="199"/>
      <c r="R39" s="199">
        <v>11</v>
      </c>
      <c r="S39" s="199">
        <v>7</v>
      </c>
      <c r="T39" s="199">
        <v>7</v>
      </c>
      <c r="U39" s="128">
        <v>8</v>
      </c>
      <c r="V39" s="128">
        <v>8</v>
      </c>
      <c r="W39" s="128">
        <v>11</v>
      </c>
      <c r="X39" s="129"/>
      <c r="Y39" s="128">
        <v>11</v>
      </c>
      <c r="Z39" s="128">
        <v>6</v>
      </c>
      <c r="AA39" s="128">
        <v>8</v>
      </c>
      <c r="AB39" s="128">
        <v>7</v>
      </c>
      <c r="AC39" s="128">
        <v>6</v>
      </c>
      <c r="AD39" s="128">
        <v>13</v>
      </c>
      <c r="AE39" s="128"/>
      <c r="AF39" s="128">
        <v>11</v>
      </c>
      <c r="AG39" s="128">
        <v>8</v>
      </c>
      <c r="AH39" s="128">
        <v>8</v>
      </c>
      <c r="AI39" s="128">
        <v>6</v>
      </c>
      <c r="AJ39" s="216">
        <f t="shared" si="6"/>
        <v>226</v>
      </c>
      <c r="AK39" s="217">
        <f t="shared" si="4"/>
        <v>8.3703703703703702</v>
      </c>
      <c r="AL39" s="566">
        <f>SUM(AK39:AK40)</f>
        <v>10.333333333333334</v>
      </c>
      <c r="AM39" s="218">
        <f>AK39/C39</f>
        <v>0.55802469135802468</v>
      </c>
      <c r="AN39" s="569">
        <f>AL39/(C39+C40)</f>
        <v>0.68888888888888888</v>
      </c>
      <c r="AO39" s="218">
        <f>AK39/D39</f>
        <v>0.76094276094276092</v>
      </c>
      <c r="AP39" s="524">
        <f>AL39/(D39+D40)</f>
        <v>0.86111111111111116</v>
      </c>
    </row>
    <row r="40" spans="1:42" ht="20.100000000000001" customHeight="1">
      <c r="A40" s="530"/>
      <c r="B40" s="115" t="s">
        <v>492</v>
      </c>
      <c r="C40" s="159"/>
      <c r="D40" s="159">
        <v>1</v>
      </c>
      <c r="E40" s="160">
        <v>4</v>
      </c>
      <c r="F40" s="197">
        <v>2</v>
      </c>
      <c r="G40" s="197">
        <v>2</v>
      </c>
      <c r="H40" s="197">
        <v>3</v>
      </c>
      <c r="I40" s="197">
        <v>1</v>
      </c>
      <c r="J40" s="197"/>
      <c r="K40" s="197">
        <v>1</v>
      </c>
      <c r="L40" s="197">
        <v>3</v>
      </c>
      <c r="M40" s="197">
        <v>1</v>
      </c>
      <c r="N40" s="197">
        <v>2</v>
      </c>
      <c r="O40" s="197">
        <v>3</v>
      </c>
      <c r="P40" s="197">
        <v>1</v>
      </c>
      <c r="Q40" s="197"/>
      <c r="R40" s="197">
        <v>1</v>
      </c>
      <c r="S40" s="197">
        <v>4</v>
      </c>
      <c r="T40" s="197">
        <v>2</v>
      </c>
      <c r="U40" s="117">
        <v>1</v>
      </c>
      <c r="V40" s="117">
        <v>3</v>
      </c>
      <c r="W40" s="117">
        <v>1</v>
      </c>
      <c r="X40" s="118"/>
      <c r="Y40" s="117">
        <v>1</v>
      </c>
      <c r="Z40" s="117">
        <v>3</v>
      </c>
      <c r="AA40" s="117">
        <v>2</v>
      </c>
      <c r="AB40" s="117">
        <v>1</v>
      </c>
      <c r="AC40" s="117">
        <v>3</v>
      </c>
      <c r="AD40" s="117">
        <v>1</v>
      </c>
      <c r="AE40" s="117"/>
      <c r="AF40" s="117">
        <v>1</v>
      </c>
      <c r="AG40" s="117">
        <v>3</v>
      </c>
      <c r="AH40" s="117">
        <v>2</v>
      </c>
      <c r="AI40" s="117">
        <v>1</v>
      </c>
      <c r="AJ40" s="219">
        <f t="shared" si="6"/>
        <v>53</v>
      </c>
      <c r="AK40" s="220">
        <f t="shared" si="4"/>
        <v>1.962962962962963</v>
      </c>
      <c r="AL40" s="567"/>
      <c r="AM40" s="572"/>
      <c r="AN40" s="570"/>
      <c r="AO40" s="218">
        <f>AK40/D40</f>
        <v>1.962962962962963</v>
      </c>
      <c r="AP40" s="525"/>
    </row>
    <row r="41" spans="1:42" ht="20.100000000000001" customHeight="1">
      <c r="A41" s="536"/>
      <c r="B41" s="158" t="s">
        <v>493</v>
      </c>
      <c r="C41" s="135"/>
      <c r="D41" s="135"/>
      <c r="E41" s="127">
        <v>1</v>
      </c>
      <c r="F41" s="199">
        <v>0</v>
      </c>
      <c r="G41" s="199">
        <v>1</v>
      </c>
      <c r="H41" s="199">
        <v>0</v>
      </c>
      <c r="I41" s="199">
        <v>0</v>
      </c>
      <c r="J41" s="199"/>
      <c r="K41" s="199">
        <v>0</v>
      </c>
      <c r="L41" s="199">
        <v>1</v>
      </c>
      <c r="M41" s="199">
        <v>0</v>
      </c>
      <c r="N41" s="199">
        <v>0</v>
      </c>
      <c r="O41" s="199">
        <v>0</v>
      </c>
      <c r="P41" s="199">
        <v>0</v>
      </c>
      <c r="Q41" s="199"/>
      <c r="R41" s="199">
        <v>0</v>
      </c>
      <c r="S41" s="199">
        <v>0</v>
      </c>
      <c r="T41" s="199">
        <v>1</v>
      </c>
      <c r="U41" s="199">
        <v>0</v>
      </c>
      <c r="V41" s="199">
        <v>0</v>
      </c>
      <c r="W41" s="199">
        <v>1</v>
      </c>
      <c r="X41" s="128"/>
      <c r="Y41" s="199">
        <v>0</v>
      </c>
      <c r="Z41" s="199">
        <v>0</v>
      </c>
      <c r="AA41" s="199">
        <v>0</v>
      </c>
      <c r="AB41" s="199">
        <v>0</v>
      </c>
      <c r="AC41" s="128">
        <v>0</v>
      </c>
      <c r="AD41" s="128">
        <v>0</v>
      </c>
      <c r="AE41" s="128"/>
      <c r="AF41" s="128">
        <v>0</v>
      </c>
      <c r="AG41" s="128">
        <v>0</v>
      </c>
      <c r="AH41" s="128">
        <v>0</v>
      </c>
      <c r="AI41" s="128">
        <v>0</v>
      </c>
      <c r="AJ41" s="214">
        <f t="shared" si="6"/>
        <v>5</v>
      </c>
      <c r="AK41" s="221">
        <f t="shared" si="4"/>
        <v>0.18518518518518517</v>
      </c>
      <c r="AL41" s="568"/>
      <c r="AM41" s="573"/>
      <c r="AN41" s="571"/>
      <c r="AO41" s="222"/>
      <c r="AP41" s="526"/>
    </row>
    <row r="42" spans="1:42" ht="20.100000000000001" customHeight="1">
      <c r="A42" s="529" t="s">
        <v>511</v>
      </c>
      <c r="B42" s="104" t="s">
        <v>491</v>
      </c>
      <c r="C42" s="223">
        <v>29</v>
      </c>
      <c r="D42" s="157">
        <v>28</v>
      </c>
      <c r="E42" s="106">
        <v>28</v>
      </c>
      <c r="F42" s="194">
        <v>28</v>
      </c>
      <c r="G42" s="194">
        <v>28</v>
      </c>
      <c r="H42" s="194">
        <v>26</v>
      </c>
      <c r="I42" s="194">
        <v>26</v>
      </c>
      <c r="J42" s="194">
        <v>26</v>
      </c>
      <c r="K42" s="194">
        <v>26</v>
      </c>
      <c r="L42" s="194">
        <v>26</v>
      </c>
      <c r="M42" s="194">
        <v>26</v>
      </c>
      <c r="N42" s="194">
        <v>26</v>
      </c>
      <c r="O42" s="194">
        <v>27</v>
      </c>
      <c r="P42" s="194">
        <v>27</v>
      </c>
      <c r="Q42" s="194">
        <v>27</v>
      </c>
      <c r="R42" s="194">
        <v>28</v>
      </c>
      <c r="S42" s="194">
        <v>29</v>
      </c>
      <c r="T42" s="194">
        <v>28</v>
      </c>
      <c r="U42" s="194">
        <v>28</v>
      </c>
      <c r="V42" s="194">
        <v>27</v>
      </c>
      <c r="W42" s="194">
        <v>26</v>
      </c>
      <c r="X42" s="194">
        <v>26</v>
      </c>
      <c r="Y42" s="194">
        <v>26</v>
      </c>
      <c r="Z42" s="194">
        <v>26</v>
      </c>
      <c r="AA42" s="194">
        <v>26</v>
      </c>
      <c r="AB42" s="194">
        <v>26</v>
      </c>
      <c r="AC42" s="194">
        <v>26</v>
      </c>
      <c r="AD42" s="194">
        <v>26</v>
      </c>
      <c r="AE42" s="194">
        <v>25</v>
      </c>
      <c r="AF42" s="194">
        <v>26</v>
      </c>
      <c r="AG42" s="194">
        <v>27</v>
      </c>
      <c r="AH42" s="194">
        <v>27</v>
      </c>
      <c r="AI42" s="194">
        <v>27</v>
      </c>
      <c r="AJ42" s="109">
        <f t="shared" si="6"/>
        <v>827</v>
      </c>
      <c r="AK42" s="110">
        <f t="shared" si="4"/>
        <v>26.677419354838708</v>
      </c>
      <c r="AL42" s="531">
        <f>SUM(AK42:AK43)</f>
        <v>36.032258064516128</v>
      </c>
      <c r="AM42" s="111">
        <f>AK42/C42</f>
        <v>0.9199110122358175</v>
      </c>
      <c r="AN42" s="532">
        <f>AL42/(C42+C43)</f>
        <v>0.92390405293631095</v>
      </c>
      <c r="AO42" s="112">
        <f>AK42/D42</f>
        <v>0.95276497695852524</v>
      </c>
      <c r="AP42" s="532">
        <f>AL42/(D42+D43)</f>
        <v>0.96860908775580978</v>
      </c>
    </row>
    <row r="43" spans="1:42" ht="20.100000000000001" customHeight="1">
      <c r="A43" s="530"/>
      <c r="B43" s="115" t="s">
        <v>509</v>
      </c>
      <c r="C43" s="159">
        <v>10</v>
      </c>
      <c r="D43" s="224">
        <v>9.1999999999999993</v>
      </c>
      <c r="E43" s="225">
        <v>7</v>
      </c>
      <c r="F43" s="226">
        <v>7</v>
      </c>
      <c r="G43" s="226">
        <v>7</v>
      </c>
      <c r="H43" s="226">
        <v>7</v>
      </c>
      <c r="I43" s="197">
        <v>8</v>
      </c>
      <c r="J43" s="117">
        <v>7</v>
      </c>
      <c r="K43" s="117">
        <v>10</v>
      </c>
      <c r="L43" s="117">
        <v>10</v>
      </c>
      <c r="M43" s="117">
        <v>9</v>
      </c>
      <c r="N43" s="117">
        <v>9</v>
      </c>
      <c r="O43" s="117">
        <v>10</v>
      </c>
      <c r="P43" s="117">
        <v>11</v>
      </c>
      <c r="Q43" s="117">
        <v>9</v>
      </c>
      <c r="R43" s="117">
        <v>10</v>
      </c>
      <c r="S43" s="118">
        <v>10</v>
      </c>
      <c r="T43" s="118">
        <v>11</v>
      </c>
      <c r="U43" s="118">
        <v>10</v>
      </c>
      <c r="V43" s="118">
        <v>10</v>
      </c>
      <c r="W43" s="117">
        <v>10</v>
      </c>
      <c r="X43" s="117">
        <v>10</v>
      </c>
      <c r="Y43" s="117">
        <v>11</v>
      </c>
      <c r="Z43" s="117">
        <v>10</v>
      </c>
      <c r="AA43" s="117">
        <v>10</v>
      </c>
      <c r="AB43" s="117">
        <v>11</v>
      </c>
      <c r="AC43" s="117">
        <v>9</v>
      </c>
      <c r="AD43" s="117">
        <v>10</v>
      </c>
      <c r="AE43" s="117">
        <v>8</v>
      </c>
      <c r="AF43" s="117">
        <v>10</v>
      </c>
      <c r="AG43" s="117">
        <v>10</v>
      </c>
      <c r="AH43" s="117">
        <v>9</v>
      </c>
      <c r="AI43" s="117">
        <v>10</v>
      </c>
      <c r="AJ43" s="177">
        <f t="shared" si="6"/>
        <v>290</v>
      </c>
      <c r="AK43" s="178">
        <f t="shared" si="4"/>
        <v>9.3548387096774199</v>
      </c>
      <c r="AL43" s="548"/>
      <c r="AM43" s="179">
        <f>AK43/C43</f>
        <v>0.93548387096774199</v>
      </c>
      <c r="AN43" s="555"/>
      <c r="AO43" s="182">
        <f>AK43/D43</f>
        <v>1.0168302945301544</v>
      </c>
      <c r="AP43" s="549"/>
    </row>
    <row r="44" spans="1:42" ht="20.100000000000001" customHeight="1">
      <c r="A44" s="536"/>
      <c r="B44" s="124" t="s">
        <v>490</v>
      </c>
      <c r="C44" s="227"/>
      <c r="D44" s="228"/>
      <c r="E44" s="229">
        <v>1</v>
      </c>
      <c r="F44" s="230">
        <v>1</v>
      </c>
      <c r="G44" s="230">
        <v>1</v>
      </c>
      <c r="H44" s="230">
        <v>3</v>
      </c>
      <c r="I44" s="230">
        <v>3</v>
      </c>
      <c r="J44" s="231">
        <v>3</v>
      </c>
      <c r="K44" s="231">
        <v>3</v>
      </c>
      <c r="L44" s="231">
        <v>3</v>
      </c>
      <c r="M44" s="231">
        <v>3</v>
      </c>
      <c r="N44" s="231">
        <v>3</v>
      </c>
      <c r="O44" s="231">
        <v>2</v>
      </c>
      <c r="P44" s="231">
        <v>2</v>
      </c>
      <c r="Q44" s="231">
        <v>2</v>
      </c>
      <c r="R44" s="231">
        <v>1</v>
      </c>
      <c r="S44" s="231">
        <v>0</v>
      </c>
      <c r="T44" s="231">
        <v>1</v>
      </c>
      <c r="U44" s="231">
        <v>1</v>
      </c>
      <c r="V44" s="231">
        <v>2</v>
      </c>
      <c r="W44" s="231">
        <v>3</v>
      </c>
      <c r="X44" s="231">
        <v>3</v>
      </c>
      <c r="Y44" s="231">
        <v>3</v>
      </c>
      <c r="Z44" s="231">
        <v>3</v>
      </c>
      <c r="AA44" s="231">
        <v>3</v>
      </c>
      <c r="AB44" s="231">
        <v>3</v>
      </c>
      <c r="AC44" s="350">
        <v>3</v>
      </c>
      <c r="AD44" s="350">
        <v>3</v>
      </c>
      <c r="AE44" s="350">
        <v>4</v>
      </c>
      <c r="AF44" s="350">
        <v>3</v>
      </c>
      <c r="AG44" s="351">
        <v>2</v>
      </c>
      <c r="AH44" s="352">
        <v>2</v>
      </c>
      <c r="AI44" s="353">
        <v>2</v>
      </c>
      <c r="AJ44" s="130">
        <f t="shared" si="6"/>
        <v>72</v>
      </c>
      <c r="AK44" s="178">
        <f t="shared" si="4"/>
        <v>2.3225806451612905</v>
      </c>
      <c r="AL44" s="121"/>
      <c r="AM44" s="232"/>
      <c r="AN44" s="149"/>
      <c r="AO44" s="185"/>
      <c r="AP44" s="113"/>
    </row>
    <row r="45" spans="1:42" ht="20.100000000000001" customHeight="1">
      <c r="A45" s="529" t="s">
        <v>512</v>
      </c>
      <c r="B45" s="104" t="s">
        <v>497</v>
      </c>
      <c r="C45" s="157">
        <v>29</v>
      </c>
      <c r="D45" s="175">
        <v>23</v>
      </c>
      <c r="E45" s="233">
        <v>20</v>
      </c>
      <c r="F45" s="234">
        <v>21</v>
      </c>
      <c r="G45" s="234">
        <v>21</v>
      </c>
      <c r="H45" s="234">
        <v>21</v>
      </c>
      <c r="I45" s="234">
        <v>21</v>
      </c>
      <c r="J45" s="234">
        <v>21</v>
      </c>
      <c r="K45" s="234">
        <v>21</v>
      </c>
      <c r="L45" s="234">
        <v>21</v>
      </c>
      <c r="M45" s="234">
        <v>21</v>
      </c>
      <c r="N45" s="234">
        <v>21</v>
      </c>
      <c r="O45" s="234">
        <v>21</v>
      </c>
      <c r="P45" s="234">
        <v>21</v>
      </c>
      <c r="Q45" s="234">
        <v>21</v>
      </c>
      <c r="R45" s="234">
        <v>21</v>
      </c>
      <c r="S45" s="234">
        <v>21</v>
      </c>
      <c r="T45" s="234">
        <v>21</v>
      </c>
      <c r="U45" s="234">
        <v>21</v>
      </c>
      <c r="V45" s="234">
        <v>21</v>
      </c>
      <c r="W45" s="234">
        <v>21</v>
      </c>
      <c r="X45" s="234">
        <v>21</v>
      </c>
      <c r="Y45" s="234">
        <v>21</v>
      </c>
      <c r="Z45" s="234">
        <v>21</v>
      </c>
      <c r="AA45" s="234">
        <v>21</v>
      </c>
      <c r="AB45" s="234">
        <v>21</v>
      </c>
      <c r="AC45" s="234">
        <v>21</v>
      </c>
      <c r="AD45" s="234">
        <v>21</v>
      </c>
      <c r="AE45" s="234">
        <v>21</v>
      </c>
      <c r="AF45" s="234">
        <v>21</v>
      </c>
      <c r="AG45" s="234">
        <v>21</v>
      </c>
      <c r="AH45" s="234">
        <v>21</v>
      </c>
      <c r="AI45" s="234">
        <v>21</v>
      </c>
      <c r="AJ45" s="109">
        <f>SUM(E45:AI45)</f>
        <v>650</v>
      </c>
      <c r="AK45" s="110">
        <f>AJ45/COUNTA(E45:AI45)</f>
        <v>20.967741935483872</v>
      </c>
      <c r="AL45" s="531">
        <f>SUM(AK45:AK46)</f>
        <v>23.967741935483872</v>
      </c>
      <c r="AM45" s="111">
        <f>AK45/C45</f>
        <v>0.72302558398220251</v>
      </c>
      <c r="AN45" s="532">
        <f>AL45/SUM(C45:C46)</f>
        <v>0.82647385984427146</v>
      </c>
      <c r="AO45" s="112">
        <f t="shared" ref="AO45:AO51" si="8">AK45/D45</f>
        <v>0.91164095371669007</v>
      </c>
      <c r="AP45" s="532">
        <f>AL45/SUM(D45:D46)</f>
        <v>0.95870967741935487</v>
      </c>
    </row>
    <row r="46" spans="1:42" ht="20.100000000000001" customHeight="1">
      <c r="A46" s="530"/>
      <c r="B46" s="115" t="s">
        <v>498</v>
      </c>
      <c r="C46" s="159"/>
      <c r="D46" s="159">
        <v>2</v>
      </c>
      <c r="E46" s="235">
        <v>3</v>
      </c>
      <c r="F46" s="118">
        <v>3</v>
      </c>
      <c r="G46" s="118">
        <v>3</v>
      </c>
      <c r="H46" s="118">
        <v>3</v>
      </c>
      <c r="I46" s="118">
        <v>3</v>
      </c>
      <c r="J46" s="118">
        <v>3</v>
      </c>
      <c r="K46" s="118">
        <v>3</v>
      </c>
      <c r="L46" s="118">
        <v>3</v>
      </c>
      <c r="M46" s="118">
        <v>3</v>
      </c>
      <c r="N46" s="118">
        <v>3</v>
      </c>
      <c r="O46" s="118">
        <v>3</v>
      </c>
      <c r="P46" s="118">
        <v>3</v>
      </c>
      <c r="Q46" s="118">
        <v>3</v>
      </c>
      <c r="R46" s="118">
        <v>3</v>
      </c>
      <c r="S46" s="118">
        <v>3</v>
      </c>
      <c r="T46" s="118">
        <v>3</v>
      </c>
      <c r="U46" s="118">
        <v>3</v>
      </c>
      <c r="V46" s="118">
        <v>3</v>
      </c>
      <c r="W46" s="118">
        <v>3</v>
      </c>
      <c r="X46" s="118">
        <v>3</v>
      </c>
      <c r="Y46" s="118">
        <v>3</v>
      </c>
      <c r="Z46" s="118">
        <v>3</v>
      </c>
      <c r="AA46" s="118">
        <v>3</v>
      </c>
      <c r="AB46" s="118">
        <v>3</v>
      </c>
      <c r="AC46" s="118">
        <v>3</v>
      </c>
      <c r="AD46" s="118">
        <v>3</v>
      </c>
      <c r="AE46" s="118">
        <v>3</v>
      </c>
      <c r="AF46" s="118">
        <v>3</v>
      </c>
      <c r="AG46" s="118">
        <v>3</v>
      </c>
      <c r="AH46" s="118">
        <v>3</v>
      </c>
      <c r="AI46" s="118">
        <v>3</v>
      </c>
      <c r="AJ46" s="119">
        <f t="shared" si="6"/>
        <v>93</v>
      </c>
      <c r="AK46" s="178">
        <f t="shared" si="4"/>
        <v>3</v>
      </c>
      <c r="AL46" s="574"/>
      <c r="AM46" s="236"/>
      <c r="AN46" s="575"/>
      <c r="AO46" s="182">
        <f t="shared" si="8"/>
        <v>1.5</v>
      </c>
      <c r="AP46" s="575"/>
    </row>
    <row r="47" spans="1:42" ht="20.100000000000001" customHeight="1">
      <c r="A47" s="536"/>
      <c r="B47" s="124" t="s">
        <v>513</v>
      </c>
      <c r="C47" s="204">
        <v>8</v>
      </c>
      <c r="D47" s="204">
        <v>8</v>
      </c>
      <c r="E47" s="237">
        <v>5</v>
      </c>
      <c r="F47" s="206">
        <v>5</v>
      </c>
      <c r="G47" s="206">
        <v>7</v>
      </c>
      <c r="H47" s="206">
        <v>7</v>
      </c>
      <c r="I47" s="206">
        <v>8</v>
      </c>
      <c r="J47" s="206">
        <v>7</v>
      </c>
      <c r="K47" s="206">
        <v>8</v>
      </c>
      <c r="L47" s="206">
        <v>7</v>
      </c>
      <c r="M47" s="206">
        <v>7</v>
      </c>
      <c r="N47" s="206">
        <v>7</v>
      </c>
      <c r="O47" s="206">
        <v>6</v>
      </c>
      <c r="P47" s="206">
        <v>7</v>
      </c>
      <c r="Q47" s="206">
        <v>7</v>
      </c>
      <c r="R47" s="206">
        <v>8</v>
      </c>
      <c r="S47" s="206">
        <v>7</v>
      </c>
      <c r="T47" s="206">
        <v>7</v>
      </c>
      <c r="U47" s="206">
        <v>8</v>
      </c>
      <c r="V47" s="206">
        <v>8</v>
      </c>
      <c r="W47" s="206">
        <v>8</v>
      </c>
      <c r="X47" s="206">
        <v>8</v>
      </c>
      <c r="Y47" s="206">
        <v>7</v>
      </c>
      <c r="Z47" s="206">
        <v>7</v>
      </c>
      <c r="AA47" s="206">
        <v>7</v>
      </c>
      <c r="AB47" s="206">
        <v>7</v>
      </c>
      <c r="AC47" s="206">
        <v>8</v>
      </c>
      <c r="AD47" s="206">
        <v>8</v>
      </c>
      <c r="AE47" s="206">
        <v>7</v>
      </c>
      <c r="AF47" s="206">
        <v>7</v>
      </c>
      <c r="AG47" s="206">
        <v>7</v>
      </c>
      <c r="AH47" s="206">
        <v>7</v>
      </c>
      <c r="AI47" s="206">
        <v>7</v>
      </c>
      <c r="AJ47" s="153">
        <f t="shared" si="6"/>
        <v>221</v>
      </c>
      <c r="AK47" s="140">
        <f t="shared" si="4"/>
        <v>7.129032258064516</v>
      </c>
      <c r="AL47" s="238"/>
      <c r="AM47" s="232">
        <f>AK47/C47</f>
        <v>0.8911290322580645</v>
      </c>
      <c r="AN47" s="154"/>
      <c r="AO47" s="185">
        <f t="shared" si="8"/>
        <v>0.8911290322580645</v>
      </c>
      <c r="AP47" s="239"/>
    </row>
    <row r="48" spans="1:42" ht="20.100000000000001" customHeight="1">
      <c r="A48" s="114"/>
      <c r="B48" s="115" t="s">
        <v>514</v>
      </c>
      <c r="C48" s="135"/>
      <c r="D48" s="135"/>
      <c r="E48" s="354">
        <v>2</v>
      </c>
      <c r="F48" s="128">
        <v>2</v>
      </c>
      <c r="G48" s="128">
        <v>2</v>
      </c>
      <c r="H48" s="128">
        <v>2</v>
      </c>
      <c r="I48" s="128"/>
      <c r="J48" s="128"/>
      <c r="K48" s="128">
        <v>1</v>
      </c>
      <c r="L48" s="128">
        <v>1</v>
      </c>
      <c r="M48" s="128">
        <v>1</v>
      </c>
      <c r="N48" s="128">
        <v>1</v>
      </c>
      <c r="O48" s="128">
        <v>1</v>
      </c>
      <c r="P48" s="128">
        <v>1</v>
      </c>
      <c r="Q48" s="128">
        <v>1</v>
      </c>
      <c r="R48" s="128">
        <v>1</v>
      </c>
      <c r="S48" s="128">
        <v>1</v>
      </c>
      <c r="T48" s="128">
        <v>1</v>
      </c>
      <c r="U48" s="128">
        <v>1</v>
      </c>
      <c r="V48" s="128">
        <v>1</v>
      </c>
      <c r="W48" s="128">
        <v>1</v>
      </c>
      <c r="X48" s="128">
        <v>1</v>
      </c>
      <c r="Y48" s="128">
        <v>1</v>
      </c>
      <c r="Z48" s="128">
        <v>1</v>
      </c>
      <c r="AA48" s="128">
        <v>1</v>
      </c>
      <c r="AB48" s="128">
        <v>1</v>
      </c>
      <c r="AC48" s="128">
        <v>1</v>
      </c>
      <c r="AD48" s="128">
        <v>1</v>
      </c>
      <c r="AE48" s="128"/>
      <c r="AF48" s="128"/>
      <c r="AG48" s="128"/>
      <c r="AH48" s="128"/>
      <c r="AI48" s="128"/>
      <c r="AJ48" s="153"/>
      <c r="AK48" s="140"/>
      <c r="AL48" s="355"/>
      <c r="AM48" s="232"/>
      <c r="AN48" s="149"/>
      <c r="AO48" s="185"/>
      <c r="AP48" s="356"/>
    </row>
    <row r="49" spans="1:42" ht="20.100000000000001" customHeight="1">
      <c r="A49" s="529" t="s">
        <v>515</v>
      </c>
      <c r="B49" s="104" t="s">
        <v>497</v>
      </c>
      <c r="C49" s="168">
        <v>139</v>
      </c>
      <c r="D49" s="168">
        <v>128</v>
      </c>
      <c r="E49" s="240">
        <v>136</v>
      </c>
      <c r="F49" s="240">
        <v>136</v>
      </c>
      <c r="G49" s="240">
        <v>137</v>
      </c>
      <c r="H49" s="240">
        <v>137</v>
      </c>
      <c r="I49" s="240">
        <v>137</v>
      </c>
      <c r="J49" s="240">
        <v>136</v>
      </c>
      <c r="K49" s="240">
        <v>136</v>
      </c>
      <c r="L49" s="240">
        <v>136</v>
      </c>
      <c r="M49" s="240">
        <v>136</v>
      </c>
      <c r="N49" s="240">
        <v>136</v>
      </c>
      <c r="O49" s="240">
        <v>136</v>
      </c>
      <c r="P49" s="240">
        <v>136</v>
      </c>
      <c r="Q49" s="240">
        <v>136</v>
      </c>
      <c r="R49" s="240">
        <v>136</v>
      </c>
      <c r="S49" s="240">
        <v>135</v>
      </c>
      <c r="T49" s="240">
        <v>137</v>
      </c>
      <c r="U49" s="240">
        <v>139</v>
      </c>
      <c r="V49" s="240">
        <v>139</v>
      </c>
      <c r="W49" s="240">
        <v>139</v>
      </c>
      <c r="X49" s="240">
        <v>139</v>
      </c>
      <c r="Y49" s="240">
        <v>139</v>
      </c>
      <c r="Z49" s="240">
        <v>138</v>
      </c>
      <c r="AA49" s="240">
        <v>138</v>
      </c>
      <c r="AB49" s="240">
        <v>138</v>
      </c>
      <c r="AC49" s="240">
        <v>138</v>
      </c>
      <c r="AD49" s="240">
        <v>138</v>
      </c>
      <c r="AE49" s="240">
        <v>138</v>
      </c>
      <c r="AF49" s="240">
        <v>139</v>
      </c>
      <c r="AG49" s="240">
        <v>138</v>
      </c>
      <c r="AH49" s="240">
        <v>138</v>
      </c>
      <c r="AI49" s="240">
        <v>137</v>
      </c>
      <c r="AJ49" s="109">
        <f t="shared" si="6"/>
        <v>4254</v>
      </c>
      <c r="AK49" s="110">
        <f t="shared" si="4"/>
        <v>137.2258064516129</v>
      </c>
      <c r="AL49" s="543"/>
      <c r="AM49" s="545"/>
      <c r="AN49" s="532"/>
      <c r="AO49" s="112">
        <f t="shared" si="8"/>
        <v>1.0720766129032258</v>
      </c>
      <c r="AP49" s="532"/>
    </row>
    <row r="50" spans="1:42" ht="20.100000000000001" customHeight="1">
      <c r="A50" s="536"/>
      <c r="B50" s="124" t="s">
        <v>498</v>
      </c>
      <c r="C50" s="170">
        <v>40</v>
      </c>
      <c r="D50" s="170">
        <v>71</v>
      </c>
      <c r="E50" s="241">
        <v>62</v>
      </c>
      <c r="F50" s="241">
        <v>61</v>
      </c>
      <c r="G50" s="241">
        <v>61</v>
      </c>
      <c r="H50" s="241">
        <v>61</v>
      </c>
      <c r="I50" s="241">
        <v>61</v>
      </c>
      <c r="J50" s="241">
        <v>60</v>
      </c>
      <c r="K50" s="241">
        <v>61</v>
      </c>
      <c r="L50" s="241">
        <v>61</v>
      </c>
      <c r="M50" s="241">
        <v>61</v>
      </c>
      <c r="N50" s="241">
        <v>64</v>
      </c>
      <c r="O50" s="241">
        <v>64</v>
      </c>
      <c r="P50" s="241">
        <v>64</v>
      </c>
      <c r="Q50" s="241">
        <v>64</v>
      </c>
      <c r="R50" s="241">
        <v>64</v>
      </c>
      <c r="S50" s="241">
        <v>65</v>
      </c>
      <c r="T50" s="241">
        <v>65</v>
      </c>
      <c r="U50" s="241">
        <v>65</v>
      </c>
      <c r="V50" s="241">
        <v>65</v>
      </c>
      <c r="W50" s="241">
        <v>65</v>
      </c>
      <c r="X50" s="241">
        <v>65</v>
      </c>
      <c r="Y50" s="241">
        <v>65</v>
      </c>
      <c r="Z50" s="241">
        <v>65</v>
      </c>
      <c r="AA50" s="241">
        <v>66</v>
      </c>
      <c r="AB50" s="241">
        <v>66</v>
      </c>
      <c r="AC50" s="241">
        <v>66</v>
      </c>
      <c r="AD50" s="246">
        <v>67</v>
      </c>
      <c r="AE50" s="246">
        <v>67</v>
      </c>
      <c r="AF50" s="246">
        <v>67</v>
      </c>
      <c r="AG50" s="246">
        <v>67</v>
      </c>
      <c r="AH50" s="246">
        <v>67</v>
      </c>
      <c r="AI50" s="246">
        <v>67</v>
      </c>
      <c r="AJ50" s="130">
        <f t="shared" si="6"/>
        <v>1989</v>
      </c>
      <c r="AK50" s="173">
        <f t="shared" si="4"/>
        <v>64.161290322580641</v>
      </c>
      <c r="AL50" s="544"/>
      <c r="AM50" s="546"/>
      <c r="AN50" s="526"/>
      <c r="AO50" s="174">
        <f t="shared" si="8"/>
        <v>0.90368014538845975</v>
      </c>
      <c r="AP50" s="526"/>
    </row>
    <row r="51" spans="1:42"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240">
        <v>9</v>
      </c>
      <c r="AJ51" s="109">
        <f t="shared" si="6"/>
        <v>279</v>
      </c>
      <c r="AK51" s="110">
        <f t="shared" si="4"/>
        <v>9</v>
      </c>
      <c r="AL51" s="543">
        <f>SUM(AK51:AK52)</f>
        <v>9.2903225806451619</v>
      </c>
      <c r="AM51" s="111">
        <f>AK51/C51</f>
        <v>1</v>
      </c>
      <c r="AN51" s="532">
        <f>AL51/SUM(C51:C52)</f>
        <v>1.032258064516129</v>
      </c>
      <c r="AO51" s="112">
        <f t="shared" si="8"/>
        <v>1</v>
      </c>
      <c r="AP51" s="532">
        <f>AL51/SUM(D51:D52)</f>
        <v>1.032258064516129</v>
      </c>
    </row>
    <row r="52" spans="1:42" ht="20.100000000000001" customHeight="1">
      <c r="A52" s="536"/>
      <c r="B52" s="124" t="s">
        <v>517</v>
      </c>
      <c r="C52" s="170"/>
      <c r="D52" s="170"/>
      <c r="E52" s="244">
        <v>1</v>
      </c>
      <c r="F52" s="241">
        <v>1</v>
      </c>
      <c r="G52" s="241">
        <v>0</v>
      </c>
      <c r="H52" s="241">
        <v>0</v>
      </c>
      <c r="I52" s="241">
        <v>0</v>
      </c>
      <c r="J52" s="241">
        <v>0</v>
      </c>
      <c r="K52" s="241">
        <v>0</v>
      </c>
      <c r="L52" s="241">
        <v>0</v>
      </c>
      <c r="M52" s="241">
        <v>0</v>
      </c>
      <c r="N52" s="241">
        <v>1</v>
      </c>
      <c r="O52" s="241">
        <v>1</v>
      </c>
      <c r="P52" s="245">
        <v>1</v>
      </c>
      <c r="Q52" s="246">
        <v>1</v>
      </c>
      <c r="R52" s="246">
        <v>1</v>
      </c>
      <c r="S52" s="246">
        <v>1</v>
      </c>
      <c r="T52" s="246">
        <v>1</v>
      </c>
      <c r="U52" s="246">
        <v>0</v>
      </c>
      <c r="V52" s="246">
        <v>0</v>
      </c>
      <c r="W52" s="246">
        <v>0</v>
      </c>
      <c r="X52" s="246">
        <v>0</v>
      </c>
      <c r="Y52" s="246">
        <v>0</v>
      </c>
      <c r="Z52" s="246">
        <v>0</v>
      </c>
      <c r="AA52" s="246">
        <v>0</v>
      </c>
      <c r="AB52" s="246">
        <v>0</v>
      </c>
      <c r="AC52" s="245">
        <v>0</v>
      </c>
      <c r="AD52" s="246">
        <v>0</v>
      </c>
      <c r="AE52" s="246">
        <v>0</v>
      </c>
      <c r="AF52" s="246">
        <v>0</v>
      </c>
      <c r="AG52" s="246">
        <v>0</v>
      </c>
      <c r="AH52" s="246">
        <v>0</v>
      </c>
      <c r="AI52" s="246">
        <v>0</v>
      </c>
      <c r="AJ52" s="130">
        <f t="shared" si="6"/>
        <v>9</v>
      </c>
      <c r="AK52" s="173">
        <f t="shared" si="4"/>
        <v>0.29032258064516131</v>
      </c>
      <c r="AL52" s="544"/>
      <c r="AM52" s="156"/>
      <c r="AN52" s="526"/>
      <c r="AO52" s="156"/>
      <c r="AP52" s="526"/>
    </row>
    <row r="53" spans="1:42" ht="19.5" customHeight="1">
      <c r="A53" s="530" t="s">
        <v>518</v>
      </c>
      <c r="B53" s="104" t="s">
        <v>491</v>
      </c>
      <c r="C53" s="247">
        <v>15</v>
      </c>
      <c r="D53" s="576">
        <v>10</v>
      </c>
      <c r="E53" s="248">
        <v>12</v>
      </c>
      <c r="F53" s="248">
        <v>6</v>
      </c>
      <c r="G53" s="248">
        <v>11</v>
      </c>
      <c r="H53" s="248">
        <v>12</v>
      </c>
      <c r="I53" s="248">
        <v>14</v>
      </c>
      <c r="J53" s="248"/>
      <c r="K53" s="248">
        <v>12</v>
      </c>
      <c r="L53" s="248">
        <v>12</v>
      </c>
      <c r="M53" s="248">
        <v>9</v>
      </c>
      <c r="N53" s="248">
        <v>10</v>
      </c>
      <c r="O53" s="248">
        <v>13</v>
      </c>
      <c r="P53" s="248">
        <v>13</v>
      </c>
      <c r="Q53" s="248"/>
      <c r="R53" s="248">
        <v>10</v>
      </c>
      <c r="S53" s="248">
        <v>12</v>
      </c>
      <c r="T53" s="248">
        <v>7</v>
      </c>
      <c r="U53" s="248">
        <v>9</v>
      </c>
      <c r="V53" s="248">
        <v>13</v>
      </c>
      <c r="W53" s="248">
        <v>12</v>
      </c>
      <c r="X53" s="248"/>
      <c r="Y53" s="248">
        <v>9</v>
      </c>
      <c r="Z53" s="248">
        <v>10</v>
      </c>
      <c r="AA53" s="248">
        <v>8</v>
      </c>
      <c r="AB53" s="248">
        <v>8</v>
      </c>
      <c r="AC53" s="248">
        <v>12</v>
      </c>
      <c r="AD53" s="248">
        <v>11</v>
      </c>
      <c r="AE53" s="248"/>
      <c r="AF53" s="248">
        <v>10</v>
      </c>
      <c r="AG53" s="248">
        <v>10</v>
      </c>
      <c r="AH53" s="248">
        <v>7</v>
      </c>
      <c r="AI53" s="248">
        <v>8</v>
      </c>
      <c r="AJ53" s="177">
        <f t="shared" si="6"/>
        <v>280</v>
      </c>
      <c r="AK53" s="178">
        <f t="shared" si="4"/>
        <v>10.37037037037037</v>
      </c>
      <c r="AL53" s="578">
        <f>SUM(AK53:AK54)</f>
        <v>10.555555555555555</v>
      </c>
      <c r="AM53" s="179">
        <f>AK53/C53</f>
        <v>0.69135802469135799</v>
      </c>
      <c r="AN53" s="532">
        <f>AL53/SUM(C53:C54)</f>
        <v>0.70370370370370372</v>
      </c>
      <c r="AO53" s="182">
        <f>AK53/D53</f>
        <v>1.037037037037037</v>
      </c>
      <c r="AP53" s="532">
        <f>AL53/SUM(D53:D54)</f>
        <v>1.0555555555555556</v>
      </c>
    </row>
    <row r="54" spans="1:42" ht="20.100000000000001" customHeight="1">
      <c r="A54" s="530"/>
      <c r="B54" s="115" t="s">
        <v>492</v>
      </c>
      <c r="C54" s="247"/>
      <c r="D54" s="577"/>
      <c r="E54" s="248">
        <v>0</v>
      </c>
      <c r="F54" s="248">
        <v>0</v>
      </c>
      <c r="G54" s="248">
        <v>0</v>
      </c>
      <c r="H54" s="248">
        <v>0</v>
      </c>
      <c r="I54" s="248">
        <v>0</v>
      </c>
      <c r="J54" s="248"/>
      <c r="K54" s="248">
        <v>0</v>
      </c>
      <c r="L54" s="248">
        <v>0</v>
      </c>
      <c r="M54" s="248">
        <v>0</v>
      </c>
      <c r="N54" s="248">
        <v>1</v>
      </c>
      <c r="O54" s="248">
        <v>0</v>
      </c>
      <c r="P54" s="248">
        <v>0</v>
      </c>
      <c r="Q54" s="248"/>
      <c r="R54" s="248">
        <v>0</v>
      </c>
      <c r="S54" s="248">
        <v>1</v>
      </c>
      <c r="T54" s="248">
        <v>0</v>
      </c>
      <c r="U54" s="248">
        <v>1</v>
      </c>
      <c r="V54" s="248">
        <v>0</v>
      </c>
      <c r="W54" s="248">
        <v>0</v>
      </c>
      <c r="X54" s="248"/>
      <c r="Y54" s="248">
        <v>0</v>
      </c>
      <c r="Z54" s="248">
        <v>1</v>
      </c>
      <c r="AA54" s="248">
        <v>0</v>
      </c>
      <c r="AB54" s="248">
        <v>1</v>
      </c>
      <c r="AC54" s="248">
        <v>0</v>
      </c>
      <c r="AD54" s="248">
        <v>0</v>
      </c>
      <c r="AE54" s="248"/>
      <c r="AF54" s="248">
        <v>0</v>
      </c>
      <c r="AG54" s="248">
        <v>0</v>
      </c>
      <c r="AH54" s="248">
        <v>0</v>
      </c>
      <c r="AI54" s="248">
        <v>0</v>
      </c>
      <c r="AJ54" s="177">
        <f t="shared" si="6"/>
        <v>5</v>
      </c>
      <c r="AK54" s="178">
        <f t="shared" si="4"/>
        <v>0.18518518518518517</v>
      </c>
      <c r="AL54" s="579"/>
      <c r="AM54" s="581"/>
      <c r="AN54" s="580"/>
      <c r="AO54" s="581"/>
      <c r="AP54" s="575"/>
    </row>
    <row r="55" spans="1:42" ht="20.100000000000001" customHeight="1">
      <c r="A55" s="536"/>
      <c r="B55" s="249" t="s">
        <v>493</v>
      </c>
      <c r="C55" s="250"/>
      <c r="D55" s="250"/>
      <c r="E55" s="251">
        <v>1</v>
      </c>
      <c r="F55" s="251">
        <v>0</v>
      </c>
      <c r="G55" s="251">
        <v>0</v>
      </c>
      <c r="H55" s="252">
        <v>0</v>
      </c>
      <c r="I55" s="251">
        <v>0</v>
      </c>
      <c r="J55" s="251"/>
      <c r="K55" s="251">
        <v>0</v>
      </c>
      <c r="L55" s="251">
        <v>1</v>
      </c>
      <c r="M55" s="251">
        <v>0</v>
      </c>
      <c r="N55" s="251">
        <v>1</v>
      </c>
      <c r="O55" s="252">
        <v>1</v>
      </c>
      <c r="P55" s="251">
        <v>1</v>
      </c>
      <c r="Q55" s="251"/>
      <c r="R55" s="251">
        <v>1</v>
      </c>
      <c r="S55" s="251">
        <v>1</v>
      </c>
      <c r="T55" s="251">
        <v>0</v>
      </c>
      <c r="U55" s="251">
        <v>0</v>
      </c>
      <c r="V55" s="251">
        <v>0</v>
      </c>
      <c r="W55" s="251">
        <v>0</v>
      </c>
      <c r="X55" s="252"/>
      <c r="Y55" s="251">
        <v>1</v>
      </c>
      <c r="Z55" s="251">
        <v>11</v>
      </c>
      <c r="AA55" s="251">
        <v>1</v>
      </c>
      <c r="AB55" s="251">
        <v>1</v>
      </c>
      <c r="AC55" s="251">
        <v>0</v>
      </c>
      <c r="AD55" s="251">
        <v>0</v>
      </c>
      <c r="AE55" s="251"/>
      <c r="AF55" s="251">
        <v>0</v>
      </c>
      <c r="AG55" s="251">
        <v>1</v>
      </c>
      <c r="AH55" s="251">
        <v>1</v>
      </c>
      <c r="AI55" s="251">
        <v>0</v>
      </c>
      <c r="AJ55" s="187">
        <f t="shared" si="6"/>
        <v>23</v>
      </c>
      <c r="AK55" s="188">
        <f t="shared" si="4"/>
        <v>0.85185185185185186</v>
      </c>
      <c r="AL55" s="253"/>
      <c r="AM55" s="582"/>
      <c r="AN55" s="299"/>
      <c r="AO55" s="582"/>
      <c r="AP55" s="254"/>
    </row>
    <row r="56" spans="1:42" ht="20.100000000000001" customHeight="1">
      <c r="A56" s="529" t="s">
        <v>519</v>
      </c>
      <c r="B56" s="104" t="s">
        <v>491</v>
      </c>
      <c r="C56" s="255">
        <v>18</v>
      </c>
      <c r="D56" s="256">
        <v>14</v>
      </c>
      <c r="E56" s="257">
        <v>13</v>
      </c>
      <c r="F56" s="258">
        <v>11</v>
      </c>
      <c r="G56" s="258">
        <v>9</v>
      </c>
      <c r="H56" s="259">
        <v>14</v>
      </c>
      <c r="I56" s="258">
        <v>13</v>
      </c>
      <c r="J56" s="258"/>
      <c r="K56" s="258">
        <v>16</v>
      </c>
      <c r="L56" s="258">
        <v>12</v>
      </c>
      <c r="M56" s="258">
        <v>12</v>
      </c>
      <c r="N56" s="258">
        <v>10</v>
      </c>
      <c r="O56" s="259">
        <v>14</v>
      </c>
      <c r="P56" s="258">
        <v>14</v>
      </c>
      <c r="Q56" s="258"/>
      <c r="R56" s="258">
        <v>18</v>
      </c>
      <c r="S56" s="258">
        <v>14</v>
      </c>
      <c r="T56" s="258">
        <v>14</v>
      </c>
      <c r="U56" s="258">
        <v>11</v>
      </c>
      <c r="V56" s="258">
        <v>12</v>
      </c>
      <c r="W56" s="258">
        <v>14</v>
      </c>
      <c r="X56" s="259"/>
      <c r="Y56" s="258">
        <v>16</v>
      </c>
      <c r="Z56" s="258">
        <v>13</v>
      </c>
      <c r="AA56" s="357">
        <v>13</v>
      </c>
      <c r="AB56" s="258">
        <v>10</v>
      </c>
      <c r="AC56" s="258">
        <v>13</v>
      </c>
      <c r="AD56" s="258">
        <v>14</v>
      </c>
      <c r="AE56" s="258"/>
      <c r="AF56" s="258">
        <v>17</v>
      </c>
      <c r="AG56" s="258">
        <v>14</v>
      </c>
      <c r="AH56" s="258">
        <v>14</v>
      </c>
      <c r="AI56" s="258">
        <v>11</v>
      </c>
      <c r="AJ56" s="260">
        <f t="shared" si="6"/>
        <v>356</v>
      </c>
      <c r="AK56" s="110">
        <f t="shared" si="4"/>
        <v>13.185185185185185</v>
      </c>
      <c r="AL56" s="531">
        <f>SUM(AK56:AK57)</f>
        <v>13.666666666666666</v>
      </c>
      <c r="AM56" s="111">
        <f>AK56/C56</f>
        <v>0.73251028806584362</v>
      </c>
      <c r="AN56" s="532">
        <f>AL56/(C56+C57)</f>
        <v>0.75925925925925919</v>
      </c>
      <c r="AO56" s="112">
        <f>AK56/D56</f>
        <v>0.94179894179894175</v>
      </c>
      <c r="AP56" s="532">
        <f>AL56/SUM(D56:D57)</f>
        <v>0.91111111111111109</v>
      </c>
    </row>
    <row r="57" spans="1:42" ht="20.100000000000001" customHeight="1">
      <c r="A57" s="530"/>
      <c r="B57" s="115" t="s">
        <v>492</v>
      </c>
      <c r="C57" s="261"/>
      <c r="D57" s="262">
        <v>1</v>
      </c>
      <c r="E57" s="263">
        <v>0</v>
      </c>
      <c r="F57" s="264">
        <v>1</v>
      </c>
      <c r="G57" s="264">
        <v>0</v>
      </c>
      <c r="H57" s="265">
        <v>1</v>
      </c>
      <c r="I57" s="264">
        <v>1</v>
      </c>
      <c r="J57" s="266"/>
      <c r="K57" s="267">
        <v>0</v>
      </c>
      <c r="L57" s="264">
        <v>0</v>
      </c>
      <c r="M57" s="264">
        <v>1</v>
      </c>
      <c r="N57" s="264">
        <v>0</v>
      </c>
      <c r="O57" s="265">
        <v>1</v>
      </c>
      <c r="P57" s="264">
        <v>1</v>
      </c>
      <c r="Q57" s="264"/>
      <c r="R57" s="264">
        <v>0</v>
      </c>
      <c r="S57" s="264">
        <v>0</v>
      </c>
      <c r="T57" s="264">
        <v>1</v>
      </c>
      <c r="U57" s="264">
        <v>0</v>
      </c>
      <c r="V57" s="264">
        <v>1</v>
      </c>
      <c r="W57" s="264">
        <v>1</v>
      </c>
      <c r="X57" s="265"/>
      <c r="Y57" s="264">
        <v>0</v>
      </c>
      <c r="Z57" s="264">
        <v>0</v>
      </c>
      <c r="AA57" s="258">
        <v>1</v>
      </c>
      <c r="AB57" s="264">
        <v>0</v>
      </c>
      <c r="AC57" s="264">
        <v>1</v>
      </c>
      <c r="AD57" s="264">
        <v>1</v>
      </c>
      <c r="AE57" s="264"/>
      <c r="AF57" s="264">
        <v>0</v>
      </c>
      <c r="AG57" s="264">
        <v>0</v>
      </c>
      <c r="AH57" s="264">
        <v>1</v>
      </c>
      <c r="AI57" s="264">
        <v>0</v>
      </c>
      <c r="AJ57" s="268">
        <f t="shared" si="6"/>
        <v>13</v>
      </c>
      <c r="AK57" s="269">
        <f t="shared" si="4"/>
        <v>0.48148148148148145</v>
      </c>
      <c r="AL57" s="547"/>
      <c r="AM57" s="581"/>
      <c r="AN57" s="525"/>
      <c r="AO57" s="581"/>
      <c r="AP57" s="524"/>
    </row>
    <row r="58" spans="1:42" ht="20.100000000000001" customHeight="1">
      <c r="A58" s="536"/>
      <c r="B58" s="151" t="s">
        <v>493</v>
      </c>
      <c r="C58" s="270"/>
      <c r="D58" s="271"/>
      <c r="E58" s="272">
        <v>0</v>
      </c>
      <c r="F58" s="273">
        <v>0</v>
      </c>
      <c r="G58" s="273">
        <v>0</v>
      </c>
      <c r="H58" s="274">
        <v>0</v>
      </c>
      <c r="I58" s="273">
        <v>1</v>
      </c>
      <c r="J58" s="273"/>
      <c r="K58" s="273">
        <v>0</v>
      </c>
      <c r="L58" s="273">
        <v>0</v>
      </c>
      <c r="M58" s="273">
        <v>0</v>
      </c>
      <c r="N58" s="273">
        <v>1</v>
      </c>
      <c r="O58" s="274">
        <v>0</v>
      </c>
      <c r="P58" s="273">
        <v>0</v>
      </c>
      <c r="Q58" s="273"/>
      <c r="R58" s="273">
        <v>0</v>
      </c>
      <c r="S58" s="273">
        <v>0</v>
      </c>
      <c r="T58" s="273">
        <v>0</v>
      </c>
      <c r="U58" s="273">
        <v>0</v>
      </c>
      <c r="V58" s="273">
        <v>0</v>
      </c>
      <c r="W58" s="273">
        <v>0</v>
      </c>
      <c r="X58" s="274"/>
      <c r="Y58" s="273">
        <v>1</v>
      </c>
      <c r="Z58" s="273">
        <v>0</v>
      </c>
      <c r="AA58" s="273">
        <v>0</v>
      </c>
      <c r="AB58" s="273">
        <v>0</v>
      </c>
      <c r="AC58" s="273">
        <v>0</v>
      </c>
      <c r="AD58" s="273">
        <v>0</v>
      </c>
      <c r="AE58" s="273"/>
      <c r="AF58" s="273">
        <v>0</v>
      </c>
      <c r="AG58" s="273">
        <v>0</v>
      </c>
      <c r="AH58" s="273">
        <v>0</v>
      </c>
      <c r="AI58" s="273">
        <v>0</v>
      </c>
      <c r="AJ58" s="166">
        <f t="shared" si="6"/>
        <v>3</v>
      </c>
      <c r="AK58" s="167">
        <f t="shared" si="4"/>
        <v>0.1111111111111111</v>
      </c>
      <c r="AL58" s="526"/>
      <c r="AM58" s="582"/>
      <c r="AN58" s="526"/>
      <c r="AO58" s="582"/>
      <c r="AP58" s="526"/>
    </row>
    <row r="59" spans="1:42" ht="20.100000000000001" customHeight="1">
      <c r="A59" s="529" t="s">
        <v>520</v>
      </c>
      <c r="B59" s="104" t="s">
        <v>521</v>
      </c>
      <c r="C59" s="275">
        <v>46</v>
      </c>
      <c r="D59" s="275">
        <v>46</v>
      </c>
      <c r="E59" s="169">
        <v>45</v>
      </c>
      <c r="F59" s="240">
        <v>45</v>
      </c>
      <c r="G59" s="240">
        <v>45</v>
      </c>
      <c r="H59" s="240">
        <v>45</v>
      </c>
      <c r="I59" s="240">
        <v>45</v>
      </c>
      <c r="J59" s="240">
        <v>45</v>
      </c>
      <c r="K59" s="240">
        <v>46</v>
      </c>
      <c r="L59" s="240">
        <v>46</v>
      </c>
      <c r="M59" s="240">
        <v>46</v>
      </c>
      <c r="N59" s="240">
        <v>46</v>
      </c>
      <c r="O59" s="240">
        <v>46</v>
      </c>
      <c r="P59" s="240">
        <v>46</v>
      </c>
      <c r="Q59" s="240">
        <v>46</v>
      </c>
      <c r="R59" s="240">
        <v>46</v>
      </c>
      <c r="S59" s="240">
        <v>45</v>
      </c>
      <c r="T59" s="240">
        <v>45</v>
      </c>
      <c r="U59" s="240">
        <v>45</v>
      </c>
      <c r="V59" s="240">
        <v>45</v>
      </c>
      <c r="W59" s="240">
        <v>45</v>
      </c>
      <c r="X59" s="240">
        <v>45</v>
      </c>
      <c r="Y59" s="240">
        <v>45</v>
      </c>
      <c r="Z59" s="240">
        <v>45</v>
      </c>
      <c r="AA59" s="240">
        <v>45</v>
      </c>
      <c r="AB59" s="240">
        <v>45</v>
      </c>
      <c r="AC59" s="240">
        <v>45</v>
      </c>
      <c r="AD59" s="240">
        <v>45</v>
      </c>
      <c r="AE59" s="240">
        <v>45</v>
      </c>
      <c r="AF59" s="240">
        <v>45</v>
      </c>
      <c r="AG59" s="240">
        <v>45</v>
      </c>
      <c r="AH59" s="240">
        <v>45</v>
      </c>
      <c r="AI59" s="240">
        <v>44</v>
      </c>
      <c r="AJ59" s="109">
        <f t="shared" si="6"/>
        <v>1402</v>
      </c>
      <c r="AK59" s="110">
        <f t="shared" si="4"/>
        <v>45.225806451612904</v>
      </c>
      <c r="AL59" s="583"/>
      <c r="AM59" s="111">
        <f>AK59/C59</f>
        <v>0.98316970546984572</v>
      </c>
      <c r="AN59" s="586"/>
      <c r="AO59" s="112">
        <f>AK59/D59</f>
        <v>0.98316970546984572</v>
      </c>
      <c r="AP59" s="583"/>
    </row>
    <row r="60" spans="1:42" ht="20.100000000000001" customHeight="1">
      <c r="A60" s="530"/>
      <c r="B60" s="115" t="s">
        <v>490</v>
      </c>
      <c r="C60" s="276"/>
      <c r="D60" s="276"/>
      <c r="E60" s="277">
        <v>1</v>
      </c>
      <c r="F60" s="278">
        <v>1</v>
      </c>
      <c r="G60" s="278">
        <v>2</v>
      </c>
      <c r="H60" s="278">
        <v>2</v>
      </c>
      <c r="I60" s="278">
        <v>3</v>
      </c>
      <c r="J60" s="278">
        <v>3</v>
      </c>
      <c r="K60" s="278">
        <v>3</v>
      </c>
      <c r="L60" s="278">
        <v>3</v>
      </c>
      <c r="M60" s="278">
        <v>4</v>
      </c>
      <c r="N60" s="278">
        <v>4</v>
      </c>
      <c r="O60" s="278">
        <v>4</v>
      </c>
      <c r="P60" s="278">
        <v>4</v>
      </c>
      <c r="Q60" s="278">
        <v>4</v>
      </c>
      <c r="R60" s="278">
        <v>4</v>
      </c>
      <c r="S60" s="278">
        <v>3</v>
      </c>
      <c r="T60" s="278">
        <v>3</v>
      </c>
      <c r="U60" s="278">
        <v>3</v>
      </c>
      <c r="V60" s="278">
        <v>3</v>
      </c>
      <c r="W60" s="278">
        <v>2</v>
      </c>
      <c r="X60" s="278">
        <v>2</v>
      </c>
      <c r="Y60" s="278">
        <v>2</v>
      </c>
      <c r="Z60" s="278">
        <v>2</v>
      </c>
      <c r="AA60" s="278">
        <v>2</v>
      </c>
      <c r="AB60" s="278">
        <v>2</v>
      </c>
      <c r="AC60" s="278">
        <v>2</v>
      </c>
      <c r="AD60" s="278">
        <v>2</v>
      </c>
      <c r="AE60" s="278">
        <v>2</v>
      </c>
      <c r="AF60" s="278">
        <v>2</v>
      </c>
      <c r="AG60" s="278">
        <v>2</v>
      </c>
      <c r="AH60" s="278">
        <v>2</v>
      </c>
      <c r="AI60" s="278">
        <v>2</v>
      </c>
      <c r="AJ60" s="279">
        <f t="shared" si="6"/>
        <v>80</v>
      </c>
      <c r="AK60" s="280">
        <f t="shared" si="4"/>
        <v>2.5806451612903225</v>
      </c>
      <c r="AL60" s="584"/>
      <c r="AM60" s="540"/>
      <c r="AN60" s="587"/>
      <c r="AO60" s="540"/>
      <c r="AP60" s="584"/>
    </row>
    <row r="61" spans="1:42" ht="20.100000000000001" customHeight="1">
      <c r="A61" s="536"/>
      <c r="B61" s="124" t="s">
        <v>522</v>
      </c>
      <c r="C61" s="281"/>
      <c r="D61" s="281"/>
      <c r="E61" s="282">
        <v>0</v>
      </c>
      <c r="F61" s="283">
        <v>14</v>
      </c>
      <c r="G61" s="246">
        <v>0</v>
      </c>
      <c r="H61" s="283">
        <v>0</v>
      </c>
      <c r="I61" s="283">
        <v>6</v>
      </c>
      <c r="J61" s="282">
        <v>0</v>
      </c>
      <c r="K61" s="283">
        <v>8</v>
      </c>
      <c r="L61" s="246">
        <v>0</v>
      </c>
      <c r="M61" s="283">
        <v>2</v>
      </c>
      <c r="N61" s="283">
        <v>0</v>
      </c>
      <c r="O61" s="283">
        <v>0</v>
      </c>
      <c r="P61" s="283">
        <v>12</v>
      </c>
      <c r="Q61" s="246">
        <v>12</v>
      </c>
      <c r="R61" s="246">
        <v>2</v>
      </c>
      <c r="S61" s="246">
        <v>0</v>
      </c>
      <c r="T61" s="246">
        <v>12</v>
      </c>
      <c r="U61" s="246">
        <v>0</v>
      </c>
      <c r="V61" s="246">
        <v>0</v>
      </c>
      <c r="W61" s="246">
        <v>9</v>
      </c>
      <c r="X61" s="284">
        <v>9</v>
      </c>
      <c r="Y61" s="283">
        <v>7</v>
      </c>
      <c r="Z61" s="283">
        <v>0</v>
      </c>
      <c r="AA61" s="283">
        <v>3</v>
      </c>
      <c r="AB61" s="283">
        <v>0</v>
      </c>
      <c r="AC61" s="283">
        <v>0</v>
      </c>
      <c r="AD61" s="283">
        <v>7</v>
      </c>
      <c r="AE61" s="283">
        <v>15</v>
      </c>
      <c r="AF61" s="283">
        <v>9</v>
      </c>
      <c r="AG61" s="283">
        <v>0</v>
      </c>
      <c r="AH61" s="283">
        <v>0</v>
      </c>
      <c r="AI61" s="283">
        <v>0</v>
      </c>
      <c r="AJ61" s="153">
        <f>SUM(E61:AI61)</f>
        <v>127</v>
      </c>
      <c r="AK61" s="140">
        <f t="shared" si="4"/>
        <v>4.096774193548387</v>
      </c>
      <c r="AL61" s="585"/>
      <c r="AM61" s="528"/>
      <c r="AN61" s="588"/>
      <c r="AO61" s="528"/>
      <c r="AP61" s="585"/>
    </row>
    <row r="62" spans="1:42" ht="20.100000000000001" customHeight="1">
      <c r="A62" s="285"/>
      <c r="B62" s="286" t="s">
        <v>523</v>
      </c>
      <c r="C62" s="287">
        <f>SUM(C5:C61)-SUM(C15:C16,C26:C27,C49:C50)</f>
        <v>679</v>
      </c>
      <c r="D62" s="287">
        <f>SUM(D5:D61)-SUM(D15:D16,D26:D27,D49:D50)</f>
        <v>657.2</v>
      </c>
      <c r="E62" s="288">
        <f>SUM(E5:E9,E17:E21,E23:E24,E28:E33,E56:E57,E59:E59,E35:E47,E51:E53,E11:E13)</f>
        <v>657</v>
      </c>
      <c r="F62" s="288">
        <f t="shared" ref="F62:AI62" si="9">SUM(F5:F9,F17:F21,F23:F24,F28:F33,F56:F57,F59:F59,F35:F47,F51:F53,F11:F13)</f>
        <v>655</v>
      </c>
      <c r="G62" s="288">
        <f t="shared" si="9"/>
        <v>653</v>
      </c>
      <c r="H62" s="288">
        <f>SUM(H5:H9,H17:H21,H23:H24,H28:H33,H56:H57,H59:H59,H35:H47,H51:H53,H11:H13)</f>
        <v>672</v>
      </c>
      <c r="I62" s="288">
        <f t="shared" si="9"/>
        <v>650</v>
      </c>
      <c r="J62" s="288">
        <f>SUM(J5:J9,J17:J21,J23:J24,J28:J33,J56:J57,J59:J59,J35:J47,J51:J53,J11:J13)</f>
        <v>470</v>
      </c>
      <c r="K62" s="288">
        <f t="shared" si="9"/>
        <v>681</v>
      </c>
      <c r="L62" s="288">
        <f t="shared" si="9"/>
        <v>662</v>
      </c>
      <c r="M62" s="288">
        <f t="shared" si="9"/>
        <v>671</v>
      </c>
      <c r="N62" s="288">
        <f t="shared" si="9"/>
        <v>652</v>
      </c>
      <c r="O62" s="288">
        <f t="shared" si="9"/>
        <v>666</v>
      </c>
      <c r="P62" s="288">
        <f t="shared" si="9"/>
        <v>648</v>
      </c>
      <c r="Q62" s="288">
        <f t="shared" si="9"/>
        <v>475</v>
      </c>
      <c r="R62" s="288">
        <f t="shared" si="9"/>
        <v>677</v>
      </c>
      <c r="S62" s="288">
        <f t="shared" si="9"/>
        <v>661</v>
      </c>
      <c r="T62" s="288">
        <f t="shared" si="9"/>
        <v>667</v>
      </c>
      <c r="U62" s="288">
        <f t="shared" si="9"/>
        <v>690</v>
      </c>
      <c r="V62" s="288">
        <f t="shared" si="9"/>
        <v>689</v>
      </c>
      <c r="W62" s="288">
        <f t="shared" si="9"/>
        <v>658</v>
      </c>
      <c r="X62" s="288">
        <f>SUM(X5:X9,X17:X21,X23:X24,X28:X33,X56:X57,X59:X59,X35:X47,X51:X53,X11:X13)</f>
        <v>478</v>
      </c>
      <c r="Y62" s="288">
        <f>SUM(Y5:Y9,Y17:Y21,Y23:Y24,Y28:Y33,Y56:Y57,Y59:Y59,Y35:Y47,Y51:Y53,Y11:Y13)</f>
        <v>673</v>
      </c>
      <c r="Z62" s="288">
        <f>SUM(Z5:Z9,Z17:Z21,Z23:Z24,Z28:Z33,Z56:Z57,Z59:Z59,Z35:Z47,Z51:Z53,Z11:Z13)</f>
        <v>657</v>
      </c>
      <c r="AA62" s="288">
        <f>SUM(AA5:AA9,AA17:AA21,AA23:AA24,AA28:AA33,AA57:AA57,AA59:AA59,AA35:AA47,AA51:AA53,AA11:AA13)</f>
        <v>657</v>
      </c>
      <c r="AB62" s="288">
        <f t="shared" si="9"/>
        <v>650</v>
      </c>
      <c r="AC62" s="289">
        <f t="shared" si="9"/>
        <v>671</v>
      </c>
      <c r="AD62" s="289">
        <f t="shared" si="9"/>
        <v>652</v>
      </c>
      <c r="AE62" s="289">
        <f t="shared" si="9"/>
        <v>474</v>
      </c>
      <c r="AF62" s="289">
        <f t="shared" si="9"/>
        <v>682</v>
      </c>
      <c r="AG62" s="289">
        <f>SUM(AG5:AG9,AG17:AG21,AG23:AG24,AG28:AG33,AG56:AG57,AG59:AG59,AG35:AG47,AG51:AG53,AG11:AG13)</f>
        <v>657</v>
      </c>
      <c r="AH62" s="289">
        <f>SUM(AH5:AH9,AH17:AH21,AH23:AH24,AH28:AH33,AH56:AH57,AH59:AH59,AH35:AH47,AH51:AH53,AH11:AH13)</f>
        <v>669</v>
      </c>
      <c r="AI62" s="289">
        <f t="shared" si="9"/>
        <v>652</v>
      </c>
      <c r="AJ62" s="290">
        <f>SUM(AJ5:AJ6,AJ8:AJ9,AJ17:AJ18,AJ20:AJ21,AJ23:AJ24,AJ28:AJ29,AJ31:AJ33,AJ56:AJ57,AJ59:AJ59,AJ35:AJ37,AJ39:AJ40,AJ42:AJ43,AJ45:AJ47,AJ51:AJ53,AJ11:AJ13)</f>
        <v>19393</v>
      </c>
      <c r="AK62" s="291">
        <f>SUM(AK5:AK6,AK8:AK9,AK11:AK13,AK17:AK18,AK20:AK21,AK23:AK24,AK28:AK29,AK31:AK33,AK35:AK37,AK39:AK40,AK42:AK43,AK45:AK47,AK51:AK54,AK56:AK57,AK59)</f>
        <v>647.54360812425341</v>
      </c>
      <c r="AL62" s="292"/>
      <c r="AM62" s="293">
        <f>(AK62-SUM(AK31:AK33))/C62</f>
        <v>0.89343207999676266</v>
      </c>
      <c r="AN62" s="298"/>
      <c r="AO62" s="294">
        <f>AK62/D62</f>
        <v>0.98530676829618591</v>
      </c>
      <c r="AP62" s="212"/>
    </row>
  </sheetData>
  <mergeCells count="104">
    <mergeCell ref="A59:A61"/>
    <mergeCell ref="AL59:AL61"/>
    <mergeCell ref="AN59:AN61"/>
    <mergeCell ref="AP59:AP61"/>
    <mergeCell ref="AM60:AM61"/>
    <mergeCell ref="AO60:AO61"/>
    <mergeCell ref="AO54:AO55"/>
    <mergeCell ref="A56:A58"/>
    <mergeCell ref="AL56:AL58"/>
    <mergeCell ref="AN56:AN58"/>
    <mergeCell ref="AP56:AP58"/>
    <mergeCell ref="AM57:AM58"/>
    <mergeCell ref="AO57:AO58"/>
    <mergeCell ref="A51:A52"/>
    <mergeCell ref="AL51:AL52"/>
    <mergeCell ref="AN51:AN52"/>
    <mergeCell ref="AP51:AP52"/>
    <mergeCell ref="A53:A55"/>
    <mergeCell ref="D53:D54"/>
    <mergeCell ref="AL53:AL54"/>
    <mergeCell ref="AN53:AN54"/>
    <mergeCell ref="AP53:AP54"/>
    <mergeCell ref="AM54:AM55"/>
    <mergeCell ref="A45:A47"/>
    <mergeCell ref="AL45:AL46"/>
    <mergeCell ref="AN45:AN46"/>
    <mergeCell ref="AP45:AP46"/>
    <mergeCell ref="A49:A50"/>
    <mergeCell ref="AL49:AL50"/>
    <mergeCell ref="AM49:AM50"/>
    <mergeCell ref="AN49:AN50"/>
    <mergeCell ref="AP49:AP50"/>
    <mergeCell ref="A39:A41"/>
    <mergeCell ref="AL39:AL41"/>
    <mergeCell ref="AN39:AN41"/>
    <mergeCell ref="AP39:AP41"/>
    <mergeCell ref="AM40:AM41"/>
    <mergeCell ref="A42:A44"/>
    <mergeCell ref="AL42:AL43"/>
    <mergeCell ref="AN42:AN43"/>
    <mergeCell ref="AP42:AP43"/>
    <mergeCell ref="A26:A27"/>
    <mergeCell ref="AL26:AL27"/>
    <mergeCell ref="AM26:AM27"/>
    <mergeCell ref="AN26:AN27"/>
    <mergeCell ref="AP26:AP27"/>
    <mergeCell ref="A34:B34"/>
    <mergeCell ref="A35:A38"/>
    <mergeCell ref="AL35:AL37"/>
    <mergeCell ref="AN35:AN37"/>
    <mergeCell ref="AP35:AP37"/>
    <mergeCell ref="AM36:AM37"/>
    <mergeCell ref="A28:A30"/>
    <mergeCell ref="AL28:AL29"/>
    <mergeCell ref="AN28:AN29"/>
    <mergeCell ref="AP28:AP29"/>
    <mergeCell ref="A31:A33"/>
    <mergeCell ref="AL31:AL33"/>
    <mergeCell ref="AM31:AM33"/>
    <mergeCell ref="AN31:AN33"/>
    <mergeCell ref="AP31:AP33"/>
    <mergeCell ref="A20:A22"/>
    <mergeCell ref="AL20:AL22"/>
    <mergeCell ref="AN20:AN22"/>
    <mergeCell ref="AP20:AP22"/>
    <mergeCell ref="AM21:AM22"/>
    <mergeCell ref="A23:A25"/>
    <mergeCell ref="AL23:AL25"/>
    <mergeCell ref="AN23:AN25"/>
    <mergeCell ref="AP23:AP25"/>
    <mergeCell ref="AM24:AM25"/>
    <mergeCell ref="A15:A16"/>
    <mergeCell ref="AL15:AL16"/>
    <mergeCell ref="AM15:AM16"/>
    <mergeCell ref="AN15:AN16"/>
    <mergeCell ref="A8:A10"/>
    <mergeCell ref="AL8:AL10"/>
    <mergeCell ref="AN8:AN10"/>
    <mergeCell ref="AP15:AP16"/>
    <mergeCell ref="A17:A19"/>
    <mergeCell ref="AL17:AL18"/>
    <mergeCell ref="AN17:AN18"/>
    <mergeCell ref="AP17:AP18"/>
    <mergeCell ref="A1:D1"/>
    <mergeCell ref="A3:A4"/>
    <mergeCell ref="C3:C4"/>
    <mergeCell ref="D3:D4"/>
    <mergeCell ref="AJ3:AJ4"/>
    <mergeCell ref="AK3:AL4"/>
    <mergeCell ref="AP8:AP10"/>
    <mergeCell ref="AM9:AM10"/>
    <mergeCell ref="A11:A13"/>
    <mergeCell ref="AL11:AL14"/>
    <mergeCell ref="AN11:AN14"/>
    <mergeCell ref="AP11:AP14"/>
    <mergeCell ref="AM12:AM14"/>
    <mergeCell ref="AM3:AN4"/>
    <mergeCell ref="AO3:AP4"/>
    <mergeCell ref="A5:A7"/>
    <mergeCell ref="AL5:AL7"/>
    <mergeCell ref="AN5:AN6"/>
    <mergeCell ref="AP5:AP6"/>
    <mergeCell ref="AO13:AO14"/>
    <mergeCell ref="A14:B14"/>
  </mergeCells>
  <phoneticPr fontId="46"/>
  <pageMargins left="0.70866141732283472" right="0.70866141732283472" top="0.55118110236220474" bottom="0.35433070866141736" header="0.31496062992125984" footer="0.31496062992125984"/>
  <pageSetup paperSize="9" scale="49" orientation="landscape" cellComments="asDisplayed"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62EE1-C0C1-47BC-8203-3B16E4423203}">
  <sheetPr codeName="Sheet10">
    <tabColor rgb="FFEE0000"/>
    <pageSetUpPr fitToPage="1"/>
  </sheetPr>
  <dimension ref="A1:U34"/>
  <sheetViews>
    <sheetView workbookViewId="0">
      <selection sqref="A1:K1"/>
    </sheetView>
  </sheetViews>
  <sheetFormatPr defaultColWidth="9" defaultRowHeight="13.5"/>
  <cols>
    <col min="1" max="1" width="19.75" customWidth="1"/>
    <col min="2" max="2" width="5.75" customWidth="1"/>
    <col min="3" max="4" width="5.625" customWidth="1"/>
    <col min="5" max="5" width="11.5" customWidth="1"/>
    <col min="6" max="9" width="5.625" customWidth="1"/>
    <col min="10" max="10" width="2.625" customWidth="1"/>
    <col min="11" max="12" width="5.125" customWidth="1"/>
    <col min="13" max="14" width="5.625" customWidth="1"/>
    <col min="15" max="15" width="9.875" customWidth="1"/>
    <col min="16" max="16" width="5.625" customWidth="1"/>
    <col min="17" max="17" width="11.75" bestFit="1" customWidth="1"/>
    <col min="18" max="18" width="20.125" customWidth="1"/>
  </cols>
  <sheetData>
    <row r="1" spans="1:21" ht="33" customHeight="1">
      <c r="A1" s="592" t="s">
        <v>4</v>
      </c>
      <c r="B1" s="592"/>
      <c r="C1" s="592"/>
      <c r="D1" s="592"/>
      <c r="E1" s="592"/>
      <c r="F1" s="592"/>
      <c r="G1" s="592"/>
      <c r="H1" s="592"/>
      <c r="I1" s="592"/>
      <c r="J1" s="592"/>
      <c r="K1" s="592"/>
      <c r="L1" s="593" t="s">
        <v>66</v>
      </c>
      <c r="M1" s="593"/>
      <c r="N1" s="593"/>
      <c r="O1" s="593"/>
      <c r="P1" s="23"/>
    </row>
    <row r="2" spans="1:21" ht="31.5" customHeight="1">
      <c r="A2" s="475" t="s">
        <v>719</v>
      </c>
      <c r="B2" s="476"/>
      <c r="C2" s="476"/>
      <c r="D2" s="476"/>
      <c r="E2" s="476"/>
      <c r="F2" s="476"/>
      <c r="G2" s="476"/>
      <c r="H2" s="476"/>
      <c r="I2" s="476"/>
      <c r="J2" s="476"/>
      <c r="K2" s="477"/>
      <c r="L2" s="593" t="s">
        <v>1</v>
      </c>
      <c r="M2" s="593"/>
      <c r="N2" s="593"/>
      <c r="O2" s="593"/>
      <c r="P2" s="23"/>
    </row>
    <row r="3" spans="1:21" ht="14.25" thickBot="1"/>
    <row r="4" spans="1:21"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21" ht="15" customHeight="1" thickBot="1">
      <c r="A5" s="3" t="s">
        <v>20</v>
      </c>
      <c r="B5" s="479"/>
      <c r="C5" s="481"/>
      <c r="D5" s="481"/>
      <c r="E5" s="483"/>
      <c r="F5" s="481"/>
      <c r="G5" s="481"/>
      <c r="H5" s="485"/>
      <c r="I5" s="481"/>
      <c r="J5" s="481"/>
      <c r="K5" s="481"/>
      <c r="L5" s="489"/>
      <c r="M5" s="481"/>
      <c r="N5" s="481"/>
      <c r="O5" s="11"/>
    </row>
    <row r="6" spans="1:21"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11</v>
      </c>
      <c r="F9" s="498" t="s">
        <v>12</v>
      </c>
      <c r="G9" s="497"/>
      <c r="H9" s="497"/>
      <c r="I9" s="589"/>
      <c r="J9" s="499" t="s">
        <v>19</v>
      </c>
      <c r="K9" s="500"/>
      <c r="L9" s="590"/>
      <c r="M9" s="594" t="s">
        <v>42</v>
      </c>
      <c r="N9" s="595"/>
      <c r="O9" s="596"/>
      <c r="P9" s="21"/>
      <c r="Q9" s="9"/>
    </row>
    <row r="10" spans="1:21" ht="30" customHeight="1">
      <c r="A10" s="12"/>
      <c r="B10" s="303" t="s">
        <v>6</v>
      </c>
      <c r="C10" s="6" t="s">
        <v>7</v>
      </c>
      <c r="D10" s="33" t="s">
        <v>8</v>
      </c>
      <c r="E10" s="26" t="s">
        <v>9</v>
      </c>
      <c r="F10" s="42" t="s">
        <v>6</v>
      </c>
      <c r="G10" s="6" t="s">
        <v>7</v>
      </c>
      <c r="H10" s="34" t="s">
        <v>8</v>
      </c>
      <c r="I10" s="26" t="s">
        <v>13</v>
      </c>
      <c r="J10" s="502"/>
      <c r="K10" s="503"/>
      <c r="L10" s="591"/>
      <c r="M10" s="597"/>
      <c r="N10" s="598"/>
      <c r="O10" s="599"/>
      <c r="P10" s="21"/>
      <c r="Q10" t="s">
        <v>524</v>
      </c>
      <c r="R10" t="s">
        <v>525</v>
      </c>
    </row>
    <row r="11" spans="1:21"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VALUE(SUBSTITUTE(SUBSTITUTE(SUBSTITUTE(_xlfn.XLOOKUP(1,(集計!$A:$A=$A$2)*(集計!$B:$B=$A11),集計!C:C),"▲","-"),",",""),"*","")),_xlpm.達成率,VALUE(SUBSTITUTE(SUBSTITUTE(SUBSTITUTE(_xlfn.XLOOKUP(1,(集計!$A:$A=$A$2)*(集計!$B:$B=$A11),集計!F:F),"▲","-"),",",""),"*","")),_xlfn.IFS(AND(_xlpm.実績&gt;0,_xlpm.達成率&lt;0),$L$4,AND(_xlpm.実績&lt;0,_xlpm.達成率&gt;0),$L$4,_xlpm.達成率&gt;=100,$B$4,_xlpm.達成率&gt;=95,$E$4,_xlpm.達成率&gt;=90,$H$4,TRUE,$L$4)),"")</f>
        <v>☂</v>
      </c>
      <c r="E11" s="307" t="str" cm="1">
        <f t="array" ref="E11">IFERROR(_xlfn.IFS($Q11 &gt;= 100, $B$4,
            $Q11 &gt;= 95, $E$4,
            $Q11 &gt;= 90,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L$4,AND(_xlpm.実績&lt;0,_xlpm.達成率&gt;0),$L$4,_xlpm.達成率&gt;=100,$B$4,_xlpm.達成率&gt;=95,$E$4,_xlpm.達成率&gt;=90,$H$4,TRUE,$L$4)),"")</f>
        <v>☀</v>
      </c>
      <c r="I11" s="89" t="str" cm="1">
        <f t="array" ref="I11">IFERROR(_xlfn.IFS($R11 &gt;= 100, $B$4,
            $R11 &gt;= 95, $E$4,
            $R11 &gt;= 90, $H$4,
            TRUE, $L$4
),"")</f>
        <v>☀</v>
      </c>
      <c r="J11" s="505" cm="1">
        <f t="array" ref="J11">IFERROR(_xlfn.XLOOKUP(1, (集計!$A:$A=$A$2) * (集計!$B:$B=$A11), 集計!C:C),"")</f>
        <v>1025988</v>
      </c>
      <c r="K11" s="506"/>
      <c r="L11" s="506"/>
      <c r="M11" s="600"/>
      <c r="N11" s="601"/>
      <c r="O11" s="602"/>
      <c r="P11" s="24"/>
      <c r="Q11" s="90">
        <v>101</v>
      </c>
      <c r="R11" s="90">
        <v>100.8</v>
      </c>
    </row>
    <row r="12" spans="1:21"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VALUE(SUBSTITUTE(SUBSTITUTE(SUBSTITUTE(_xlfn.XLOOKUP(1,(集計!$A:$A=$A$2)*(集計!$B:$B=$A12),集計!C:C),"▲","-"),",",""),"*","")),_xlpm.達成率,VALUE(SUBSTITUTE(SUBSTITUTE(SUBSTITUTE(_xlfn.XLOOKUP(1,(集計!$A:$A=$A$2)*(集計!$B:$B=$A12),集計!F:F),"▲","-"),",",""),"*","")),_xlfn.IFS(AND(_xlpm.実績&gt;0,_xlpm.達成率&lt;0),$L$4,AND(_xlpm.実績&lt;0,_xlpm.達成率&gt;0),$L$4,_xlpm.達成率&gt;=100,$B$4,_xlpm.達成率&gt;=95,$E$4,_xlpm.達成率&gt;=90,$H$4,TRUE,$L$4)),"")</f>
        <v>☂</v>
      </c>
      <c r="E12" s="307" t="str" cm="1">
        <f t="array" ref="E12">IFERROR(_xlfn.IFS($Q12 &gt;= 100, $B$4,
            $Q12 &gt;= 95, $E$4,
            $Q12 &gt;= 90,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L$4,AND(_xlpm.実績&lt;0,_xlpm.達成率&gt;0),$L$4,_xlpm.達成率&gt;=100,$B$4,_xlpm.達成率&gt;=95,$E$4,_xlpm.達成率&gt;=90,$H$4,TRUE,$L$4)),"")</f>
        <v>☀</v>
      </c>
      <c r="I12" s="89" t="str" cm="1">
        <f t="array" ref="I12">IFERROR(_xlfn.IFS($R12 &gt;= 100, $B$4,
            $R12 &gt;= 95, $E$4,
            $R12 &gt;= 90, $H$4,
            TRUE, $L$4
),"")</f>
        <v>🌤️</v>
      </c>
      <c r="J12" s="505">
        <f t="array" ref="J12">IFERROR(_xlfn.XLOOKUP(1, (集計!$A:$A=$A$2) * (集計!$B:$B=$A12), 集計!C:C),"")</f>
        <v>167389</v>
      </c>
      <c r="K12" s="506"/>
      <c r="L12" s="506"/>
      <c r="M12" s="620"/>
      <c r="N12" s="621"/>
      <c r="O12" s="622"/>
      <c r="Q12" s="90">
        <v>105.2</v>
      </c>
      <c r="R12" s="90">
        <v>96.3</v>
      </c>
    </row>
    <row r="13" spans="1:21"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VALUE(SUBSTITUTE(SUBSTITUTE(SUBSTITUTE(_xlfn.XLOOKUP(1,(集計!$A:$A=$A$2)*(集計!$B:$B=$A13),集計!C:C),"▲","-"),",",""),"*","")),_xlpm.達成率,VALUE(SUBSTITUTE(SUBSTITUTE(SUBSTITUTE(_xlfn.XLOOKUP(1,(集計!$A:$A=$A$2)*(集計!$B:$B=$A13),集計!F:F),"▲","-"),",",""),"*","")),_xlfn.IFS(AND(_xlpm.実績&gt;0,_xlpm.達成率&lt;0),$L$4,AND(_xlpm.実績&lt;0,_xlpm.達成率&gt;0),$L$4,_xlpm.達成率&gt;=100,$B$4,_xlpm.達成率&gt;=95,$E$4,_xlpm.達成率&gt;=90,$H$4,TRUE,$L$4)),"")</f>
        <v>☂</v>
      </c>
      <c r="E13" s="307" t="str" cm="1">
        <f t="array" ref="E13">IFERROR(_xlfn.IFS($Q13 &gt;= 100, $B$4,
            $Q13 &gt;= 95, $E$4,
            $Q13 &gt;= 90,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L$4,AND(_xlpm.実績&lt;0,_xlpm.達成率&gt;0),$L$4,_xlpm.達成率&gt;=100,$B$4,_xlpm.達成率&gt;=95,$E$4,_xlpm.達成率&gt;=90,$H$4,TRUE,$L$4)),"")</f>
        <v>☂</v>
      </c>
      <c r="I13" s="89" t="str" cm="1">
        <f t="array" ref="I13">IFERROR(_xlfn.IFS($R13 &gt;= 100, $B$4,
            $R13 &gt;= 95, $E$4,
            $R13 &gt;= 90, $H$4,
            TRUE, $L$4
),"")</f>
        <v>☂</v>
      </c>
      <c r="J13" s="505">
        <f t="array" ref="J13">IFERROR(_xlfn.XLOOKUP(1, (集計!$A:$A=$A$2) * (集計!$B:$B=$A13), 集計!C:C),"")</f>
        <v>493037</v>
      </c>
      <c r="K13" s="506"/>
      <c r="L13" s="506"/>
      <c r="M13" s="623"/>
      <c r="N13" s="621"/>
      <c r="O13" s="622"/>
      <c r="Q13" s="90">
        <v>93.9</v>
      </c>
      <c r="R13" s="90">
        <v>85.2</v>
      </c>
    </row>
    <row r="14" spans="1:21"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VALUE(SUBSTITUTE(SUBSTITUTE(SUBSTITUTE(_xlfn.XLOOKUP(1,(集計!$A:$A=$A$2)*(集計!$B:$B=$A14),集計!C:C),"▲","-"),",",""),"*","")),_xlpm.達成率,VALUE(SUBSTITUTE(SUBSTITUTE(SUBSTITUTE(_xlfn.XLOOKUP(1,(集計!$A:$A=$A$2)*(集計!$B:$B=$A14),集計!F:F),"▲","-"),",",""),"*","")),_xlfn.IFS(AND(_xlpm.実績&gt;0,_xlpm.達成率&lt;0),$L$4,AND(_xlpm.実績&lt;0,_xlpm.達成率&gt;0),$L$4,_xlpm.達成率&gt;=100,$B$4,_xlpm.達成率&gt;=95,$E$4,_xlpm.達成率&gt;=90,$H$4,TRUE,$L$4)),"")</f>
        <v>☂</v>
      </c>
      <c r="E14" s="308" t="str" cm="1">
        <f t="array" ref="E14">IFERROR(_xlfn.IFS($Q14 &gt;= 100, $B$4,
            $Q14 &gt;= 95, $E$4,
            $Q14 &gt;= 90,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L$4,AND(_xlpm.実績&lt;0,_xlpm.達成率&gt;0),$L$4,_xlpm.達成率&gt;=100,$B$4,_xlpm.達成率&gt;=95,$E$4,_xlpm.達成率&gt;=90,$H$4,TRUE,$L$4)),"")</f>
        <v>☂</v>
      </c>
      <c r="I14" s="358" t="str" cm="1">
        <f t="array" ref="I14">IFERROR(_xlfn.IFS($R14 &gt;= 100, $B$4,
            $R14 &gt;= 95, $E$4,
            $R14 &gt;= 90, $H$4,
            TRUE, $L$4
),"")</f>
        <v/>
      </c>
      <c r="J14" s="505">
        <f t="array" ref="J14">IFERROR(_xlfn.XLOOKUP(1, (集計!$A:$A=$A$2) * (集計!$B:$B=$A14), 集計!C:C),"")</f>
        <v>321717</v>
      </c>
      <c r="K14" s="506"/>
      <c r="L14" s="506"/>
      <c r="M14" s="624"/>
      <c r="N14" s="625"/>
      <c r="O14" s="626"/>
      <c r="Q14" s="90" t="e">
        <f>VLOOKUP(A14,#REF!,42,FALSE)*100</f>
        <v>#REF!</v>
      </c>
      <c r="R14" s="90" t="e">
        <f>VLOOKUP($A14,#REF!,42,FALSE)*100</f>
        <v>#REF!</v>
      </c>
    </row>
    <row r="15" spans="1:21"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VALUE(SUBSTITUTE(SUBSTITUTE(SUBSTITUTE(_xlfn.XLOOKUP(1,(集計!$A:$A=$A$2)*(集計!$B:$B=$A15),集計!C:C),"▲","-"),",",""),"*","")),_xlpm.達成率,VALUE(SUBSTITUTE(SUBSTITUTE(SUBSTITUTE(_xlfn.XLOOKUP(1,(集計!$A:$A=$A$2)*(集計!$B:$B=$A15),集計!F:F),"▲","-"),",",""),"*","")),_xlfn.IFS(AND(_xlpm.実績&gt;0,_xlpm.達成率&lt;0),$L$4,AND(_xlpm.実績&lt;0,_xlpm.達成率&gt;0),$L$4,_xlpm.達成率&gt;=100,$B$4,_xlpm.達成率&gt;=95,$E$4,_xlpm.達成率&gt;=90,$H$4,TRUE,$L$4)),"")</f>
        <v>☀</v>
      </c>
      <c r="E15" s="307" t="str" cm="1">
        <f t="array" ref="E15">IFERROR(_xlfn.IFS($Q15 &gt;= 100, $B$4,
            $Q15 &gt;= 95, $E$4,
            $Q15 &gt;= 90,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L$4,AND(_xlpm.実績&lt;0,_xlpm.達成率&gt;0),$L$4,_xlpm.達成率&gt;=100,$B$4,_xlpm.達成率&gt;=95,$E$4,_xlpm.達成率&gt;=90,$H$4,TRUE,$L$4)),"")</f>
        <v>☂</v>
      </c>
      <c r="I15" s="89" t="str" cm="1">
        <f t="array" ref="I15">IFERROR(_xlfn.IFS($R15 &gt;= 100, $B$4,
            $R15 &gt;= 95, $E$4,
            $R15 &gt;= 90, $H$4,
            TRUE, $L$4
),"")</f>
        <v>🌤️</v>
      </c>
      <c r="J15" s="505">
        <f t="array" ref="J15">IFERROR(_xlfn.XLOOKUP(1, (集計!$A:$A=$A$2) * (集計!$B:$B=$A15), 集計!C:C),"")</f>
        <v>3261235</v>
      </c>
      <c r="K15" s="506"/>
      <c r="L15" s="506"/>
      <c r="M15" s="634"/>
      <c r="N15" s="635"/>
      <c r="O15" s="636"/>
      <c r="Q15" s="90">
        <v>101.6</v>
      </c>
      <c r="R15" s="90">
        <v>99.9</v>
      </c>
      <c r="U15" s="44"/>
    </row>
    <row r="16" spans="1:21"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VALUE(SUBSTITUTE(SUBSTITUTE(SUBSTITUTE(_xlfn.XLOOKUP(1,(集計!$A:$A=$A$2)*(集計!$B:$B=$A16),集計!C:C),"▲","-"),",",""),"*","")),_xlpm.達成率,VALUE(SUBSTITUTE(SUBSTITUTE(SUBSTITUTE(_xlfn.XLOOKUP(1,(集計!$A:$A=$A$2)*(集計!$B:$B=$A16),集計!F:F),"▲","-"),",",""),"*","")),_xlfn.IFS(AND(_xlpm.実績&gt;0,_xlpm.達成率&lt;0),$L$4,AND(_xlpm.実績&lt;0,_xlpm.達成率&gt;0),$L$4,_xlpm.達成率&gt;=100,$B$4,_xlpm.達成率&gt;=95,$E$4,_xlpm.達成率&gt;=90,$H$4,TRUE,$L$4)),"")</f>
        <v>☀</v>
      </c>
      <c r="E16" s="307" t="str" cm="1">
        <f t="array" ref="E16">IFERROR(_xlfn.IFS($Q16 &gt;= 100, $B$4,
            $Q16 &gt;= 95, $E$4,
            $Q16 &gt;= 90,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L$4,AND(_xlpm.実績&lt;0,_xlpm.達成率&gt;0),$L$4,_xlpm.達成率&gt;=100,$B$4,_xlpm.達成率&gt;=95,$E$4,_xlpm.達成率&gt;=90,$H$4,TRUE,$L$4)),"")</f>
        <v>☂</v>
      </c>
      <c r="I16" s="89" t="str" cm="1">
        <f t="array" ref="I16">IFERROR(_xlfn.IFS($R16 &gt;= 100, $B$4,
            $R16 &gt;= 95, $E$4,
            $R16 &gt;= 90, $H$4,
            TRUE, $L$4
),"")</f>
        <v>☀</v>
      </c>
      <c r="J16" s="505">
        <f t="array" ref="J16">IFERROR(_xlfn.XLOOKUP(1, (集計!$A:$A=$A$2) * (集計!$B:$B=$A16), 集計!C:C),"")</f>
        <v>2507087</v>
      </c>
      <c r="K16" s="506"/>
      <c r="L16" s="506"/>
      <c r="M16" s="623"/>
      <c r="N16" s="621"/>
      <c r="O16" s="622"/>
      <c r="Q16" s="90">
        <v>100.5</v>
      </c>
      <c r="R16" s="90">
        <v>106.5</v>
      </c>
    </row>
    <row r="17" spans="1:21" ht="30" customHeight="1">
      <c r="A17" s="304"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VALUE(SUBSTITUTE(SUBSTITUTE(SUBSTITUTE(_xlfn.XLOOKUP(1,(集計!$A:$A=$A$2)*(集計!$B:$B=$A17),集計!C:C),"▲","-"),",",""),"*","")),_xlpm.達成率,VALUE(SUBSTITUTE(SUBSTITUTE(SUBSTITUTE(_xlfn.XLOOKUP(1,(集計!$A:$A=$A$2)*(集計!$B:$B=$A17),集計!F:F),"▲","-"),",",""),"*","")),_xlfn.IFS(AND(_xlpm.実績&gt;0,_xlpm.達成率&lt;0),$L$4,AND(_xlpm.実績&lt;0,_xlpm.達成率&gt;0),$L$4,_xlpm.達成率&gt;=100,$B$4,_xlpm.達成率&gt;=95,$E$4,_xlpm.達成率&gt;=90,$H$4,TRUE,$L$4)),"")</f>
        <v>☂</v>
      </c>
      <c r="E17" s="307" t="str" cm="1">
        <f t="array" ref="E17">IFERROR(_xlfn.IFS($Q17 &gt;= 100, $B$4,
            $Q17 &gt;= 95, $E$4,
            $Q17 &gt;= 90,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L$4,AND(_xlpm.実績&lt;0,_xlpm.達成率&gt;0),$L$4,_xlpm.達成率&gt;=100,$B$4,_xlpm.達成率&gt;=95,$E$4,_xlpm.達成率&gt;=90,$H$4,TRUE,$L$4)),"")</f>
        <v>☂</v>
      </c>
      <c r="I17" s="89" t="str" cm="1">
        <f t="array" ref="I17">IFERROR(_xlfn.IFS($R17 &gt;= 100, $B$4,
            $R17 &gt;= 95, $E$4,
            $R17 &gt;= 90, $H$4,
            TRUE, $L$4
),"")</f>
        <v>☁</v>
      </c>
      <c r="J17" s="505">
        <f t="array" ref="J17">IFERROR(_xlfn.XLOOKUP(1, (集計!$A:$A=$A$2) * (集計!$B:$B=$A17), 集計!C:C),"")</f>
        <v>69181</v>
      </c>
      <c r="K17" s="506"/>
      <c r="L17" s="506"/>
      <c r="M17" s="623"/>
      <c r="N17" s="621"/>
      <c r="O17" s="622"/>
      <c r="Q17" s="90">
        <v>98.3</v>
      </c>
      <c r="R17" s="90">
        <v>91.5</v>
      </c>
      <c r="U17" s="58"/>
    </row>
    <row r="18" spans="1:21"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VALUE(SUBSTITUTE(SUBSTITUTE(SUBSTITUTE(_xlfn.XLOOKUP(1,(集計!$A:$A=$A$2)*(集計!$B:$B=$A18),集計!C:C),"▲","-"),",",""),"*","")),_xlpm.達成率,VALUE(SUBSTITUTE(SUBSTITUTE(SUBSTITUTE(_xlfn.XLOOKUP(1,(集計!$A:$A=$A$2)*(集計!$B:$B=$A18),集計!F:F),"▲","-"),",",""),"*","")),_xlfn.IFS(AND(_xlpm.実績&gt;0,_xlpm.達成率&lt;0),$L$4,AND(_xlpm.実績&lt;0,_xlpm.達成率&gt;0),$L$4,_xlpm.達成率&gt;=100,$B$4,_xlpm.達成率&gt;=95,$E$4,_xlpm.達成率&gt;=90,$H$4,TRUE,$L$4)),"")</f>
        <v>☂</v>
      </c>
      <c r="E18" s="308" t="str" cm="1">
        <f t="array" ref="E18">IFERROR(_xlfn.IFS($Q18 &gt;= 100, $B$4,
            $Q18 &gt;= 95, $E$4,
            $Q18 &gt;= 90,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L$4,AND(_xlpm.実績&lt;0,_xlpm.達成率&gt;0),$L$4,_xlpm.達成率&gt;=100,$B$4,_xlpm.達成率&gt;=95,$E$4,_xlpm.達成率&gt;=90,$H$4,TRUE,$L$4)),"")</f>
        <v>☂</v>
      </c>
      <c r="I18" s="358" t="str" cm="1">
        <f t="array" ref="I18">IFERROR(_xlfn.IFS($R18 &gt;= 100, $B$4,
            $R18 &gt;= 95, $E$4,
            $R18 &gt;= 90, $H$4,
            TRUE, $L$4
),"")</f>
        <v/>
      </c>
      <c r="J18" s="505" t="str">
        <f t="array" ref="J18">IFERROR(_xlfn.XLOOKUP(1, (集計!$A:$A=$A$2) * (集計!$B:$B=$A18), 集計!C:C),"")</f>
        <v>▲55,208</v>
      </c>
      <c r="K18" s="506"/>
      <c r="L18" s="506"/>
      <c r="M18" s="623"/>
      <c r="N18" s="621"/>
      <c r="O18" s="622"/>
      <c r="Q18" s="90" t="e">
        <f>VLOOKUP(A18,#REF!,42,FALSE)*100</f>
        <v>#REF!</v>
      </c>
      <c r="R18" s="90" t="e">
        <f>VLOOKUP($A18,#REF!,42,FALSE)*100</f>
        <v>#REF!</v>
      </c>
      <c r="S18" s="31"/>
    </row>
    <row r="19" spans="1:21"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VALUE(SUBSTITUTE(SUBSTITUTE(SUBSTITUTE(_xlfn.XLOOKUP(1,(集計!$A:$A=$A$2)*(集計!$B:$B=$A19),集計!C:C),"▲","-"),",",""),"*","")),_xlpm.達成率,VALUE(SUBSTITUTE(SUBSTITUTE(SUBSTITUTE(_xlfn.XLOOKUP(1,(集計!$A:$A=$A$2)*(集計!$B:$B=$A19),集計!F:F),"▲","-"),",",""),"*","")),_xlfn.IFS(AND(_xlpm.実績&gt;0,_xlpm.達成率&lt;0),$L$4,AND(_xlpm.実績&lt;0,_xlpm.達成率&gt;0),$L$4,_xlpm.達成率&gt;=100,$B$4,_xlpm.達成率&gt;=95,$E$4,_xlpm.達成率&gt;=90,$H$4,TRUE,$L$4)),"")</f>
        <v>☀</v>
      </c>
      <c r="E19" s="307" t="str" cm="1">
        <f t="array" ref="E19">IFERROR(_xlfn.IFS($Q19 &gt;= 100, $B$4,
            $Q19 &gt;= 95, $E$4,
            $Q19 &gt;= 90,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L$4,AND(_xlpm.実績&lt;0,_xlpm.達成率&gt;0),$L$4,_xlpm.達成率&gt;=100,$B$4,_xlpm.達成率&gt;=95,$E$4,_xlpm.達成率&gt;=90,$H$4,TRUE,$L$4)),"")</f>
        <v>☂</v>
      </c>
      <c r="I19" s="89" t="str" cm="1">
        <f t="array" ref="I19">IFERROR(_xlfn.IFS($R19 &gt;= 100, $B$4,
            $R19 &gt;= 95, $E$4,
            $R19 &gt;= 90, $H$4,
            TRUE, $L$4
),"")</f>
        <v>☀</v>
      </c>
      <c r="J19" s="505">
        <f t="array" ref="J19">IFERROR(_xlfn.XLOOKUP(1, (集計!$A:$A=$A$2) * (集計!$B:$B=$A19), 集計!C:C),"")</f>
        <v>1738162</v>
      </c>
      <c r="K19" s="506"/>
      <c r="L19" s="506"/>
      <c r="M19" s="634"/>
      <c r="N19" s="635"/>
      <c r="O19" s="636"/>
      <c r="Q19" s="90">
        <v>99.4</v>
      </c>
      <c r="R19" s="90">
        <v>101.3</v>
      </c>
    </row>
    <row r="20" spans="1:21"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VALUE(SUBSTITUTE(SUBSTITUTE(SUBSTITUTE(_xlfn.XLOOKUP(1,(集計!$A:$A=$A$2)*(集計!$B:$B=$A20),集計!C:C),"▲","-"),",",""),"*","")),_xlpm.達成率,VALUE(SUBSTITUTE(SUBSTITUTE(SUBSTITUTE(_xlfn.XLOOKUP(1,(集計!$A:$A=$A$2)*(集計!$B:$B=$A20),集計!F:F),"▲","-"),",",""),"*","")),_xlfn.IFS(AND(_xlpm.実績&gt;0,_xlpm.達成率&lt;0),$L$4,AND(_xlpm.実績&lt;0,_xlpm.達成率&gt;0),$L$4,_xlpm.達成率&gt;=100,$B$4,_xlpm.達成率&gt;=95,$E$4,_xlpm.達成率&gt;=90,$H$4,TRUE,$L$4)),"")</f>
        <v>☂</v>
      </c>
      <c r="E20" s="308"/>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L$4,AND(_xlpm.実績&lt;0,_xlpm.達成率&gt;0),$L$4,_xlpm.達成率&gt;=100,$B$4,_xlpm.達成率&gt;=95,$E$4,_xlpm.達成率&gt;=90,$H$4,TRUE,$L$4)),"")</f>
        <v>☂</v>
      </c>
      <c r="I20" s="300"/>
      <c r="J20" s="505" t="str">
        <f t="array" ref="J20">IFERROR(_xlfn.XLOOKUP(1, (集計!$A:$A=$A$2) * (集計!$B:$B=$A20), 集計!C:C),"")</f>
        <v>▲669,533</v>
      </c>
      <c r="K20" s="506"/>
      <c r="L20" s="506"/>
      <c r="M20" s="623"/>
      <c r="N20" s="621"/>
      <c r="O20" s="622"/>
      <c r="Q20" s="90">
        <v>97.4</v>
      </c>
      <c r="R20" s="90">
        <v>81.900000000000006</v>
      </c>
      <c r="T20" s="60"/>
    </row>
    <row r="21" spans="1:21"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VALUE(SUBSTITUTE(SUBSTITUTE(SUBSTITUTE(_xlfn.XLOOKUP(1,(集計!$A:$A=$A$2)*(集計!$B:$B=$A21),集計!C:C),"▲","-"),",",""),"*","")),_xlpm.達成率,VALUE(SUBSTITUTE(SUBSTITUTE(SUBSTITUTE(_xlfn.XLOOKUP(1,(集計!$A:$A=$A$2)*(集計!$B:$B=$A21),集計!F:F),"▲","-"),",",""),"*","")),_xlfn.IFS(AND(_xlpm.実績&gt;0,_xlpm.達成率&lt;0),$L$4,AND(_xlpm.実績&lt;0,_xlpm.達成率&gt;0),$L$4,_xlpm.達成率&gt;=100,$B$4,_xlpm.達成率&gt;=95,$E$4,_xlpm.達成率&gt;=90,$H$4,TRUE,$L$4)),"")</f>
        <v>☂</v>
      </c>
      <c r="E21" s="307" t="str" cm="1">
        <f t="array" ref="E21">IFERROR(_xlfn.IFS($Q21 &gt;= 100, $B$4,
            $Q21 &gt;= 95, $E$4,
            $Q21 &gt;= 90,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L$4,AND(_xlpm.実績&lt;0,_xlpm.達成率&gt;0),$L$4,_xlpm.達成率&gt;=100,$B$4,_xlpm.達成率&gt;=95,$E$4,_xlpm.達成率&gt;=90,$H$4,TRUE,$L$4)),"")</f>
        <v>☂</v>
      </c>
      <c r="I21" s="89" t="str" cm="1">
        <f t="array" ref="I21">IFERROR(_xlfn.IFS($R21 &gt;= 100, $B$4,
            $R21 &gt;= 95, $E$4,
            $R21 &gt;= 90, $H$4,
            TRUE, $L$4
),"")</f>
        <v>☀</v>
      </c>
      <c r="J21" s="505" t="str">
        <f t="array" ref="J21">IFERROR(_xlfn.XLOOKUP(1, (集計!$A:$A=$A$2) * (集計!$B:$B=$A21), 集計!C:C),"")</f>
        <v>▲1,062,155</v>
      </c>
      <c r="K21" s="506"/>
      <c r="L21" s="506"/>
      <c r="M21" s="623"/>
      <c r="N21" s="621"/>
      <c r="O21" s="622"/>
      <c r="P21" s="76"/>
      <c r="Q21" s="90">
        <v>96</v>
      </c>
      <c r="R21" s="90">
        <v>100.4</v>
      </c>
      <c r="S21" ph="1"/>
    </row>
    <row r="22" spans="1:21"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VALUE(SUBSTITUTE(SUBSTITUTE(SUBSTITUTE(_xlfn.XLOOKUP(1,(集計!$A:$A=$A$2)*(集計!$B:$B=$A22),集計!C:C),"▲","-"),",",""),"*","")),_xlpm.達成率,VALUE(SUBSTITUTE(SUBSTITUTE(SUBSTITUTE(_xlfn.XLOOKUP(1,(集計!$A:$A=$A$2)*(集計!$B:$B=$A22),集計!F:F),"▲","-"),",",""),"*","")),_xlfn.IFS(AND(_xlpm.実績&gt;0,_xlpm.達成率&lt;0),$L$4,AND(_xlpm.実績&lt;0,_xlpm.達成率&gt;0),$L$4,_xlpm.達成率&gt;=100,$B$4,_xlpm.達成率&gt;=95,$E$4,_xlpm.達成率&gt;=90,$H$4,TRUE,$L$4)),"")</f>
        <v>☂</v>
      </c>
      <c r="E22" s="307" t="str" cm="1">
        <f t="array" ref="E22">IFERROR(_xlfn.IFS($Q22 &gt;= 100, $B$4,
            $Q22 &gt;= 95, $E$4,
            $Q22 &gt;= 90,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L$4,AND(_xlpm.実績&lt;0,_xlpm.達成率&gt;0),$L$4,_xlpm.達成率&gt;=100,$B$4,_xlpm.達成率&gt;=95,$E$4,_xlpm.達成率&gt;=90,$H$4,TRUE,$L$4)),"")</f>
        <v>☂</v>
      </c>
      <c r="I22" s="89" t="str" cm="1">
        <f t="array" ref="I22">IFERROR(_xlfn.IFS($R22 &gt;= 100, $B$4,
            $R22 &gt;= 95, $E$4,
            $R22 &gt;= 90, $H$4,
            TRUE, $L$4
),"")</f>
        <v>☁</v>
      </c>
      <c r="J22" s="505" t="str">
        <f t="array" ref="J22">IFERROR(_xlfn.XLOOKUP(1, (集計!$A:$A=$A$2) * (集計!$B:$B=$A22), 集計!C:C),"")</f>
        <v>▲513,395</v>
      </c>
      <c r="K22" s="506"/>
      <c r="L22" s="506"/>
      <c r="M22" s="627"/>
      <c r="N22" s="625"/>
      <c r="O22" s="626"/>
      <c r="P22" ph="1"/>
      <c r="Q22" s="90">
        <v>86.1</v>
      </c>
      <c r="R22" s="90">
        <v>90.8</v>
      </c>
      <c r="S22" ph="1"/>
    </row>
    <row r="23" spans="1:21"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VALUE(SUBSTITUTE(SUBSTITUTE(SUBSTITUTE(_xlfn.XLOOKUP(1,(集計!$A:$A=$A$2)*(集計!$B:$B=$A23),集計!C:C),"▲","-"),",",""),"*","")),_xlpm.達成率,VALUE(SUBSTITUTE(SUBSTITUTE(SUBSTITUTE(_xlfn.XLOOKUP(1,(集計!$A:$A=$A$2)*(集計!$B:$B=$A23),集計!F:F),"▲","-"),",",""),"*","")),_xlfn.IFS(AND(_xlpm.実績&gt;0,_xlpm.達成率&lt;0),$L$4,AND(_xlpm.実績&lt;0,_xlpm.達成率&gt;0),$L$4,_xlpm.達成率&gt;=100,$B$4,_xlpm.達成率&gt;=95,$E$4,_xlpm.達成率&gt;=90,$H$4,TRUE,$L$4)),"")</f>
        <v>☂</v>
      </c>
      <c r="E23" s="307" t="str" cm="1">
        <f t="array" ref="E23">IFERROR(_xlfn.IFS($Q23 &gt;= 100, $B$4,
            $Q23 &gt;= 95, $E$4,
            $Q23 &gt;= 90,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L$4,AND(_xlpm.実績&lt;0,_xlpm.達成率&gt;0),$L$4,_xlpm.達成率&gt;=100,$B$4,_xlpm.達成率&gt;=95,$E$4,_xlpm.達成率&gt;=90,$H$4,TRUE,$L$4)),"")</f>
        <v>☀</v>
      </c>
      <c r="I23" s="89" t="str" cm="1">
        <f t="array" ref="I23">IFERROR(_xlfn.IFS($R23 &gt;= 100, $B$4,
            $R23 &gt;= 95, $E$4,
            $R23 &gt;= 90, $H$4,
            TRUE, $L$4
),"")</f>
        <v>🌤️</v>
      </c>
      <c r="J23" s="505">
        <f t="array" ref="J23">IFERROR(_xlfn.XLOOKUP(1, (集計!$A:$A=$A$2) * (集計!$B:$B=$A23), 集計!C:C),"")</f>
        <v>371645</v>
      </c>
      <c r="K23" s="506"/>
      <c r="L23" s="506"/>
      <c r="M23" s="628"/>
      <c r="N23" s="629"/>
      <c r="O23" s="630"/>
      <c r="Q23" s="90">
        <v>96.9</v>
      </c>
      <c r="R23" s="90">
        <v>96.6</v>
      </c>
    </row>
    <row r="24" spans="1:21"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VALUE(SUBSTITUTE(SUBSTITUTE(SUBSTITUTE(_xlfn.XLOOKUP(1,(集計!$A:$A=$A$2)*(集計!$B:$B=$A24),集計!C:C),"▲","-"),",",""),"*","")),_xlpm.達成率,VALUE(SUBSTITUTE(SUBSTITUTE(SUBSTITUTE(_xlfn.XLOOKUP(1,(集計!$A:$A=$A$2)*(集計!$B:$B=$A24),集計!F:F),"▲","-"),",",""),"*","")),_xlfn.IFS(AND(_xlpm.実績&gt;0,_xlpm.達成率&lt;0),$L$4,AND(_xlpm.実績&lt;0,_xlpm.達成率&gt;0),$L$4,_xlpm.達成率&gt;=100,$B$4,_xlpm.達成率&gt;=95,$E$4,_xlpm.達成率&gt;=90,$H$4,TRUE,$L$4)),"")</f>
        <v>☂</v>
      </c>
      <c r="E24" s="307" t="str" cm="1">
        <f t="array" ref="E24">IFERROR(_xlfn.IFS($Q24 &gt;= 100, $B$4,
            $Q24 &gt;= 95, $E$4,
            $Q24 &gt;= 90,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L$4,AND(_xlpm.実績&lt;0,_xlpm.達成率&gt;0),$L$4,_xlpm.達成率&gt;=100,$B$4,_xlpm.達成率&gt;=95,$E$4,_xlpm.達成率&gt;=90,$H$4,TRUE,$L$4)),"")</f>
        <v>☂</v>
      </c>
      <c r="I24" s="89" t="str" cm="1">
        <f t="array" ref="I24">IFERROR(_xlfn.IFS($R24 &gt;= 100, $B$4,
            $R24 &gt;= 95, $E$4,
            $R24 &gt;= 90, $H$4,
            TRUE, $L$4
),"")</f>
        <v>☁</v>
      </c>
      <c r="J24" s="505" t="str">
        <f t="array" ref="J24">IFERROR(_xlfn.XLOOKUP(1, (集計!$A:$A=$A$2) * (集計!$B:$B=$A24), 集計!C:C),"")</f>
        <v>▲678,325</v>
      </c>
      <c r="K24" s="506"/>
      <c r="L24" s="506"/>
      <c r="M24" s="628"/>
      <c r="N24" s="629"/>
      <c r="O24" s="630"/>
      <c r="Q24" s="90">
        <v>95.9</v>
      </c>
      <c r="R24" s="90">
        <v>92.6</v>
      </c>
    </row>
    <row r="25" spans="1:21"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VALUE(SUBSTITUTE(SUBSTITUTE(SUBSTITUTE(_xlfn.XLOOKUP(1,(集計!$A:$A=$A$2)*(集計!$B:$B=$A25),集計!C:C),"▲","-"),",",""),"*","")),_xlpm.達成率,VALUE(SUBSTITUTE(SUBSTITUTE(SUBSTITUTE(_xlfn.XLOOKUP(1,(集計!$A:$A=$A$2)*(集計!$B:$B=$A25),集計!F:F),"▲","-"),",",""),"*","")),_xlfn.IFS(AND(_xlpm.実績&gt;0,_xlpm.達成率&lt;0),$L$4,AND(_xlpm.実績&lt;0,_xlpm.達成率&gt;0),$L$4,_xlpm.達成率&gt;=100,$B$4,_xlpm.達成率&gt;=95,$E$4,_xlpm.達成率&gt;=90,$H$4,TRUE,$L$4)),"")</f>
        <v>☂</v>
      </c>
      <c r="E25" s="308" t="str" cm="1">
        <f t="array" ref="E25">IFERROR(_xlfn.IFS($Q25 &gt;= 100, $B$4,
            $Q25 &gt;= 95, $E$4,
            $Q25 &gt;= 90,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L$4,AND(_xlpm.実績&lt;0,_xlpm.達成率&gt;0),$L$4,_xlpm.達成率&gt;=100,$B$4,_xlpm.達成率&gt;=95,$E$4,_xlpm.達成率&gt;=90,$H$4,TRUE,$L$4)),"")</f>
        <v>☂</v>
      </c>
      <c r="I25" s="358" t="str" cm="1">
        <f t="array" ref="I25">IFERROR(_xlfn.IFS($R25 &gt;= 100, $B$4,
            $R25 &gt;= 95, $E$4,
            $R25 &gt;= 90, $H$4,
            TRUE, $L$4
),"")</f>
        <v/>
      </c>
      <c r="J25" s="505" t="str">
        <f t="array" ref="J25">IFERROR(_xlfn.XLOOKUP(1, (集計!$A:$A=$A$2) * (集計!$B:$B=$A25), 集計!C:C),"")</f>
        <v>▲341,775</v>
      </c>
      <c r="K25" s="506"/>
      <c r="L25" s="506"/>
      <c r="M25" s="634"/>
      <c r="N25" s="635"/>
      <c r="O25" s="636"/>
      <c r="Q25" s="90" t="e">
        <f>VLOOKUP(A25,#REF!,42,FALSE)*100</f>
        <v>#REF!</v>
      </c>
      <c r="R25" s="90" t="e">
        <f>VLOOKUP($A25,#REF!,42,FALSE)*100</f>
        <v>#REF!</v>
      </c>
    </row>
    <row r="26" spans="1:21"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VALUE(SUBSTITUTE(SUBSTITUTE(SUBSTITUTE(_xlfn.XLOOKUP(1,(集計!$A:$A=$A$2)*(集計!$B:$B=$A26),集計!C:C),"▲","-"),",",""),"*","")),_xlpm.達成率,VALUE(SUBSTITUTE(SUBSTITUTE(SUBSTITUTE(_xlfn.XLOOKUP(1,(集計!$A:$A=$A$2)*(集計!$B:$B=$A26),集計!F:F),"▲","-"),",",""),"*","")),_xlfn.IFS(AND(_xlpm.実績&gt;0,_xlpm.達成率&lt;0),$L$4,AND(_xlpm.実績&lt;0,_xlpm.達成率&gt;0),$L$4,_xlpm.達成率&gt;=100,$B$4,_xlpm.達成率&gt;=95,$E$4,_xlpm.達成率&gt;=90,$H$4,TRUE,$L$4)),"")</f>
        <v>☂</v>
      </c>
      <c r="E26" s="307" t="str" cm="1">
        <f t="array" ref="E26">IFERROR(_xlfn.IFS($Q26 &gt;= 100, $B$4,
            $Q26 &gt;= 95, $E$4,
            $Q26 &gt;= 90,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L$4,AND(_xlpm.実績&lt;0,_xlpm.達成率&gt;0),$L$4,_xlpm.達成率&gt;=100,$B$4,_xlpm.達成率&gt;=95,$E$4,_xlpm.達成率&gt;=90,$H$4,TRUE,$L$4)),"")</f>
        <v>☂</v>
      </c>
      <c r="I26" s="89" t="str" cm="1">
        <f t="array" ref="I26">IFERROR(_xlfn.IFS($R26 &gt;= 100, $B$4,
            $R26 &gt;= 95, $E$4,
            $R26 &gt;= 90, $H$4,
            TRUE, $L$4
),"")</f>
        <v>🌤️</v>
      </c>
      <c r="J26" s="505">
        <f t="array" ref="J26">IFERROR(_xlfn.XLOOKUP(1, (集計!$A:$A=$A$2) * (集計!$B:$B=$A26), 集計!C:C),"")</f>
        <v>270983</v>
      </c>
      <c r="K26" s="506"/>
      <c r="L26" s="506"/>
      <c r="M26" s="603"/>
      <c r="N26" s="604"/>
      <c r="O26" s="605"/>
      <c r="Q26" s="90">
        <v>103.2</v>
      </c>
      <c r="R26" s="90">
        <v>96.8</v>
      </c>
    </row>
    <row r="27" spans="1:21"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VALUE(SUBSTITUTE(SUBSTITUTE(SUBSTITUTE(_xlfn.XLOOKUP(1,(集計!$A:$A=$A$2)*(集計!$B:$B=$A27),集計!C:C),"▲","-"),",",""),"*","")),_xlpm.達成率,VALUE(SUBSTITUTE(SUBSTITUTE(SUBSTITUTE(_xlfn.XLOOKUP(1,(集計!$A:$A=$A$2)*(集計!$B:$B=$A27),集計!F:F),"▲","-"),",",""),"*","")),_xlfn.IFS(AND(_xlpm.実績&gt;0,_xlpm.達成率&lt;0),$L$4,AND(_xlpm.実績&lt;0,_xlpm.達成率&gt;0),$L$4,_xlpm.達成率&gt;=100,$B$4,_xlpm.達成率&gt;=95,$E$4,_xlpm.達成率&gt;=90,$H$4,TRUE,$L$4)),"")</f>
        <v>☀</v>
      </c>
      <c r="E27" s="307" t="str" cm="1">
        <f t="array" ref="E27">IFERROR(_xlfn.IFS($Q27 &gt;= 100, $B$4,
            $Q27 &gt;= 95, $E$4,
            $Q27 &gt;= 90,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L$4,AND(_xlpm.実績&lt;0,_xlpm.達成率&gt;0),$L$4,_xlpm.達成率&gt;=100,$B$4,_xlpm.達成率&gt;=95,$E$4,_xlpm.達成率&gt;=90,$H$4,TRUE,$L$4)),"")</f>
        <v>☀</v>
      </c>
      <c r="I27" s="89" t="str" cm="1">
        <f t="array" ref="I27">IFERROR(_xlfn.IFS($R27 &gt;= 100, $B$4,
            $R27 &gt;= 95, $E$4,
            $R27 &gt;= 90, $H$4,
            TRUE, $L$4
),"")</f>
        <v>☂</v>
      </c>
      <c r="J27" s="505">
        <f t="array" ref="J27">IFERROR(_xlfn.XLOOKUP(1, (集計!$A:$A=$A$2) * (集計!$B:$B=$A27), 集計!C:C),"")</f>
        <v>1035710</v>
      </c>
      <c r="K27" s="506"/>
      <c r="L27" s="506"/>
      <c r="M27" s="603"/>
      <c r="N27" s="604"/>
      <c r="O27" s="605"/>
      <c r="Q27" s="90">
        <v>105.6</v>
      </c>
      <c r="R27" s="90">
        <v>87.4</v>
      </c>
    </row>
    <row r="28" spans="1:21"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VALUE(SUBSTITUTE(SUBSTITUTE(SUBSTITUTE(_xlfn.XLOOKUP(1,(集計!$A:$A=$A$2)*(集計!$B:$B=$A28),集計!C:C),"▲","-"),",",""),"*","")),_xlpm.達成率,VALUE(SUBSTITUTE(SUBSTITUTE(SUBSTITUTE(_xlfn.XLOOKUP(1,(集計!$A:$A=$A$2)*(集計!$B:$B=$A28),集計!F:F),"▲","-"),",",""),"*","")),_xlfn.IFS(AND(_xlpm.実績&gt;0,_xlpm.達成率&lt;0),$L$4,AND(_xlpm.実績&lt;0,_xlpm.達成率&gt;0),$L$4,_xlpm.達成率&gt;=100,$B$4,_xlpm.達成率&gt;=95,$E$4,_xlpm.達成率&gt;=90,$H$4,TRUE,$L$4)),"")</f>
        <v>☀</v>
      </c>
      <c r="E28" s="307" t="str" cm="1">
        <f t="array" ref="E28">IFERROR(_xlfn.IFS($Q28 &gt;= 100, $B$4,
            $Q28 &gt;= 95, $E$4,
            $Q28 &gt;= 90,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L$4,AND(_xlpm.実績&lt;0,_xlpm.達成率&gt;0),$L$4,_xlpm.達成率&gt;=100,$B$4,_xlpm.達成率&gt;=95,$E$4,_xlpm.達成率&gt;=90,$H$4,TRUE,$L$4)),"")</f>
        <v>☀</v>
      </c>
      <c r="I28" s="89" t="str" cm="1">
        <f t="array" ref="I28">IFERROR(_xlfn.IFS($R28 &gt;= 100, $B$4,
            $R28 &gt;= 95, $E$4,
            $R28 &gt;= 90, $H$4,
            TRUE, $L$4
),"")</f>
        <v>🌤️</v>
      </c>
      <c r="J28" s="505">
        <f t="array" ref="J28">IFERROR(_xlfn.XLOOKUP(1, (集計!$A:$A=$A$2) * (集計!$B:$B=$A28), 集計!C:C),"")</f>
        <v>418336</v>
      </c>
      <c r="K28" s="506"/>
      <c r="L28" s="506"/>
      <c r="M28" s="600"/>
      <c r="N28" s="601"/>
      <c r="O28" s="602"/>
      <c r="Q28" s="90">
        <v>91.1</v>
      </c>
      <c r="R28" s="90">
        <v>95.1</v>
      </c>
    </row>
    <row r="29" spans="1:21" ht="33.75" customHeight="1" thickBot="1">
      <c r="A29" s="306" t="s">
        <v>368</v>
      </c>
      <c r="B29" s="359" t="str" cm="1">
        <f t="array" ref="B29">IFERROR(_xlfn.LET(_xlpm.達成率,_xlfn.XLOOKUP(1,(集計!$A:$A=$A$2)*(集計!$B:$B=$A29),集計!D:D),_xlfn.IFS(_xlpm.達成率&gt;=100,$B$4,_xlpm.達成率&gt;=95,$E$4,_xlpm.達成率&gt;=90,$H$4,TRUE,$L$4)),"")</f>
        <v>🌤️</v>
      </c>
      <c r="C29" s="359" t="str" cm="1">
        <f t="array" ref="C29">IFERROR(_xlfn.LET(_xlpm.達成率,_xlfn.XLOOKUP(1,(集計!$A:$A=$A$2)*(集計!$B:$B=$A29),集計!E:E),_xlfn.IFS(_xlpm.達成率&gt;=110,$L$6,_xlpm.達成率&gt;=100,$H$4,TRUE,$B$6)),"")</f>
        <v>☁</v>
      </c>
      <c r="D29" s="89" t="str" cm="1">
        <f t="array" ref="D29">IFERROR(_xlfn.LET(_xlpm.実績,VALUE(SUBSTITUTE(SUBSTITUTE(SUBSTITUTE(_xlfn.XLOOKUP(1,(集計!$A:$A=$A$2)*(集計!$B:$B=$A29),集計!C:C),"▲","-"),",",""),"*","")),_xlpm.達成率,VALUE(SUBSTITUTE(SUBSTITUTE(SUBSTITUTE(_xlfn.XLOOKUP(1,(集計!$A:$A=$A$2)*(集計!$B:$B=$A29),集計!F:F),"▲","-"),",",""),"*","")),_xlfn.IFS(AND(_xlpm.実績&gt;0,_xlpm.達成率&lt;0),$L$4,AND(_xlpm.実績&lt;0,_xlpm.達成率&gt;0),$L$4,_xlpm.達成率&gt;=100,$B$4,_xlpm.達成率&gt;=95,$E$4,_xlpm.達成率&gt;=90,$H$4,TRUE,$L$4)),"")</f>
        <v>☂</v>
      </c>
      <c r="E29" s="360" t="str" cm="1">
        <f t="array" ref="E29">IFERROR(_xlfn.IFS($Q29 &gt;= 100, $B$4,
            $Q29 &gt;= 95, $E$4,
            $Q29 &gt;= 90, $H$4,
            TRUE, $L$4
),"")</f>
        <v>🌤️</v>
      </c>
      <c r="F29" s="359" t="str" cm="1">
        <f t="array" ref="F29">IFERROR(_xlfn.LET(_xlpm.達成率,_xlfn.XLOOKUP(1,(集計!$A:$A=$A$2)*(集計!$B:$B=$A29),集計!G:G),_xlfn.IFS(_xlpm.達成率&gt;=100,$B$4,_xlpm.達成率&gt;=95,$E$4,_xlpm.達成率&gt;=90,$H$4,TRUE,$L$4)),"")</f>
        <v>☁</v>
      </c>
      <c r="G29" s="359" t="str" cm="1">
        <f t="array" ref="G29">IFERROR(_xlfn.LET(_xlpm.達成率,_xlfn.XLOOKUP(1,(集計!$A:$A=$A$2)*(集計!$B:$B=$A29),集計!H:H),_xlfn.IFS(_xlpm.達成率&gt;=110,$L$6,_xlpm.達成率&gt;=100,$H$4,TRUE,$B$6)),"")</f>
        <v>☂</v>
      </c>
      <c r="H29" s="89" t="str" cm="1">
        <f t="array" ref="H29">IFERROR(_xlfn.LET(_xlpm.実績,_xlfn.NUMBERVALUE(SUBSTITUTE(SUBSTITUTE(_xlfn.XLOOKUP(1,(集計!$A:$A=$A$2)*(集計!$B:$B=$A29),集計!C:C),"▲","-"),"*",""),".",","),_xlpm.達成率,_xlfn.NUMBERVALUE(SUBSTITUTE(SUBSTITUTE(_xlfn.XLOOKUP(1,(集計!$A:$A=$A$2)*(集計!$B:$B=$A29),集計!I:I),"▲","-"),"*",""),".",","),_xlfn.IFS(AND(_xlpm.実績&gt;0,_xlpm.達成率&lt;0),$L$4,AND(_xlpm.実績&lt;0,_xlpm.達成率&gt;0),$L$4,_xlpm.達成率&gt;=100,$B$4,_xlpm.達成率&gt;=95,$E$4,_xlpm.達成率&gt;=90,$H$4,TRUE,$L$4)),"")</f>
        <v>☂</v>
      </c>
      <c r="I29" s="359" t="str" cm="1">
        <f t="array" ref="I29">IFERROR(_xlfn.IFS($R29 &gt;= 100, $B$4,
            $R29 &gt;= 95, $E$4,
            $R29 &gt;= 90, $H$4,
            TRUE, $L$4
),"")</f>
        <v>🌤️</v>
      </c>
      <c r="J29" s="508" t="str">
        <f t="array" ref="J29">IFERROR(_xlfn.XLOOKUP(1, (集計!$A:$A=$A$2) * (集計!$B:$B=$A29), 集計!C:C),"")</f>
        <v>▲569,122</v>
      </c>
      <c r="K29" s="509"/>
      <c r="L29" s="631"/>
      <c r="M29" s="603"/>
      <c r="N29" s="604"/>
      <c r="O29" s="605"/>
      <c r="Q29" s="90">
        <v>98.3</v>
      </c>
      <c r="R29" s="90">
        <v>99.7</v>
      </c>
    </row>
    <row r="30" spans="1:21"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89" t="str" cm="1">
        <f t="array" ref="D30">IFERROR(_xlfn.LET(_xlpm.実績,VALUE(SUBSTITUTE(SUBSTITUTE(SUBSTITUTE(_xlfn.XLOOKUP(1,(集計!$A:$A=$A$2)*(集計!$B:$B=$A30),集計!C:C),"▲","-"),",",""),"*","")),_xlpm.達成率,VALUE(SUBSTITUTE(SUBSTITUTE(SUBSTITUTE(_xlfn.XLOOKUP(1,(集計!$A:$A=$A$2)*(集計!$B:$B=$A30),集計!F:F),"▲","-"),",",""),"*","")),_xlfn.IFS(AND(_xlpm.実績&gt;0,_xlpm.達成率&lt;0),$L$4,AND(_xlpm.実績&lt;0,_xlpm.達成率&gt;0),$L$4,_xlpm.達成率&gt;=100,$B$4,_xlpm.達成率&gt;=95,$E$4,_xlpm.達成率&gt;=90,$H$4,TRUE,$L$4)),"")</f>
        <v>🌤️</v>
      </c>
      <c r="E30" s="310" t="str" cm="1">
        <f t="array" ref="E30">IFERROR(_xlfn.IFS($Q30 &gt;= 100, $B$4,
            $Q30 &gt;= 95, $E$4,
            $Q30 &gt;= 90,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89" t="str" cm="1">
        <f t="array" ref="H30">IFERROR(_xlfn.LET(_xlpm.実績,_xlfn.NUMBERVALUE(SUBSTITUTE(SUBSTITUTE(_xlfn.XLOOKUP(1,(集計!$A:$A=$A$2)*(集計!$B:$B=$A30),集計!C:C),"▲","-"),"*",""),".",","),_xlpm.達成率,_xlfn.NUMBERVALUE(SUBSTITUTE(SUBSTITUTE(_xlfn.XLOOKUP(1,(集計!$A:$A=$A$2)*(集計!$B:$B=$A30),集計!I:I),"▲","-"),"*",""),".",","),_xlfn.IFS(AND(_xlpm.実績&gt;0,_xlpm.達成率&lt;0),$L$4,AND(_xlpm.実績&lt;0,_xlpm.達成率&gt;0),$L$4,_xlpm.達成率&gt;=100,$B$4,_xlpm.達成率&gt;=95,$E$4,_xlpm.達成率&gt;=90,$H$4,TRUE,$L$4)),"")</f>
        <v>☂</v>
      </c>
      <c r="I30" s="302" t="str" cm="1">
        <f t="array" ref="I30">IFERROR(_xlfn.IFS($R30 &gt;= 100, $B$4,
            $R30 &gt;= 95, $E$4,
            $R30 &gt;= 90, $H$4,
            TRUE, $L$4
),"")</f>
        <v>🌤️</v>
      </c>
      <c r="J30" s="511">
        <f t="array" ref="J30">IFERROR(_xlfn.XLOOKUP(1, (集計!$A:$A=$A$2) * (集計!$B:$B=$A30), 集計!C:C),"")</f>
        <v>8499070</v>
      </c>
      <c r="K30" s="512"/>
      <c r="L30" s="512"/>
      <c r="M30" s="606"/>
      <c r="N30" s="607"/>
      <c r="O30" s="608"/>
      <c r="Q30" s="90">
        <v>98.5</v>
      </c>
      <c r="R30" s="90">
        <v>97.4</v>
      </c>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23" priority="1" stopIfTrue="1">
      <formula>B11=$L$4</formula>
    </cfRule>
    <cfRule type="expression" dxfId="22" priority="2" stopIfTrue="1">
      <formula>B11=$B$4</formula>
    </cfRule>
    <cfRule type="expression" dxfId="21" priority="3" stopIfTrue="1">
      <formula>B11=$E$4</formula>
    </cfRule>
    <cfRule type="expression" dxfId="20"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E7DAB-4C5E-41C6-91C4-AD30C8DA4D7C}">
  <sheetPr codeName="Sheet15">
    <tabColor rgb="FF92D050"/>
    <pageSetUpPr fitToPage="1"/>
  </sheetPr>
  <dimension ref="A1:S34"/>
  <sheetViews>
    <sheetView workbookViewId="0">
      <selection sqref="A1:K1"/>
    </sheetView>
  </sheetViews>
  <sheetFormatPr defaultColWidth="9" defaultRowHeight="13.5"/>
  <cols>
    <col min="1" max="1" width="19.75" customWidth="1"/>
    <col min="2" max="2" width="6" customWidth="1"/>
    <col min="3" max="9" width="5.625" customWidth="1"/>
    <col min="10" max="10" width="2.625" customWidth="1"/>
    <col min="11" max="12" width="5.125" customWidth="1"/>
    <col min="13" max="14" width="5.625" customWidth="1"/>
    <col min="15" max="15" width="9.875" customWidth="1"/>
    <col min="16" max="16" width="5.625" customWidth="1"/>
  </cols>
  <sheetData>
    <row r="1" spans="1:19" ht="33" customHeight="1">
      <c r="A1" s="592" t="s">
        <v>4</v>
      </c>
      <c r="B1" s="592"/>
      <c r="C1" s="592"/>
      <c r="D1" s="592"/>
      <c r="E1" s="592"/>
      <c r="F1" s="592"/>
      <c r="G1" s="592"/>
      <c r="H1" s="592"/>
      <c r="I1" s="592"/>
      <c r="J1" s="592"/>
      <c r="K1" s="592"/>
      <c r="L1" s="593" t="s">
        <v>720</v>
      </c>
      <c r="M1" s="593"/>
      <c r="N1" s="593"/>
      <c r="O1" s="593"/>
      <c r="P1" s="23"/>
    </row>
    <row r="2" spans="1:19" ht="31.5" customHeight="1">
      <c r="A2" s="475" t="s">
        <v>719</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7" t="s">
        <v>12</v>
      </c>
      <c r="G9" s="497"/>
      <c r="H9" s="497"/>
      <c r="I9" s="589"/>
      <c r="J9" s="499" t="s">
        <v>19</v>
      </c>
      <c r="K9" s="500"/>
      <c r="L9" s="590"/>
      <c r="M9" s="594" t="s">
        <v>42</v>
      </c>
      <c r="N9" s="595"/>
      <c r="O9" s="596"/>
      <c r="P9" s="21"/>
    </row>
    <row r="10" spans="1:19" ht="30" customHeight="1">
      <c r="A10" s="12"/>
      <c r="B10" s="303" t="s">
        <v>6</v>
      </c>
      <c r="C10" s="6" t="s">
        <v>7</v>
      </c>
      <c r="D10" s="33" t="s">
        <v>8</v>
      </c>
      <c r="E10" s="26" t="s">
        <v>9</v>
      </c>
      <c r="F10" s="34" t="s">
        <v>6</v>
      </c>
      <c r="G10" s="6" t="s">
        <v>7</v>
      </c>
      <c r="H10" s="34" t="s">
        <v>8</v>
      </c>
      <c r="I10" s="26" t="s">
        <v>13</v>
      </c>
      <c r="J10" s="502"/>
      <c r="K10" s="503"/>
      <c r="L10" s="591"/>
      <c r="M10" s="597"/>
      <c r="N10" s="598"/>
      <c r="O10" s="599"/>
      <c r="P10" s="21"/>
      <c r="Q10" t="s">
        <v>524</v>
      </c>
      <c r="R10" t="s">
        <v>525</v>
      </c>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IFERROR(_xlfn.LET(_xlpm.達成率,_xlfn.XLOOKUP(1,(集計!$A:$A=$A$2)*(集計!$B:$B=$A11),集計!F:F),_xlfn.IFS(_xlpm.達成率&gt;=100,$B$4,_xlpm.達成率&gt;=95,$E$4,_xlpm.達成率&gt;=90,$H$4,TRUE,$L$4)),"")</f>
        <v>☂</v>
      </c>
      <c r="E11" s="307" t="str" cm="1">
        <f t="array" ref="E11">IFERROR(_xlfn.IFS(#REF! &gt;= 1, $B$4,#REF! &gt;=
 0.95, $E$4,#REF! &gt;=
 0.9, $H$4,
            TRUE, $L$4
),"")</f>
        <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IFERROR(_xlfn.LET(_xlpm.達成率,_xlfn.XLOOKUP(1,(集計!$A:$A=$A$2)*(集計!$B:$B=$A11),集計!I:I),_xlfn.IFS(_xlpm.達成率&gt;=100,$B$4,_xlpm.達成率&gt;=95,$E$4,_xlpm.達成率&gt;=90,$H$4,TRUE,$L$4)),"")</f>
        <v>☀</v>
      </c>
      <c r="I11" s="89" t="str" cm="1">
        <f t="array" ref="I11">IFERROR(_xlfn.IFS(#REF! &gt;= 1, $B$4,#REF! &gt;=
 0.95, $E$4,#REF! &gt;=
 0.9, $H$4,
            TRUE, $L$4
),"")</f>
        <v/>
      </c>
      <c r="J11" s="505" cm="1">
        <f t="array" ref="J11">IFERROR(_xlfn.XLOOKUP(1, (集計!$A:$A=$A$2) * (集計!$B:$B=$A11), 集計!C:C),"")</f>
        <v>1025988</v>
      </c>
      <c r="K11" s="506"/>
      <c r="L11" s="506"/>
      <c r="M11" s="600"/>
      <c r="N11" s="601"/>
      <c r="O11" s="602"/>
      <c r="P11" s="24"/>
      <c r="Q11">
        <v>1.0192528735632185</v>
      </c>
      <c r="R11">
        <v>1.0074712643678161</v>
      </c>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IFERROR(_xlfn.LET(_xlpm.達成率,_xlfn.XLOOKUP(1,(集計!$A:$A=$A$2)*(集計!$B:$B=$A12),集計!F:F),_xlfn.IFS(_xlpm.達成率&gt;=100,$B$4,_xlpm.達成率&gt;=95,$E$4,_xlpm.達成率&gt;=90,$H$4,TRUE,$L$4)),"")</f>
        <v>☂</v>
      </c>
      <c r="E12" s="307" t="str" cm="1">
        <f t="array" ref="E12">IFERROR(_xlfn.IFS(#REF! &gt;= 1, $B$4,#REF! &gt;=
 0.95, $E$4,#REF! &gt;=
 0.9, $H$4,
            TRUE, $L$4
),"")</f>
        <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IFERROR(_xlfn.LET(_xlpm.達成率,_xlfn.XLOOKUP(1,(集計!$A:$A=$A$2)*(集計!$B:$B=$A12),集計!I:I),_xlfn.IFS(_xlpm.達成率&gt;=100,$B$4,_xlpm.達成率&gt;=95,$E$4,_xlpm.達成率&gt;=90,$H$4,TRUE,$L$4)),"")</f>
        <v>☀</v>
      </c>
      <c r="I12" s="89" t="str" cm="1">
        <f t="array" ref="I12">IFERROR(_xlfn.IFS(#REF! &gt;= 1, $B$4,#REF! &gt;=
 0.95, $E$4,#REF! &gt;=
 0.9, $H$4,
            TRUE, $L$4
),"")</f>
        <v/>
      </c>
      <c r="J12" s="505">
        <f t="array" ref="J12">IFERROR(_xlfn.XLOOKUP(1, (集計!$A:$A=$A$2) * (集計!$B:$B=$A12), 集計!C:C),"")</f>
        <v>167389</v>
      </c>
      <c r="K12" s="506"/>
      <c r="L12" s="506"/>
      <c r="M12" s="620"/>
      <c r="N12" s="621"/>
      <c r="O12" s="622"/>
      <c r="Q12">
        <v>0.98880000000000012</v>
      </c>
      <c r="R12">
        <v>0.9887999999999999</v>
      </c>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IFERROR(_xlfn.LET(_xlpm.達成率,_xlfn.XLOOKUP(1,(集計!$A:$A=$A$2)*(集計!$B:$B=$A13),集計!F:F),_xlfn.IFS(_xlpm.達成率&gt;=100,$B$4,_xlpm.達成率&gt;=95,$E$4,_xlpm.達成率&gt;=90,$H$4,TRUE,$L$4)),"")</f>
        <v>☂</v>
      </c>
      <c r="E13" s="307" t="str" cm="1">
        <f t="array" ref="E13">IFERROR(_xlfn.IFS(#REF! &gt;= 1, $B$4,#REF! &gt;=
 0.95, $E$4,#REF! &gt;=
 0.9, $H$4,
            TRUE, $L$4
),"")</f>
        <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IFERROR(_xlfn.LET(_xlpm.達成率,_xlfn.XLOOKUP(1,(集計!$A:$A=$A$2)*(集計!$B:$B=$A13),集計!I:I),_xlfn.IFS(_xlpm.達成率&gt;=100,$B$4,_xlpm.達成率&gt;=95,$E$4,_xlpm.達成率&gt;=90,$H$4,TRUE,$L$4)),"")</f>
        <v>☀</v>
      </c>
      <c r="I13" s="89" t="str" cm="1">
        <f t="array" ref="I13">IFERROR(_xlfn.IFS(#REF! &gt;= 1, $B$4,#REF! &gt;=
 0.95, $E$4,#REF! &gt;=
 0.9, $H$4,
            TRUE, $L$4
),"")</f>
        <v/>
      </c>
      <c r="J13" s="505">
        <f t="array" ref="J13">IFERROR(_xlfn.XLOOKUP(1, (集計!$A:$A=$A$2) * (集計!$B:$B=$A13), 集計!C:C),"")</f>
        <v>493037</v>
      </c>
      <c r="K13" s="506"/>
      <c r="L13" s="506"/>
      <c r="M13" s="623"/>
      <c r="N13" s="621"/>
      <c r="O13" s="622"/>
      <c r="Q13">
        <v>0.94000000000000006</v>
      </c>
      <c r="R13">
        <v>0.94352941176470584</v>
      </c>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IFERROR(_xlfn.LET(_xlpm.達成率,_xlfn.XLOOKUP(1,(集計!$A:$A=$A$2)*(集計!$B:$B=$A14),集計!F:F),_xlfn.IFS(_xlpm.達成率&gt;=100,$B$4,_xlpm.達成率&gt;=95,$E$4,_xlpm.達成率&gt;=90,$H$4,TRUE,$L$4)),"")</f>
        <v>☂</v>
      </c>
      <c r="E14" s="307" t="str" cm="1">
        <f t="array" ref="E14">IFERROR(_xlfn.IFS(#REF! &gt;= 1, $B$4,#REF! &gt;=
 0.95, $E$4,#REF! &gt;=
 0.9,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IFERROR(_xlfn.LET(_xlpm.達成率,_xlfn.XLOOKUP(1,(集計!$A:$A=$A$2)*(集計!$B:$B=$A14),集計!I:I),_xlfn.IFS(_xlpm.達成率&gt;=100,$B$4,_xlpm.達成率&gt;=95,$E$4,_xlpm.達成率&gt;=90,$H$4,TRUE,$L$4)),"")</f>
        <v>☂</v>
      </c>
      <c r="I14" s="89" t="str" cm="1">
        <f t="array" ref="I14">IFERROR(_xlfn.IFS(#REF! &gt;= 1, $B$4,#REF! &gt;=
 0.95, $E$4,#REF! &gt;=
 0.9, $H$4,
            TRUE, $L$4
),"")</f>
        <v/>
      </c>
      <c r="J14" s="505">
        <f t="array" ref="J14">IFERROR(_xlfn.XLOOKUP(1, (集計!$A:$A=$A$2) * (集計!$B:$B=$A14), 集計!C:C),"")</f>
        <v>321717</v>
      </c>
      <c r="K14" s="506"/>
      <c r="L14" s="506"/>
      <c r="M14" s="624"/>
      <c r="N14" s="625"/>
      <c r="O14" s="626"/>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IFERROR(_xlfn.LET(_xlpm.達成率,_xlfn.XLOOKUP(1,(集計!$A:$A=$A$2)*(集計!$B:$B=$A15),集計!F:F),_xlfn.IFS(_xlpm.達成率&gt;=100,$B$4,_xlpm.達成率&gt;=95,$E$4,_xlpm.達成率&gt;=90,$H$4,TRUE,$L$4)),"")</f>
        <v>☀</v>
      </c>
      <c r="E15" s="307" t="str" cm="1">
        <f t="array" ref="E15">IFERROR(_xlfn.IFS(#REF! &gt;= 1, $B$4,#REF! &gt;=
 0.95, $E$4,#REF! &gt;=
 0.9, $H$4,
            TRUE, $L$4
),"")</f>
        <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IFERROR(_xlfn.LET(_xlpm.達成率,_xlfn.XLOOKUP(1,(集計!$A:$A=$A$2)*(集計!$B:$B=$A15),集計!I:I),_xlfn.IFS(_xlpm.達成率&gt;=100,$B$4,_xlpm.達成率&gt;=95,$E$4,_xlpm.達成率&gt;=90,$H$4,TRUE,$L$4)),"")</f>
        <v>☂</v>
      </c>
      <c r="I15" s="89" t="str" cm="1">
        <f t="array" ref="I15">IFERROR(_xlfn.IFS(#REF! &gt;= 1, $B$4,#REF! &gt;=
 0.95, $E$4,#REF! &gt;=
 0.9, $H$4,
            TRUE, $L$4
),"")</f>
        <v/>
      </c>
      <c r="J15" s="505">
        <f t="array" ref="J15">IFERROR(_xlfn.XLOOKUP(1, (集計!$A:$A=$A$2) * (集計!$B:$B=$A15), 集計!C:C),"")</f>
        <v>3261235</v>
      </c>
      <c r="K15" s="506"/>
      <c r="L15" s="506"/>
      <c r="M15" s="634"/>
      <c r="N15" s="635"/>
      <c r="O15" s="636"/>
      <c r="Q15">
        <v>0.95686274509803926</v>
      </c>
      <c r="R15">
        <v>0.98204117389399925</v>
      </c>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IFERROR(_xlfn.LET(_xlpm.達成率,_xlfn.XLOOKUP(1,(集計!$A:$A=$A$2)*(集計!$B:$B=$A16),集計!F:F),_xlfn.IFS(_xlpm.達成率&gt;=100,$B$4,_xlpm.達成率&gt;=95,$E$4,_xlpm.達成率&gt;=90,$H$4,TRUE,$L$4)),"")</f>
        <v>☀</v>
      </c>
      <c r="E16" s="307" t="str" cm="1">
        <f t="array" ref="E16">IFERROR(_xlfn.IFS(#REF! &gt;= 1, $B$4,#REF! &gt;=
 0.95, $E$4,#REF! &gt;=
 0.9, $H$4,
            TRUE, $L$4
),"")</f>
        <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IFERROR(_xlfn.LET(_xlpm.達成率,_xlfn.XLOOKUP(1,(集計!$A:$A=$A$2)*(集計!$B:$B=$A16),集計!I:I),_xlfn.IFS(_xlpm.達成率&gt;=100,$B$4,_xlpm.達成率&gt;=95,$E$4,_xlpm.達成率&gt;=90,$H$4,TRUE,$L$4)),"")</f>
        <v>☂</v>
      </c>
      <c r="I16" s="89" t="str" cm="1">
        <f t="array" ref="I16">IFERROR(_xlfn.IFS(#REF! &gt;= 1, $B$4,#REF! &gt;=
 0.95, $E$4,#REF! &gt;=
 0.9, $H$4,
            TRUE, $L$4
),"")</f>
        <v/>
      </c>
      <c r="J16" s="505">
        <f t="array" ref="J16">IFERROR(_xlfn.XLOOKUP(1, (集計!$A:$A=$A$2) * (集計!$B:$B=$A16), 集計!C:C),"")</f>
        <v>2507087</v>
      </c>
      <c r="K16" s="506"/>
      <c r="L16" s="506"/>
      <c r="M16" s="623"/>
      <c r="N16" s="621"/>
      <c r="O16" s="622"/>
      <c r="Q16">
        <v>1.0181818181818183</v>
      </c>
      <c r="R16">
        <v>1.0580000000000001</v>
      </c>
    </row>
    <row r="17" spans="1:19" ht="30" customHeight="1">
      <c r="A17" s="305"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IFERROR(_xlfn.LET(_xlpm.達成率,_xlfn.XLOOKUP(1,(集計!$A:$A=$A$2)*(集計!$B:$B=$A17),集計!F:F),_xlfn.IFS(_xlpm.達成率&gt;=100,$B$4,_xlpm.達成率&gt;=95,$E$4,_xlpm.達成率&gt;=90,$H$4,TRUE,$L$4)),"")</f>
        <v>☂</v>
      </c>
      <c r="E17" s="307" t="str" cm="1">
        <f t="array" ref="E17">IFERROR(_xlfn.IFS(#REF! &gt;= 1, $B$4,#REF! &gt;=
 0.95, $E$4,#REF! &gt;=
 0.9, $H$4,
            TRUE, $L$4
),"")</f>
        <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IFERROR(_xlfn.LET(_xlpm.達成率,_xlfn.XLOOKUP(1,(集計!$A:$A=$A$2)*(集計!$B:$B=$A17),集計!I:I),_xlfn.IFS(_xlpm.達成率&gt;=100,$B$4,_xlpm.達成率&gt;=95,$E$4,_xlpm.達成率&gt;=90,$H$4,TRUE,$L$4)),"")</f>
        <v>☀</v>
      </c>
      <c r="I17" s="89" t="str" cm="1">
        <f t="array" ref="I17">IFERROR(_xlfn.IFS(#REF! &gt;= 1, $B$4,#REF! &gt;=
 0.95, $E$4,#REF! &gt;=
 0.9, $H$4,
            TRUE, $L$4
),"")</f>
        <v/>
      </c>
      <c r="J17" s="505">
        <f t="array" ref="J17">IFERROR(_xlfn.XLOOKUP(1, (集計!$A:$A=$A$2) * (集計!$B:$B=$A17), 集計!C:C),"")</f>
        <v>69181</v>
      </c>
      <c r="K17" s="506"/>
      <c r="L17" s="506"/>
      <c r="M17" s="623"/>
      <c r="N17" s="621"/>
      <c r="O17" s="622"/>
      <c r="Q17">
        <v>1.0262068965517241</v>
      </c>
      <c r="R17">
        <v>0.92137931034482756</v>
      </c>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IFERROR(_xlfn.LET(_xlpm.達成率,_xlfn.XLOOKUP(1,(集計!$A:$A=$A$2)*(集計!$B:$B=$A18),集計!F:F),_xlfn.IFS(_xlpm.達成率&gt;=100,$B$4,_xlpm.達成率&gt;=95,$E$4,_xlpm.達成率&gt;=90,$H$4,TRUE,$L$4)),"")</f>
        <v>☀</v>
      </c>
      <c r="E18" s="307" t="str" cm="1">
        <f t="array" ref="E18">IFERROR(_xlfn.IFS(#REF! &gt;= 1, $B$4,#REF! &gt;=
 0.95, $E$4,#REF! &gt;=
 0.9,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IFERROR(_xlfn.LET(_xlpm.達成率,_xlfn.XLOOKUP(1,(集計!$A:$A=$A$2)*(集計!$B:$B=$A18),集計!I:I),_xlfn.IFS(_xlpm.達成率&gt;=100,$B$4,_xlpm.達成率&gt;=95,$E$4,_xlpm.達成率&gt;=90,$H$4,TRUE,$L$4)),"")</f>
        <v>☀</v>
      </c>
      <c r="I18" s="89" t="str" cm="1">
        <f t="array" ref="I18">IFERROR(_xlfn.IFS(#REF! &gt;= 1, $B$4,#REF! &gt;=
 0.95, $E$4,#REF! &gt;=
 0.9, $H$4,
            TRUE, $L$4
),"")</f>
        <v/>
      </c>
      <c r="J18" s="505" t="str">
        <f t="array" ref="J18">IFERROR(_xlfn.XLOOKUP(1, (集計!$A:$A=$A$2) * (集計!$B:$B=$A18), 集計!C:C),"")</f>
        <v>▲55,208</v>
      </c>
      <c r="K18" s="506"/>
      <c r="L18" s="506"/>
      <c r="M18" s="623"/>
      <c r="N18" s="621"/>
      <c r="O18" s="622"/>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IFERROR(_xlfn.LET(_xlpm.達成率,_xlfn.XLOOKUP(1,(集計!$A:$A=$A$2)*(集計!$B:$B=$A19),集計!F:F),_xlfn.IFS(_xlpm.達成率&gt;=100,$B$4,_xlpm.達成率&gt;=95,$E$4,_xlpm.達成率&gt;=90,$H$4,TRUE,$L$4)),"")</f>
        <v>☀</v>
      </c>
      <c r="E19" s="307" t="str" cm="1">
        <f t="array" ref="E19">IFERROR(_xlfn.IFS(#REF! &gt;= 1, $B$4,#REF! &gt;=
 0.95, $E$4,#REF! &gt;=
 0.9, $H$4,
            TRUE, $L$4
),"")</f>
        <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IFERROR(_xlfn.LET(_xlpm.達成率,_xlfn.XLOOKUP(1,(集計!$A:$A=$A$2)*(集計!$B:$B=$A19),集計!I:I),_xlfn.IFS(_xlpm.達成率&gt;=100,$B$4,_xlpm.達成率&gt;=95,$E$4,_xlpm.達成率&gt;=90,$H$4,TRUE,$L$4)),"")</f>
        <v>☀</v>
      </c>
      <c r="I19" s="89" t="str" cm="1">
        <f t="array" ref="I19">IFERROR(_xlfn.IFS(#REF! &gt;= 1, $B$4,#REF! &gt;=
 0.95, $E$4,#REF! &gt;=
 0.9, $H$4,
            TRUE, $L$4
),"")</f>
        <v/>
      </c>
      <c r="J19" s="505">
        <f t="array" ref="J19">IFERROR(_xlfn.XLOOKUP(1, (集計!$A:$A=$A$2) * (集計!$B:$B=$A19), 集計!C:C),"")</f>
        <v>1738162</v>
      </c>
      <c r="K19" s="506"/>
      <c r="L19" s="506"/>
      <c r="M19" s="634"/>
      <c r="N19" s="635"/>
      <c r="O19" s="636"/>
      <c r="Q19">
        <v>0.94914089347079034</v>
      </c>
      <c r="R19">
        <v>0.99725085910652922</v>
      </c>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IFERROR(_xlfn.LET(_xlpm.達成率,_xlfn.XLOOKUP(1,(集計!$A:$A=$A$2)*(集計!$B:$B=$A20),集計!F:F),_xlfn.IFS(_xlpm.達成率&gt;=100,$B$4,_xlpm.達成率&gt;=95,$E$4,_xlpm.達成率&gt;=90,$H$4,TRUE,$L$4)),"")</f>
        <v>☀</v>
      </c>
      <c r="E20" s="307" t="str" cm="1">
        <f t="array" ref="E20">IFERROR(_xlfn.IFS(#REF! &gt;= 1, $B$4,#REF! &gt;=
 0.95, $E$4,#REF! &gt;=
 0.9, $H$4,
            TRUE, $L$4
),"")</f>
        <v/>
      </c>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IFERROR(_xlfn.LET(_xlpm.達成率,_xlfn.XLOOKUP(1,(集計!$A:$A=$A$2)*(集計!$B:$B=$A20),集計!I:I),_xlfn.IFS(_xlpm.達成率&gt;=100,$B$4,_xlpm.達成率&gt;=95,$E$4,_xlpm.達成率&gt;=90,$H$4,TRUE,$L$4)),"")</f>
        <v>☀</v>
      </c>
      <c r="I20" s="89" t="str" cm="1">
        <f t="array" ref="I20">IFERROR(_xlfn.IFS(#REF! &gt;= 1, $B$4,#REF! &gt;=
 0.95, $E$4,#REF! &gt;=
 0.9, $H$4,
            TRUE, $L$4
),"")</f>
        <v/>
      </c>
      <c r="J20" s="505" t="str">
        <f t="array" ref="J20">IFERROR(_xlfn.XLOOKUP(1, (集計!$A:$A=$A$2) * (集計!$B:$B=$A20), 集計!C:C),"")</f>
        <v>▲669,533</v>
      </c>
      <c r="K20" s="506"/>
      <c r="L20" s="506"/>
      <c r="M20" s="623"/>
      <c r="N20" s="621"/>
      <c r="O20" s="622"/>
      <c r="Q20">
        <v>0.97936507936507955</v>
      </c>
      <c r="R20" s="60">
        <v>0.84210526315789469</v>
      </c>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IFERROR(_xlfn.LET(_xlpm.達成率,_xlfn.XLOOKUP(1,(集計!$A:$A=$A$2)*(集計!$B:$B=$A21),集計!F:F),_xlfn.IFS(_xlpm.達成率&gt;=100,$B$4,_xlpm.達成率&gt;=95,$E$4,_xlpm.達成率&gt;=90,$H$4,TRUE,$L$4)),"")</f>
        <v>☀</v>
      </c>
      <c r="E21" s="307" t="str" cm="1">
        <f t="array" ref="E21">IFERROR(_xlfn.IFS(#REF! &gt;= 1, $B$4,#REF! &gt;=
 0.95, $E$4,#REF! &gt;=
 0.9, $H$4,
            TRUE, $L$4
),"")</f>
        <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IFERROR(_xlfn.LET(_xlpm.達成率,_xlfn.XLOOKUP(1,(集計!$A:$A=$A$2)*(集計!$B:$B=$A21),集計!I:I),_xlfn.IFS(_xlpm.達成率&gt;=100,$B$4,_xlpm.達成率&gt;=95,$E$4,_xlpm.達成率&gt;=90,$H$4,TRUE,$L$4)),"")</f>
        <v>☀</v>
      </c>
      <c r="I21" s="89" t="str" cm="1">
        <f t="array" ref="I21">IFERROR(_xlfn.IFS(#REF! &gt;= 1, $B$4,#REF! &gt;=
 0.95, $E$4,#REF! &gt;=
 0.9, $H$4,
            TRUE, $L$4
),"")</f>
        <v/>
      </c>
      <c r="J21" s="505" t="str">
        <f t="array" ref="J21">IFERROR(_xlfn.XLOOKUP(1, (集計!$A:$A=$A$2) * (集計!$B:$B=$A21), 集計!C:C),"")</f>
        <v>▲1,062,155</v>
      </c>
      <c r="K21" s="506"/>
      <c r="L21" s="506"/>
      <c r="M21" s="623"/>
      <c r="N21" s="621"/>
      <c r="O21" s="622"/>
      <c r="P21" s="76"/>
      <c r="Q21" ph="1">
        <v>0.94978354978354973</v>
      </c>
      <c r="R21">
        <v>1.0050957481337228</v>
      </c>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IFERROR(_xlfn.LET(_xlpm.達成率,_xlfn.XLOOKUP(1,(集計!$A:$A=$A$2)*(集計!$B:$B=$A22),集計!F:F),_xlfn.IFS(_xlpm.達成率&gt;=100,$B$4,_xlpm.達成率&gt;=95,$E$4,_xlpm.達成率&gt;=90,$H$4,TRUE,$L$4)),"")</f>
        <v>☀</v>
      </c>
      <c r="E22" s="307" t="str" cm="1">
        <f t="array" ref="E22">IFERROR(_xlfn.IFS(#REF! &gt;= 1, $B$4,#REF! &gt;=
 0.95, $E$4,#REF! &gt;=
 0.9, $H$4,
            TRUE, $L$4
),"")</f>
        <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IFERROR(_xlfn.LET(_xlpm.達成率,_xlfn.XLOOKUP(1,(集計!$A:$A=$A$2)*(集計!$B:$B=$A22),集計!I:I),_xlfn.IFS(_xlpm.達成率&gt;=100,$B$4,_xlpm.達成率&gt;=95,$E$4,_xlpm.達成率&gt;=90,$H$4,TRUE,$L$4)),"")</f>
        <v>☀</v>
      </c>
      <c r="I22" s="89" t="str" cm="1">
        <f t="array" ref="I22">IFERROR(_xlfn.IFS(#REF! &gt;= 1, $B$4,#REF! &gt;=
 0.95, $E$4,#REF! &gt;=
 0.9, $H$4,
            TRUE, $L$4
),"")</f>
        <v/>
      </c>
      <c r="J22" s="505" t="str">
        <f t="array" ref="J22">IFERROR(_xlfn.XLOOKUP(1, (集計!$A:$A=$A$2) * (集計!$B:$B=$A22), 集計!C:C),"")</f>
        <v>▲513,395</v>
      </c>
      <c r="K22" s="506"/>
      <c r="L22" s="506"/>
      <c r="M22" s="627"/>
      <c r="N22" s="625"/>
      <c r="O22" s="626"/>
      <c r="P22" ph="1"/>
      <c r="Q22" ph="1">
        <v>0.98434782608695659</v>
      </c>
      <c r="R22">
        <v>0.8973913043478261</v>
      </c>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IFERROR(_xlfn.LET(_xlpm.達成率,_xlfn.XLOOKUP(1,(集計!$A:$A=$A$2)*(集計!$B:$B=$A23),集計!F:F),_xlfn.IFS(_xlpm.達成率&gt;=100,$B$4,_xlpm.達成率&gt;=95,$E$4,_xlpm.達成率&gt;=90,$H$4,TRUE,$L$4)),"")</f>
        <v>☂</v>
      </c>
      <c r="E23" s="307" t="str" cm="1">
        <f t="array" ref="E23">IFERROR(_xlfn.IFS(#REF! &gt;= 1, $B$4,#REF! &gt;=
 0.95, $E$4,#REF! &gt;=
 0.9, $H$4,
            TRUE, $L$4
),"")</f>
        <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IFERROR(_xlfn.LET(_xlpm.達成率,_xlfn.XLOOKUP(1,(集計!$A:$A=$A$2)*(集計!$B:$B=$A23),集計!I:I),_xlfn.IFS(_xlpm.達成率&gt;=100,$B$4,_xlpm.達成率&gt;=95,$E$4,_xlpm.達成率&gt;=90,$H$4,TRUE,$L$4)),"")</f>
        <v>☀</v>
      </c>
      <c r="I23" s="89" t="str" cm="1">
        <f t="array" ref="I23">IFERROR(_xlfn.IFS(#REF! &gt;= 1, $B$4,#REF! &gt;=
 0.95, $E$4,#REF! &gt;=
 0.9, $H$4,
            TRUE, $L$4
),"")</f>
        <v/>
      </c>
      <c r="J23" s="505">
        <f t="array" ref="J23">IFERROR(_xlfn.XLOOKUP(1, (集計!$A:$A=$A$2) * (集計!$B:$B=$A23), 集計!C:C),"")</f>
        <v>371645</v>
      </c>
      <c r="K23" s="506"/>
      <c r="L23" s="506"/>
      <c r="M23" s="628"/>
      <c r="N23" s="629"/>
      <c r="O23" s="630"/>
      <c r="Q23">
        <v>1.0125448028673834</v>
      </c>
      <c r="R23">
        <v>0.90770609318996409</v>
      </c>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IFERROR(_xlfn.LET(_xlpm.達成率,_xlfn.XLOOKUP(1,(集計!$A:$A=$A$2)*(集計!$B:$B=$A24),集計!F:F),_xlfn.IFS(_xlpm.達成率&gt;=100,$B$4,_xlpm.達成率&gt;=95,$E$4,_xlpm.達成率&gt;=90,$H$4,TRUE,$L$4)),"")</f>
        <v>☀</v>
      </c>
      <c r="E24" s="307" t="str" cm="1">
        <f t="array" ref="E24">IFERROR(_xlfn.IFS(#REF! &gt;= 1, $B$4,#REF! &gt;=
 0.95, $E$4,#REF! &gt;=
 0.9, $H$4,
            TRUE, $L$4
),"")</f>
        <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IFERROR(_xlfn.LET(_xlpm.達成率,_xlfn.XLOOKUP(1,(集計!$A:$A=$A$2)*(集計!$B:$B=$A24),集計!I:I),_xlfn.IFS(_xlpm.達成率&gt;=100,$B$4,_xlpm.達成率&gt;=95,$E$4,_xlpm.達成率&gt;=90,$H$4,TRUE,$L$4)),"")</f>
        <v>☀</v>
      </c>
      <c r="I24" s="89" t="str" cm="1">
        <f t="array" ref="I24">IFERROR(_xlfn.IFS(#REF! &gt;= 1, $B$4,#REF! &gt;=
 0.95, $E$4,#REF! &gt;=
 0.9, $H$4,
            TRUE, $L$4
),"")</f>
        <v/>
      </c>
      <c r="J24" s="505" t="str">
        <f t="array" ref="J24">IFERROR(_xlfn.XLOOKUP(1, (集計!$A:$A=$A$2) * (集計!$B:$B=$A24), 集計!C:C),"")</f>
        <v>▲678,325</v>
      </c>
      <c r="K24" s="506"/>
      <c r="L24" s="506"/>
      <c r="M24" s="628"/>
      <c r="N24" s="629"/>
      <c r="O24" s="630"/>
      <c r="Q24">
        <v>0.88611111111111107</v>
      </c>
      <c r="R24">
        <v>0.94938271604938274</v>
      </c>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IFERROR(_xlfn.LET(_xlpm.達成率,_xlfn.XLOOKUP(1,(集計!$A:$A=$A$2)*(集計!$B:$B=$A25),集計!F:F),_xlfn.IFS(_xlpm.達成率&gt;=100,$B$4,_xlpm.達成率&gt;=95,$E$4,_xlpm.達成率&gt;=90,$H$4,TRUE,$L$4)),"")</f>
        <v>☀</v>
      </c>
      <c r="E25" s="307" t="str" cm="1">
        <f t="array" ref="E25">IFERROR(_xlfn.IFS(#REF! &gt;= 1, $B$4,#REF! &gt;=
 0.95, $E$4,#REF! &gt;=
 0.9,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IFERROR(_xlfn.LET(_xlpm.達成率,_xlfn.XLOOKUP(1,(集計!$A:$A=$A$2)*(集計!$B:$B=$A25),集計!I:I),_xlfn.IFS(_xlpm.達成率&gt;=100,$B$4,_xlpm.達成率&gt;=95,$E$4,_xlpm.達成率&gt;=90,$H$4,TRUE,$L$4)),"")</f>
        <v>☀</v>
      </c>
      <c r="I25" s="89" t="str" cm="1">
        <f t="array" ref="I25">IFERROR(_xlfn.IFS(#REF! &gt;= 1, $B$4,#REF! &gt;=
 0.95, $E$4,#REF! &gt;=
 0.9, $H$4,
            TRUE, $L$4
),"")</f>
        <v/>
      </c>
      <c r="J25" s="505" t="str">
        <f t="array" ref="J25">IFERROR(_xlfn.XLOOKUP(1, (集計!$A:$A=$A$2) * (集計!$B:$B=$A25), 集計!C:C),"")</f>
        <v>▲341,775</v>
      </c>
      <c r="K25" s="506"/>
      <c r="L25" s="506"/>
      <c r="M25" s="634"/>
      <c r="N25" s="635"/>
      <c r="O25" s="636"/>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IFERROR(_xlfn.LET(_xlpm.達成率,_xlfn.XLOOKUP(1,(集計!$A:$A=$A$2)*(集計!$B:$B=$A26),集計!F:F),_xlfn.IFS(_xlpm.達成率&gt;=100,$B$4,_xlpm.達成率&gt;=95,$E$4,_xlpm.達成率&gt;=90,$H$4,TRUE,$L$4)),"")</f>
        <v>☀</v>
      </c>
      <c r="E26" s="307" t="str" cm="1">
        <f t="array" ref="E26">IFERROR(_xlfn.IFS(#REF! &gt;= 1, $B$4,#REF! &gt;=
 0.95, $E$4,#REF! &gt;=
 0.9, $H$4,
            TRUE, $L$4
),"")</f>
        <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IFERROR(_xlfn.LET(_xlpm.達成率,_xlfn.XLOOKUP(1,(集計!$A:$A=$A$2)*(集計!$B:$B=$A26),集計!I:I),_xlfn.IFS(_xlpm.達成率&gt;=100,$B$4,_xlpm.達成率&gt;=95,$E$4,_xlpm.達成率&gt;=90,$H$4,TRUE,$L$4)),"")</f>
        <v>☂</v>
      </c>
      <c r="I26" s="89" t="str" cm="1">
        <f t="array" ref="I26">IFERROR(_xlfn.IFS(#REF! &gt;= 1, $B$4,#REF! &gt;=
 0.95, $E$4,#REF! &gt;=
 0.9, $H$4,
            TRUE, $L$4
),"")</f>
        <v/>
      </c>
      <c r="J26" s="505">
        <f t="array" ref="J26">IFERROR(_xlfn.XLOOKUP(1, (集計!$A:$A=$A$2) * (集計!$B:$B=$A26), 集計!C:C),"")</f>
        <v>270983</v>
      </c>
      <c r="K26" s="506"/>
      <c r="L26" s="506"/>
      <c r="M26" s="603"/>
      <c r="N26" s="604"/>
      <c r="O26" s="605"/>
      <c r="Q26">
        <v>1.0296296296296297</v>
      </c>
      <c r="R26">
        <v>1.0941176470588234</v>
      </c>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IFERROR(_xlfn.LET(_xlpm.達成率,_xlfn.XLOOKUP(1,(集計!$A:$A=$A$2)*(集計!$B:$B=$A27),集計!F:F),_xlfn.IFS(_xlpm.達成率&gt;=100,$B$4,_xlpm.達成率&gt;=95,$E$4,_xlpm.達成率&gt;=90,$H$4,TRUE,$L$4)),"")</f>
        <v>☀</v>
      </c>
      <c r="E27" s="307" t="str" cm="1">
        <f t="array" ref="E27">IFERROR(_xlfn.IFS(#REF! &gt;= 1, $B$4,#REF! &gt;=
 0.95, $E$4,#REF! &gt;=
 0.9, $H$4,
            TRUE, $L$4
),"")</f>
        <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IFERROR(_xlfn.LET(_xlpm.達成率,_xlfn.XLOOKUP(1,(集計!$A:$A=$A$2)*(集計!$B:$B=$A27),集計!I:I),_xlfn.IFS(_xlpm.達成率&gt;=100,$B$4,_xlpm.達成率&gt;=95,$E$4,_xlpm.達成率&gt;=90,$H$4,TRUE,$L$4)),"")</f>
        <v>☀</v>
      </c>
      <c r="I27" s="89" t="str" cm="1">
        <f t="array" ref="I27">IFERROR(_xlfn.IFS(#REF! &gt;= 1, $B$4,#REF! &gt;=
 0.95, $E$4,#REF! &gt;=
 0.9, $H$4,
            TRUE, $L$4
),"")</f>
        <v/>
      </c>
      <c r="J27" s="505">
        <f t="array" ref="J27">IFERROR(_xlfn.XLOOKUP(1, (集計!$A:$A=$A$2) * (集計!$B:$B=$A27), 集計!C:C),"")</f>
        <v>1035710</v>
      </c>
      <c r="K27" s="506"/>
      <c r="L27" s="506"/>
      <c r="M27" s="603"/>
      <c r="N27" s="604"/>
      <c r="O27" s="605"/>
      <c r="Q27">
        <v>1.08</v>
      </c>
      <c r="R27">
        <v>0.87820512820512808</v>
      </c>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IFERROR(_xlfn.LET(_xlpm.達成率,_xlfn.XLOOKUP(1,(集計!$A:$A=$A$2)*(集計!$B:$B=$A28),集計!F:F),_xlfn.IFS(_xlpm.達成率&gt;=100,$B$4,_xlpm.達成率&gt;=95,$E$4,_xlpm.達成率&gt;=90,$H$4,TRUE,$L$4)),"")</f>
        <v>☀</v>
      </c>
      <c r="E28" s="307" t="str" cm="1">
        <f t="array" ref="E28">IFERROR(_xlfn.IFS(#REF! &gt;= 1, $B$4,#REF! &gt;=
 0.95, $E$4,#REF! &gt;=
 0.9, $H$4,
            TRUE, $L$4
),"")</f>
        <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IFERROR(_xlfn.LET(_xlpm.達成率,_xlfn.XLOOKUP(1,(集計!$A:$A=$A$2)*(集計!$B:$B=$A28),集計!I:I),_xlfn.IFS(_xlpm.達成率&gt;=100,$B$4,_xlpm.達成率&gt;=95,$E$4,_xlpm.達成率&gt;=90,$H$4,TRUE,$L$4)),"")</f>
        <v>☀</v>
      </c>
      <c r="I28" s="89" t="str" cm="1">
        <f t="array" ref="I28">IFERROR(_xlfn.IFS(#REF! &gt;= 1, $B$4,#REF! &gt;=
 0.95, $E$4,#REF! &gt;=
 0.9, $H$4,
            TRUE, $L$4
),"")</f>
        <v/>
      </c>
      <c r="J28" s="505">
        <f t="array" ref="J28">IFERROR(_xlfn.XLOOKUP(1, (集計!$A:$A=$A$2) * (集計!$B:$B=$A28), 集計!C:C),"")</f>
        <v>418336</v>
      </c>
      <c r="K28" s="506"/>
      <c r="L28" s="506"/>
      <c r="M28" s="600"/>
      <c r="N28" s="601"/>
      <c r="O28" s="602"/>
      <c r="Q28">
        <v>0.88</v>
      </c>
      <c r="R28">
        <v>0.91151515151515161</v>
      </c>
    </row>
    <row r="29" spans="1:19" ht="33.75" customHeight="1" thickBot="1">
      <c r="A29" s="306"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301" t="str" cm="1">
        <f t="array" ref="D29">IFERROR(_xlfn.LET(_xlpm.達成率,_xlfn.XLOOKUP(1,(集計!$A:$A=$A$2)*(集計!$B:$B=$A29),集計!F:F),_xlfn.IFS(_xlpm.達成率&gt;=100,$B$4,_xlpm.達成率&gt;=95,$E$4,_xlpm.達成率&gt;=90,$H$4,TRUE,$L$4)),"")</f>
        <v>☀</v>
      </c>
      <c r="E29" s="309" t="str" cm="1">
        <f t="array" ref="E29">IFERROR(_xlfn.IFS(#REF! &gt;= 1, $B$4,#REF! &gt;=
 0.95, $E$4,#REF! &gt;=
 0.9, $H$4,
            TRUE, $L$4
),"")</f>
        <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IFERROR(_xlfn.LET(_xlpm.達成率,_xlfn.XLOOKUP(1,(集計!$A:$A=$A$2)*(集計!$B:$B=$A29),集計!I:I),_xlfn.IFS(_xlpm.達成率&gt;=100,$B$4,_xlpm.達成率&gt;=95,$E$4,_xlpm.達成率&gt;=90,$H$4,TRUE,$L$4)),"")</f>
        <v>☀</v>
      </c>
      <c r="I29" s="301" t="str" cm="1">
        <f t="array" ref="I29">IFERROR(_xlfn.IFS(#REF! &gt;= 1, $B$4,#REF! &gt;=
 0.95, $E$4,#REF! &gt;=
 0.9, $H$4,
            TRUE, $L$4
),"")</f>
        <v/>
      </c>
      <c r="J29" s="614" t="str">
        <f t="array" ref="J29">IFERROR(_xlfn.XLOOKUP(1, (集計!$A:$A=$A$2) * (集計!$B:$B=$A29), 集計!C:C),"")</f>
        <v>▲569,122</v>
      </c>
      <c r="K29" s="615"/>
      <c r="L29" s="615"/>
      <c r="M29" s="617"/>
      <c r="N29" s="618"/>
      <c r="O29" s="619"/>
      <c r="Q29">
        <v>0.96956521739130441</v>
      </c>
      <c r="R29">
        <v>0.95144927536231882</v>
      </c>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IFERROR(_xlfn.LET(_xlpm.達成率,_xlfn.XLOOKUP(1,(集計!$A:$A=$A$2)*(集計!$B:$B=$A30),集計!F:F),_xlfn.IFS(_xlpm.達成率&gt;=100,$B$4,_xlpm.達成率&gt;=95,$E$4,_xlpm.達成率&gt;=90,$H$4,TRUE,$L$4)),"")</f>
        <v>🌤️</v>
      </c>
      <c r="E30" s="310" t="str" cm="1">
        <f t="array" ref="E30">IFERROR(_xlfn.IFS(#REF! &gt;= 1, $B$4,#REF! &gt;=
 0.95, $E$4,#REF! &gt;=
 0.9, $H$4,
            TRUE, $L$4
),"")</f>
        <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IFERROR(_xlfn.LET(_xlpm.達成率,_xlfn.XLOOKUP(1,(集計!$A:$A=$A$2)*(集計!$B:$B=$A30),集計!I:I),_xlfn.IFS(_xlpm.達成率&gt;=100,$B$4,_xlpm.達成率&gt;=95,$E$4,_xlpm.達成率&gt;=90,$H$4,TRUE,$L$4)),"")</f>
        <v>☂</v>
      </c>
      <c r="I30" s="302" t="str" cm="1">
        <f t="array" ref="I30">IFERROR(_xlfn.IFS(#REF! &gt;= 1, $B$4,#REF! &gt;=
 0.95, $E$4,#REF! &gt;=
 0.9, $H$4,
            TRUE, $L$4
),"")</f>
        <v/>
      </c>
      <c r="J30" s="511">
        <f t="array" ref="J30">IFERROR(_xlfn.XLOOKUP(1, (集計!$A:$A=$A$2) * (集計!$B:$B=$A30), 集計!C:C),"")</f>
        <v>8499070</v>
      </c>
      <c r="K30" s="512"/>
      <c r="L30" s="512"/>
      <c r="M30" s="606"/>
      <c r="N30" s="607"/>
      <c r="O30" s="608"/>
      <c r="Q30">
        <v>0.97634637835642868</v>
      </c>
      <c r="R30">
        <v>0.97160526589055152</v>
      </c>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19" priority="1" stopIfTrue="1">
      <formula>B11=$L$4</formula>
    </cfRule>
    <cfRule type="expression" dxfId="18" priority="2" stopIfTrue="1">
      <formula>B11=$B$4</formula>
    </cfRule>
    <cfRule type="expression" dxfId="17" priority="3" stopIfTrue="1">
      <formula>B11=$E$4</formula>
    </cfRule>
    <cfRule type="expression" dxfId="16"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B171D-7BF0-46A6-A50C-244B03DC9018}">
  <sheetPr codeName="Sheet14">
    <tabColor rgb="FF92D050"/>
    <pageSetUpPr fitToPage="1"/>
  </sheetPr>
  <dimension ref="A1:S34"/>
  <sheetViews>
    <sheetView workbookViewId="0">
      <selection sqref="A1:K1"/>
    </sheetView>
  </sheetViews>
  <sheetFormatPr defaultColWidth="9" defaultRowHeight="13.5"/>
  <cols>
    <col min="1" max="1" width="19.75" customWidth="1"/>
    <col min="2" max="2" width="6" customWidth="1"/>
    <col min="3" max="9" width="5.625" customWidth="1"/>
    <col min="10" max="10" width="2.625" customWidth="1"/>
    <col min="11" max="12" width="5.125" customWidth="1"/>
    <col min="13" max="14" width="5.625" customWidth="1"/>
    <col min="15" max="15" width="9.875" customWidth="1"/>
    <col min="16" max="16" width="5.625" customWidth="1"/>
  </cols>
  <sheetData>
    <row r="1" spans="1:19" ht="33" customHeight="1">
      <c r="A1" s="592" t="s">
        <v>4</v>
      </c>
      <c r="B1" s="592"/>
      <c r="C1" s="592"/>
      <c r="D1" s="592"/>
      <c r="E1" s="592"/>
      <c r="F1" s="592"/>
      <c r="G1" s="592"/>
      <c r="H1" s="592"/>
      <c r="I1" s="592"/>
      <c r="J1" s="592"/>
      <c r="K1" s="592"/>
      <c r="L1" s="593" t="s">
        <v>720</v>
      </c>
      <c r="M1" s="593"/>
      <c r="N1" s="593"/>
      <c r="O1" s="593"/>
      <c r="P1" s="23"/>
    </row>
    <row r="2" spans="1:19" ht="31.5" customHeight="1">
      <c r="A2" s="475" t="s">
        <v>718</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7" t="s">
        <v>12</v>
      </c>
      <c r="G9" s="497"/>
      <c r="H9" s="497"/>
      <c r="I9" s="589"/>
      <c r="J9" s="499" t="s">
        <v>19</v>
      </c>
      <c r="K9" s="500"/>
      <c r="L9" s="590"/>
      <c r="M9" s="594" t="s">
        <v>42</v>
      </c>
      <c r="N9" s="595"/>
      <c r="O9" s="596"/>
      <c r="P9" s="21"/>
    </row>
    <row r="10" spans="1:19" ht="30" customHeight="1">
      <c r="A10" s="12"/>
      <c r="B10" s="303" t="s">
        <v>6</v>
      </c>
      <c r="C10" s="6" t="s">
        <v>7</v>
      </c>
      <c r="D10" s="33" t="s">
        <v>8</v>
      </c>
      <c r="E10" s="26" t="s">
        <v>9</v>
      </c>
      <c r="F10" s="34" t="s">
        <v>6</v>
      </c>
      <c r="G10" s="6" t="s">
        <v>7</v>
      </c>
      <c r="H10" s="34" t="s">
        <v>8</v>
      </c>
      <c r="I10" s="26" t="s">
        <v>13</v>
      </c>
      <c r="J10" s="502"/>
      <c r="K10" s="503"/>
      <c r="L10" s="591"/>
      <c r="M10" s="597"/>
      <c r="N10" s="598"/>
      <c r="O10" s="599"/>
      <c r="P10" s="21"/>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IFERROR(_xlfn.LET(_xlpm.達成率,_xlfn.XLOOKUP(1,(集計!$A:$A=$A$2)*(集計!$B:$B=$A11),集計!F:F),_xlfn.IFS(_xlpm.達成率&gt;=100,$B$4,_xlpm.達成率&gt;=95,$E$4,_xlpm.達成率&gt;=90,$H$4,TRUE,$L$4)),"")</f>
        <v>☀</v>
      </c>
      <c r="E11" s="307" t="str" cm="1">
        <f t="array" ref="E11">IFERROR(_xlfn.IFS(#REF! &gt;= 1, $B$4,#REF! &gt;=
 0.95, $E$4,#REF! &gt;=
 0.9, $H$4,
            TRUE, $L$4
),"")</f>
        <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IFERROR(_xlfn.LET(_xlpm.達成率,_xlfn.XLOOKUP(1,(集計!$A:$A=$A$2)*(集計!$B:$B=$A11),集計!I:I),_xlfn.IFS(_xlpm.達成率&gt;=100,$B$4,_xlpm.達成率&gt;=95,$E$4,_xlpm.達成率&gt;=90,$H$4,TRUE,$L$4)),"")</f>
        <v>☂</v>
      </c>
      <c r="I11" s="89" t="str" cm="1">
        <f t="array" ref="I11">IFERROR(_xlfn.IFS(#REF! &gt;= 1, $B$4,#REF! &gt;=
 0.95, $E$4,#REF! &gt;=
 0.9, $H$4,
            TRUE, $L$4
),"")</f>
        <v/>
      </c>
      <c r="J11" s="505" cm="1">
        <f t="array" ref="J11">IFERROR(_xlfn.XLOOKUP(1, (集計!$A:$A=$A$2) * (集計!$B:$B=$A11), 集計!C:C),"")</f>
        <v>4326580</v>
      </c>
      <c r="K11" s="506"/>
      <c r="L11" s="506"/>
      <c r="M11" s="600"/>
      <c r="N11" s="601"/>
      <c r="O11" s="602"/>
      <c r="P11" s="24"/>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IFERROR(_xlfn.LET(_xlpm.達成率,_xlfn.XLOOKUP(1,(集計!$A:$A=$A$2)*(集計!$B:$B=$A12),集計!F:F),_xlfn.IFS(_xlpm.達成率&gt;=100,$B$4,_xlpm.達成率&gt;=95,$E$4,_xlpm.達成率&gt;=90,$H$4,TRUE,$L$4)),"")</f>
        <v>☀</v>
      </c>
      <c r="E12" s="307" t="str" cm="1">
        <f t="array" ref="E12">IFERROR(_xlfn.IFS(#REF! &gt;= 1, $B$4,#REF! &gt;=
 0.95, $E$4,#REF! &gt;=
 0.9, $H$4,
            TRUE, $L$4
),"")</f>
        <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IFERROR(_xlfn.LET(_xlpm.達成率,_xlfn.XLOOKUP(1,(集計!$A:$A=$A$2)*(集計!$B:$B=$A12),集計!I:I),_xlfn.IFS(_xlpm.達成率&gt;=100,$B$4,_xlpm.達成率&gt;=95,$E$4,_xlpm.達成率&gt;=90,$H$4,TRUE,$L$4)),"")</f>
        <v>☀</v>
      </c>
      <c r="I12" s="89" t="str" cm="1">
        <f t="array" ref="I12">IFERROR(_xlfn.IFS(#REF! &gt;= 1, $B$4,#REF! &gt;=
 0.95, $E$4,#REF! &gt;=
 0.9, $H$4,
            TRUE, $L$4
),"")</f>
        <v/>
      </c>
      <c r="J12" s="505">
        <f t="array" ref="J12">IFERROR(_xlfn.XLOOKUP(1, (集計!$A:$A=$A$2) * (集計!$B:$B=$A12), 集計!C:C),"")</f>
        <v>702244</v>
      </c>
      <c r="K12" s="506"/>
      <c r="L12" s="506"/>
      <c r="M12" s="620"/>
      <c r="N12" s="621"/>
      <c r="O12" s="622"/>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IFERROR(_xlfn.LET(_xlpm.達成率,_xlfn.XLOOKUP(1,(集計!$A:$A=$A$2)*(集計!$B:$B=$A13),集計!F:F),_xlfn.IFS(_xlpm.達成率&gt;=100,$B$4,_xlpm.達成率&gt;=95,$E$4,_xlpm.達成率&gt;=90,$H$4,TRUE,$L$4)),"")</f>
        <v>☂</v>
      </c>
      <c r="E13" s="307" t="str" cm="1">
        <f t="array" ref="E13">IFERROR(_xlfn.IFS(#REF! &gt;= 1, $B$4,#REF! &gt;=
 0.95, $E$4,#REF! &gt;=
 0.9, $H$4,
            TRUE, $L$4
),"")</f>
        <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IFERROR(_xlfn.LET(_xlpm.達成率,_xlfn.XLOOKUP(1,(集計!$A:$A=$A$2)*(集計!$B:$B=$A13),集計!I:I),_xlfn.IFS(_xlpm.達成率&gt;=100,$B$4,_xlpm.達成率&gt;=95,$E$4,_xlpm.達成率&gt;=90,$H$4,TRUE,$L$4)),"")</f>
        <v>☀</v>
      </c>
      <c r="I13" s="89" t="str" cm="1">
        <f t="array" ref="I13">IFERROR(_xlfn.IFS(#REF! &gt;= 1, $B$4,#REF! &gt;=
 0.95, $E$4,#REF! &gt;=
 0.9, $H$4,
            TRUE, $L$4
),"")</f>
        <v/>
      </c>
      <c r="J13" s="505">
        <f t="array" ref="J13">IFERROR(_xlfn.XLOOKUP(1, (集計!$A:$A=$A$2) * (集計!$B:$B=$A13), 集計!C:C),"")</f>
        <v>506683</v>
      </c>
      <c r="K13" s="506"/>
      <c r="L13" s="506"/>
      <c r="M13" s="623"/>
      <c r="N13" s="621"/>
      <c r="O13" s="622"/>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IFERROR(_xlfn.LET(_xlpm.達成率,_xlfn.XLOOKUP(1,(集計!$A:$A=$A$2)*(集計!$B:$B=$A14),集計!F:F),_xlfn.IFS(_xlpm.達成率&gt;=100,$B$4,_xlpm.達成率&gt;=95,$E$4,_xlpm.達成率&gt;=90,$H$4,TRUE,$L$4)),"")</f>
        <v>☀</v>
      </c>
      <c r="E14" s="307" t="str" cm="1">
        <f t="array" ref="E14">IFERROR(_xlfn.IFS(#REF! &gt;= 1, $B$4,#REF! &gt;=
 0.95, $E$4,#REF! &gt;=
 0.9,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IFERROR(_xlfn.LET(_xlpm.達成率,_xlfn.XLOOKUP(1,(集計!$A:$A=$A$2)*(集計!$B:$B=$A14),集計!I:I),_xlfn.IFS(_xlpm.達成率&gt;=100,$B$4,_xlpm.達成率&gt;=95,$E$4,_xlpm.達成率&gt;=90,$H$4,TRUE,$L$4)),"")</f>
        <v>☀</v>
      </c>
      <c r="I14" s="89" t="str" cm="1">
        <f t="array" ref="I14">IFERROR(_xlfn.IFS(#REF! &gt;= 1, $B$4,#REF! &gt;=
 0.95, $E$4,#REF! &gt;=
 0.9, $H$4,
            TRUE, $L$4
),"")</f>
        <v/>
      </c>
      <c r="J14" s="505">
        <f t="array" ref="J14">IFERROR(_xlfn.XLOOKUP(1, (集計!$A:$A=$A$2) * (集計!$B:$B=$A14), 集計!C:C),"")</f>
        <v>2273735</v>
      </c>
      <c r="K14" s="506"/>
      <c r="L14" s="506"/>
      <c r="M14" s="624"/>
      <c r="N14" s="625"/>
      <c r="O14" s="626"/>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IFERROR(_xlfn.LET(_xlpm.達成率,_xlfn.XLOOKUP(1,(集計!$A:$A=$A$2)*(集計!$B:$B=$A15),集計!F:F),_xlfn.IFS(_xlpm.達成率&gt;=100,$B$4,_xlpm.達成率&gt;=95,$E$4,_xlpm.達成率&gt;=90,$H$4,TRUE,$L$4)),"")</f>
        <v>☀</v>
      </c>
      <c r="E15" s="307" t="str" cm="1">
        <f t="array" ref="E15">IFERROR(_xlfn.IFS(#REF! &gt;= 1, $B$4,#REF! &gt;=
 0.95, $E$4,#REF! &gt;=
 0.9, $H$4,
            TRUE, $L$4
),"")</f>
        <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IFERROR(_xlfn.LET(_xlpm.達成率,_xlfn.XLOOKUP(1,(集計!$A:$A=$A$2)*(集計!$B:$B=$A15),集計!I:I),_xlfn.IFS(_xlpm.達成率&gt;=100,$B$4,_xlpm.達成率&gt;=95,$E$4,_xlpm.達成率&gt;=90,$H$4,TRUE,$L$4)),"")</f>
        <v>☀</v>
      </c>
      <c r="I15" s="89" t="str" cm="1">
        <f t="array" ref="I15">IFERROR(_xlfn.IFS(#REF! &gt;= 1, $B$4,#REF! &gt;=
 0.95, $E$4,#REF! &gt;=
 0.9, $H$4,
            TRUE, $L$4
),"")</f>
        <v/>
      </c>
      <c r="J15" s="505">
        <f t="array" ref="J15">IFERROR(_xlfn.XLOOKUP(1, (集計!$A:$A=$A$2) * (集計!$B:$B=$A15), 集計!C:C),"")</f>
        <v>10647961</v>
      </c>
      <c r="K15" s="506"/>
      <c r="L15" s="506"/>
      <c r="M15" s="634"/>
      <c r="N15" s="635"/>
      <c r="O15" s="636"/>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IFERROR(_xlfn.LET(_xlpm.達成率,_xlfn.XLOOKUP(1,(集計!$A:$A=$A$2)*(集計!$B:$B=$A16),集計!F:F),_xlfn.IFS(_xlpm.達成率&gt;=100,$B$4,_xlpm.達成率&gt;=95,$E$4,_xlpm.達成率&gt;=90,$H$4,TRUE,$L$4)),"")</f>
        <v>☀</v>
      </c>
      <c r="E16" s="307" t="str" cm="1">
        <f t="array" ref="E16">IFERROR(_xlfn.IFS(#REF! &gt;= 1, $B$4,#REF! &gt;=
 0.95, $E$4,#REF! &gt;=
 0.9, $H$4,
            TRUE, $L$4
),"")</f>
        <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IFERROR(_xlfn.LET(_xlpm.達成率,_xlfn.XLOOKUP(1,(集計!$A:$A=$A$2)*(集計!$B:$B=$A16),集計!I:I),_xlfn.IFS(_xlpm.達成率&gt;=100,$B$4,_xlpm.達成率&gt;=95,$E$4,_xlpm.達成率&gt;=90,$H$4,TRUE,$L$4)),"")</f>
        <v>☀</v>
      </c>
      <c r="I16" s="89" t="str" cm="1">
        <f t="array" ref="I16">IFERROR(_xlfn.IFS(#REF! &gt;= 1, $B$4,#REF! &gt;=
 0.95, $E$4,#REF! &gt;=
 0.9, $H$4,
            TRUE, $L$4
),"")</f>
        <v/>
      </c>
      <c r="J16" s="505">
        <f t="array" ref="J16">IFERROR(_xlfn.XLOOKUP(1, (集計!$A:$A=$A$2) * (集計!$B:$B=$A16), 集計!C:C),"")</f>
        <v>8466967</v>
      </c>
      <c r="K16" s="506"/>
      <c r="L16" s="506"/>
      <c r="M16" s="623"/>
      <c r="N16" s="621"/>
      <c r="O16" s="622"/>
    </row>
    <row r="17" spans="1:19" ht="30" customHeight="1">
      <c r="A17" s="305"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IFERROR(_xlfn.LET(_xlpm.達成率,_xlfn.XLOOKUP(1,(集計!$A:$A=$A$2)*(集計!$B:$B=$A17),集計!F:F),_xlfn.IFS(_xlpm.達成率&gt;=100,$B$4,_xlpm.達成率&gt;=95,$E$4,_xlpm.達成率&gt;=90,$H$4,TRUE,$L$4)),"")</f>
        <v>☂</v>
      </c>
      <c r="E17" s="307" t="str" cm="1">
        <f t="array" ref="E17">IFERROR(_xlfn.IFS(#REF! &gt;= 1, $B$4,#REF! &gt;=
 0.95, $E$4,#REF! &gt;=
 0.9, $H$4,
            TRUE, $L$4
),"")</f>
        <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IFERROR(_xlfn.LET(_xlpm.達成率,_xlfn.XLOOKUP(1,(集計!$A:$A=$A$2)*(集計!$B:$B=$A17),集計!I:I),_xlfn.IFS(_xlpm.達成率&gt;=100,$B$4,_xlpm.達成率&gt;=95,$E$4,_xlpm.達成率&gt;=90,$H$4,TRUE,$L$4)),"")</f>
        <v>☀</v>
      </c>
      <c r="I17" s="89" t="str" cm="1">
        <f t="array" ref="I17">IFERROR(_xlfn.IFS(#REF! &gt;= 1, $B$4,#REF! &gt;=
 0.95, $E$4,#REF! &gt;=
 0.9, $H$4,
            TRUE, $L$4
),"")</f>
        <v/>
      </c>
      <c r="J17" s="505">
        <f t="array" ref="J17">IFERROR(_xlfn.XLOOKUP(1, (集計!$A:$A=$A$2) * (集計!$B:$B=$A17), 集計!C:C),"")</f>
        <v>815856</v>
      </c>
      <c r="K17" s="506"/>
      <c r="L17" s="506"/>
      <c r="M17" s="623"/>
      <c r="N17" s="621"/>
      <c r="O17" s="622"/>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IFERROR(_xlfn.LET(_xlpm.達成率,_xlfn.XLOOKUP(1,(集計!$A:$A=$A$2)*(集計!$B:$B=$A18),集計!F:F),_xlfn.IFS(_xlpm.達成率&gt;=100,$B$4,_xlpm.達成率&gt;=95,$E$4,_xlpm.達成率&gt;=90,$H$4,TRUE,$L$4)),"")</f>
        <v>☂</v>
      </c>
      <c r="E18" s="307" t="str" cm="1">
        <f t="array" ref="E18">IFERROR(_xlfn.IFS(#REF! &gt;= 1, $B$4,#REF! &gt;=
 0.95, $E$4,#REF! &gt;=
 0.9,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IFERROR(_xlfn.LET(_xlpm.達成率,_xlfn.XLOOKUP(1,(集計!$A:$A=$A$2)*(集計!$B:$B=$A18),集計!I:I),_xlfn.IFS(_xlpm.達成率&gt;=100,$B$4,_xlpm.達成率&gt;=95,$E$4,_xlpm.達成率&gt;=90,$H$4,TRUE,$L$4)),"")</f>
        <v>☂</v>
      </c>
      <c r="I18" s="89" t="str" cm="1">
        <f t="array" ref="I18">IFERROR(_xlfn.IFS(#REF! &gt;= 1, $B$4,#REF! &gt;=
 0.95, $E$4,#REF! &gt;=
 0.9, $H$4,
            TRUE, $L$4
),"")</f>
        <v/>
      </c>
      <c r="J18" s="505">
        <f t="array" ref="J18">IFERROR(_xlfn.XLOOKUP(1, (集計!$A:$A=$A$2) * (集計!$B:$B=$A18), 集計!C:C),"")</f>
        <v>138173</v>
      </c>
      <c r="K18" s="506"/>
      <c r="L18" s="506"/>
      <c r="M18" s="623"/>
      <c r="N18" s="621"/>
      <c r="O18" s="622"/>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IFERROR(_xlfn.LET(_xlpm.達成率,_xlfn.XLOOKUP(1,(集計!$A:$A=$A$2)*(集計!$B:$B=$A19),集計!F:F),_xlfn.IFS(_xlpm.達成率&gt;=100,$B$4,_xlpm.達成率&gt;=95,$E$4,_xlpm.達成率&gt;=90,$H$4,TRUE,$L$4)),"")</f>
        <v>☀</v>
      </c>
      <c r="E19" s="307" t="str" cm="1">
        <f t="array" ref="E19">IFERROR(_xlfn.IFS(#REF! &gt;= 1, $B$4,#REF! &gt;=
 0.95, $E$4,#REF! &gt;=
 0.9, $H$4,
            TRUE, $L$4
),"")</f>
        <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IFERROR(_xlfn.LET(_xlpm.達成率,_xlfn.XLOOKUP(1,(集計!$A:$A=$A$2)*(集計!$B:$B=$A19),集計!I:I),_xlfn.IFS(_xlpm.達成率&gt;=100,$B$4,_xlpm.達成率&gt;=95,$E$4,_xlpm.達成率&gt;=90,$H$4,TRUE,$L$4)),"")</f>
        <v>☀</v>
      </c>
      <c r="I19" s="89" t="str" cm="1">
        <f t="array" ref="I19">IFERROR(_xlfn.IFS(#REF! &gt;= 1, $B$4,#REF! &gt;=
 0.95, $E$4,#REF! &gt;=
 0.9, $H$4,
            TRUE, $L$4
),"")</f>
        <v/>
      </c>
      <c r="J19" s="505">
        <f t="array" ref="J19">IFERROR(_xlfn.XLOOKUP(1, (集計!$A:$A=$A$2) * (集計!$B:$B=$A19), 集計!C:C),"")</f>
        <v>4321986</v>
      </c>
      <c r="K19" s="506"/>
      <c r="L19" s="506"/>
      <c r="M19" s="634"/>
      <c r="N19" s="635"/>
      <c r="O19" s="636"/>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IFERROR(_xlfn.LET(_xlpm.達成率,_xlfn.XLOOKUP(1,(集計!$A:$A=$A$2)*(集計!$B:$B=$A20),集計!F:F),_xlfn.IFS(_xlpm.達成率&gt;=100,$B$4,_xlpm.達成率&gt;=95,$E$4,_xlpm.達成率&gt;=90,$H$4,TRUE,$L$4)),"")</f>
        <v>🌤️</v>
      </c>
      <c r="E20" s="307" t="str" cm="1">
        <f t="array" ref="E20">IFERROR(_xlfn.IFS(#REF! &gt;= 1, $B$4,#REF! &gt;=
 0.95, $E$4,#REF! &gt;=
 0.9, $H$4,
            TRUE, $L$4
),"")</f>
        <v/>
      </c>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IFERROR(_xlfn.LET(_xlpm.達成率,_xlfn.XLOOKUP(1,(集計!$A:$A=$A$2)*(集計!$B:$B=$A20),集計!I:I),_xlfn.IFS(_xlpm.達成率&gt;=100,$B$4,_xlpm.達成率&gt;=95,$E$4,_xlpm.達成率&gt;=90,$H$4,TRUE,$L$4)),"")</f>
        <v>☀</v>
      </c>
      <c r="I20" s="89" t="str" cm="1">
        <f t="array" ref="I20">IFERROR(_xlfn.IFS(#REF! &gt;= 1, $B$4,#REF! &gt;=
 0.95, $E$4,#REF! &gt;=
 0.9, $H$4,
            TRUE, $L$4
),"")</f>
        <v/>
      </c>
      <c r="J20" s="505" t="str">
        <f t="array" ref="J20">IFERROR(_xlfn.XLOOKUP(1, (集計!$A:$A=$A$2) * (集計!$B:$B=$A20), 集計!C:C),"")</f>
        <v>▲2,838,964</v>
      </c>
      <c r="K20" s="506"/>
      <c r="L20" s="506"/>
      <c r="M20" s="623"/>
      <c r="N20" s="621"/>
      <c r="O20" s="622"/>
      <c r="R20" s="60"/>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IFERROR(_xlfn.LET(_xlpm.達成率,_xlfn.XLOOKUP(1,(集計!$A:$A=$A$2)*(集計!$B:$B=$A21),集計!F:F),_xlfn.IFS(_xlpm.達成率&gt;=100,$B$4,_xlpm.達成率&gt;=95,$E$4,_xlpm.達成率&gt;=90,$H$4,TRUE,$L$4)),"")</f>
        <v>☀</v>
      </c>
      <c r="E21" s="307" t="str" cm="1">
        <f t="array" ref="E21">IFERROR(_xlfn.IFS(#REF! &gt;= 1, $B$4,#REF! &gt;=
 0.95, $E$4,#REF! &gt;=
 0.9, $H$4,
            TRUE, $L$4
),"")</f>
        <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IFERROR(_xlfn.LET(_xlpm.達成率,_xlfn.XLOOKUP(1,(集計!$A:$A=$A$2)*(集計!$B:$B=$A21),集計!I:I),_xlfn.IFS(_xlpm.達成率&gt;=100,$B$4,_xlpm.達成率&gt;=95,$E$4,_xlpm.達成率&gt;=90,$H$4,TRUE,$L$4)),"")</f>
        <v>☀</v>
      </c>
      <c r="I21" s="89" t="str" cm="1">
        <f t="array" ref="I21">IFERROR(_xlfn.IFS(#REF! &gt;= 1, $B$4,#REF! &gt;=
 0.95, $E$4,#REF! &gt;=
 0.9, $H$4,
            TRUE, $L$4
),"")</f>
        <v/>
      </c>
      <c r="J21" s="505" t="str">
        <f t="array" ref="J21">IFERROR(_xlfn.XLOOKUP(1, (集計!$A:$A=$A$2) * (集計!$B:$B=$A21), 集計!C:C),"")</f>
        <v>▲2,597,326</v>
      </c>
      <c r="K21" s="506"/>
      <c r="L21" s="506"/>
      <c r="M21" s="623"/>
      <c r="N21" s="621"/>
      <c r="O21" s="622"/>
      <c r="P21" s="76"/>
      <c r="Q21" ph="1"/>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IFERROR(_xlfn.LET(_xlpm.達成率,_xlfn.XLOOKUP(1,(集計!$A:$A=$A$2)*(集計!$B:$B=$A22),集計!F:F),_xlfn.IFS(_xlpm.達成率&gt;=100,$B$4,_xlpm.達成率&gt;=95,$E$4,_xlpm.達成率&gt;=90,$H$4,TRUE,$L$4)),"")</f>
        <v>☀</v>
      </c>
      <c r="E22" s="307" t="str" cm="1">
        <f t="array" ref="E22">IFERROR(_xlfn.IFS(#REF! &gt;= 1, $B$4,#REF! &gt;=
 0.95, $E$4,#REF! &gt;=
 0.9, $H$4,
            TRUE, $L$4
),"")</f>
        <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IFERROR(_xlfn.LET(_xlpm.達成率,_xlfn.XLOOKUP(1,(集計!$A:$A=$A$2)*(集計!$B:$B=$A22),集計!I:I),_xlfn.IFS(_xlpm.達成率&gt;=100,$B$4,_xlpm.達成率&gt;=95,$E$4,_xlpm.達成率&gt;=90,$H$4,TRUE,$L$4)),"")</f>
        <v>☀</v>
      </c>
      <c r="I22" s="89" t="str" cm="1">
        <f t="array" ref="I22">IFERROR(_xlfn.IFS(#REF! &gt;= 1, $B$4,#REF! &gt;=
 0.95, $E$4,#REF! &gt;=
 0.9, $H$4,
            TRUE, $L$4
),"")</f>
        <v/>
      </c>
      <c r="J22" s="505" t="str">
        <f t="array" ref="J22">IFERROR(_xlfn.XLOOKUP(1, (集計!$A:$A=$A$2) * (集計!$B:$B=$A22), 集計!C:C),"")</f>
        <v>▲1,886,740</v>
      </c>
      <c r="K22" s="506"/>
      <c r="L22" s="506"/>
      <c r="M22" s="627"/>
      <c r="N22" s="625"/>
      <c r="O22" s="626"/>
      <c r="P22" ph="1"/>
      <c r="Q22" ph="1"/>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IFERROR(_xlfn.LET(_xlpm.達成率,_xlfn.XLOOKUP(1,(集計!$A:$A=$A$2)*(集計!$B:$B=$A23),集計!F:F),_xlfn.IFS(_xlpm.達成率&gt;=100,$B$4,_xlpm.達成率&gt;=95,$E$4,_xlpm.達成率&gt;=90,$H$4,TRUE,$L$4)),"")</f>
        <v>☁</v>
      </c>
      <c r="E23" s="307" t="str" cm="1">
        <f t="array" ref="E23">IFERROR(_xlfn.IFS(#REF! &gt;= 1, $B$4,#REF! &gt;=
 0.95, $E$4,#REF! &gt;=
 0.9, $H$4,
            TRUE, $L$4
),"")</f>
        <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IFERROR(_xlfn.LET(_xlpm.達成率,_xlfn.XLOOKUP(1,(集計!$A:$A=$A$2)*(集計!$B:$B=$A23),集計!I:I),_xlfn.IFS(_xlpm.達成率&gt;=100,$B$4,_xlpm.達成率&gt;=95,$E$4,_xlpm.達成率&gt;=90,$H$4,TRUE,$L$4)),"")</f>
        <v>☀</v>
      </c>
      <c r="I23" s="89" t="str" cm="1">
        <f t="array" ref="I23">IFERROR(_xlfn.IFS(#REF! &gt;= 1, $B$4,#REF! &gt;=
 0.95, $E$4,#REF! &gt;=
 0.9, $H$4,
            TRUE, $L$4
),"")</f>
        <v/>
      </c>
      <c r="J23" s="505">
        <f t="array" ref="J23">IFERROR(_xlfn.XLOOKUP(1, (集計!$A:$A=$A$2) * (集計!$B:$B=$A23), 集計!C:C),"")</f>
        <v>3229678</v>
      </c>
      <c r="K23" s="506"/>
      <c r="L23" s="506"/>
      <c r="M23" s="628"/>
      <c r="N23" s="629"/>
      <c r="O23" s="630"/>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IFERROR(_xlfn.LET(_xlpm.達成率,_xlfn.XLOOKUP(1,(集計!$A:$A=$A$2)*(集計!$B:$B=$A24),集計!F:F),_xlfn.IFS(_xlpm.達成率&gt;=100,$B$4,_xlpm.達成率&gt;=95,$E$4,_xlpm.達成率&gt;=90,$H$4,TRUE,$L$4)),"")</f>
        <v>☀</v>
      </c>
      <c r="E24" s="307" t="str" cm="1">
        <f t="array" ref="E24">IFERROR(_xlfn.IFS(#REF! &gt;= 1, $B$4,#REF! &gt;=
 0.95, $E$4,#REF! &gt;=
 0.9, $H$4,
            TRUE, $L$4
),"")</f>
        <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IFERROR(_xlfn.LET(_xlpm.達成率,_xlfn.XLOOKUP(1,(集計!$A:$A=$A$2)*(集計!$B:$B=$A24),集計!I:I),_xlfn.IFS(_xlpm.達成率&gt;=100,$B$4,_xlpm.達成率&gt;=95,$E$4,_xlpm.達成率&gt;=90,$H$4,TRUE,$L$4)),"")</f>
        <v>☀</v>
      </c>
      <c r="I24" s="89" t="str" cm="1">
        <f t="array" ref="I24">IFERROR(_xlfn.IFS(#REF! &gt;= 1, $B$4,#REF! &gt;=
 0.95, $E$4,#REF! &gt;=
 0.9, $H$4,
            TRUE, $L$4
),"")</f>
        <v/>
      </c>
      <c r="J24" s="505" t="str">
        <f t="array" ref="J24">IFERROR(_xlfn.XLOOKUP(1, (集計!$A:$A=$A$2) * (集計!$B:$B=$A24), 集計!C:C),"")</f>
        <v>▲3,368,771</v>
      </c>
      <c r="K24" s="506"/>
      <c r="L24" s="506"/>
      <c r="M24" s="628"/>
      <c r="N24" s="629"/>
      <c r="O24" s="630"/>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IFERROR(_xlfn.LET(_xlpm.達成率,_xlfn.XLOOKUP(1,(集計!$A:$A=$A$2)*(集計!$B:$B=$A25),集計!F:F),_xlfn.IFS(_xlpm.達成率&gt;=100,$B$4,_xlpm.達成率&gt;=95,$E$4,_xlpm.達成率&gt;=90,$H$4,TRUE,$L$4)),"")</f>
        <v>☂</v>
      </c>
      <c r="E25" s="307" t="str" cm="1">
        <f t="array" ref="E25">IFERROR(_xlfn.IFS(#REF! &gt;= 1, $B$4,#REF! &gt;=
 0.95, $E$4,#REF! &gt;=
 0.9,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IFERROR(_xlfn.LET(_xlpm.達成率,_xlfn.XLOOKUP(1,(集計!$A:$A=$A$2)*(集計!$B:$B=$A25),集計!I:I),_xlfn.IFS(_xlpm.達成率&gt;=100,$B$4,_xlpm.達成率&gt;=95,$E$4,_xlpm.達成率&gt;=90,$H$4,TRUE,$L$4)),"")</f>
        <v>☂</v>
      </c>
      <c r="I25" s="89" t="str" cm="1">
        <f t="array" ref="I25">IFERROR(_xlfn.IFS(#REF! &gt;= 1, $B$4,#REF! &gt;=
 0.95, $E$4,#REF! &gt;=
 0.9, $H$4,
            TRUE, $L$4
),"")</f>
        <v/>
      </c>
      <c r="J25" s="505" t="str">
        <f t="array" ref="J25">IFERROR(_xlfn.XLOOKUP(1, (集計!$A:$A=$A$2) * (集計!$B:$B=$A25), 集計!C:C),"")</f>
        <v>▲58,873</v>
      </c>
      <c r="K25" s="506"/>
      <c r="L25" s="506"/>
      <c r="M25" s="634"/>
      <c r="N25" s="635"/>
      <c r="O25" s="636"/>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IFERROR(_xlfn.LET(_xlpm.達成率,_xlfn.XLOOKUP(1,(集計!$A:$A=$A$2)*(集計!$B:$B=$A26),集計!F:F),_xlfn.IFS(_xlpm.達成率&gt;=100,$B$4,_xlpm.達成率&gt;=95,$E$4,_xlpm.達成率&gt;=90,$H$4,TRUE,$L$4)),"")</f>
        <v>☀</v>
      </c>
      <c r="E26" s="307" t="str" cm="1">
        <f t="array" ref="E26">IFERROR(_xlfn.IFS(#REF! &gt;= 1, $B$4,#REF! &gt;=
 0.95, $E$4,#REF! &gt;=
 0.9, $H$4,
            TRUE, $L$4
),"")</f>
        <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IFERROR(_xlfn.LET(_xlpm.達成率,_xlfn.XLOOKUP(1,(集計!$A:$A=$A$2)*(集計!$B:$B=$A26),集計!I:I),_xlfn.IFS(_xlpm.達成率&gt;=100,$B$4,_xlpm.達成率&gt;=95,$E$4,_xlpm.達成率&gt;=90,$H$4,TRUE,$L$4)),"")</f>
        <v>☂</v>
      </c>
      <c r="I26" s="89" t="str" cm="1">
        <f t="array" ref="I26">IFERROR(_xlfn.IFS(#REF! &gt;= 1, $B$4,#REF! &gt;=
 0.95, $E$4,#REF! &gt;=
 0.9, $H$4,
            TRUE, $L$4
),"")</f>
        <v/>
      </c>
      <c r="J26" s="505">
        <f t="array" ref="J26">IFERROR(_xlfn.XLOOKUP(1, (集計!$A:$A=$A$2) * (集計!$B:$B=$A26), 集計!C:C),"")</f>
        <v>1496848</v>
      </c>
      <c r="K26" s="506"/>
      <c r="L26" s="506"/>
      <c r="M26" s="603"/>
      <c r="N26" s="604"/>
      <c r="O26" s="605"/>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IFERROR(_xlfn.LET(_xlpm.達成率,_xlfn.XLOOKUP(1,(集計!$A:$A=$A$2)*(集計!$B:$B=$A27),集計!F:F),_xlfn.IFS(_xlpm.達成率&gt;=100,$B$4,_xlpm.達成率&gt;=95,$E$4,_xlpm.達成率&gt;=90,$H$4,TRUE,$L$4)),"")</f>
        <v>☂</v>
      </c>
      <c r="E27" s="307" t="str" cm="1">
        <f t="array" ref="E27">IFERROR(_xlfn.IFS(#REF! &gt;= 1, $B$4,#REF! &gt;=
 0.95, $E$4,#REF! &gt;=
 0.9, $H$4,
            TRUE, $L$4
),"")</f>
        <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IFERROR(_xlfn.LET(_xlpm.達成率,_xlfn.XLOOKUP(1,(集計!$A:$A=$A$2)*(集計!$B:$B=$A27),集計!I:I),_xlfn.IFS(_xlpm.達成率&gt;=100,$B$4,_xlpm.達成率&gt;=95,$E$4,_xlpm.達成率&gt;=90,$H$4,TRUE,$L$4)),"")</f>
        <v>☂</v>
      </c>
      <c r="I27" s="89" t="str" cm="1">
        <f t="array" ref="I27">IFERROR(_xlfn.IFS(#REF! &gt;= 1, $B$4,#REF! &gt;=
 0.95, $E$4,#REF! &gt;=
 0.9, $H$4,
            TRUE, $L$4
),"")</f>
        <v/>
      </c>
      <c r="J27" s="505">
        <f t="array" ref="J27">IFERROR(_xlfn.XLOOKUP(1, (集計!$A:$A=$A$2) * (集計!$B:$B=$A27), 集計!C:C),"")</f>
        <v>1337116</v>
      </c>
      <c r="K27" s="506"/>
      <c r="L27" s="506"/>
      <c r="M27" s="603"/>
      <c r="N27" s="604"/>
      <c r="O27" s="605"/>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IFERROR(_xlfn.LET(_xlpm.達成率,_xlfn.XLOOKUP(1,(集計!$A:$A=$A$2)*(集計!$B:$B=$A28),集計!F:F),_xlfn.IFS(_xlpm.達成率&gt;=100,$B$4,_xlpm.達成率&gt;=95,$E$4,_xlpm.達成率&gt;=90,$H$4,TRUE,$L$4)),"")</f>
        <v>☀</v>
      </c>
      <c r="E28" s="307" t="str" cm="1">
        <f t="array" ref="E28">IFERROR(_xlfn.IFS(#REF! &gt;= 1, $B$4,#REF! &gt;=
 0.95, $E$4,#REF! &gt;=
 0.9, $H$4,
            TRUE, $L$4
),"")</f>
        <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IFERROR(_xlfn.LET(_xlpm.達成率,_xlfn.XLOOKUP(1,(集計!$A:$A=$A$2)*(集計!$B:$B=$A28),集計!I:I),_xlfn.IFS(_xlpm.達成率&gt;=100,$B$4,_xlpm.達成率&gt;=95,$E$4,_xlpm.達成率&gt;=90,$H$4,TRUE,$L$4)),"")</f>
        <v>☀</v>
      </c>
      <c r="I28" s="89" t="str" cm="1">
        <f t="array" ref="I28">IFERROR(_xlfn.IFS(#REF! &gt;= 1, $B$4,#REF! &gt;=
 0.95, $E$4,#REF! &gt;=
 0.9, $H$4,
            TRUE, $L$4
),"")</f>
        <v/>
      </c>
      <c r="J28" s="505" t="str">
        <f t="array" ref="J28">IFERROR(_xlfn.XLOOKUP(1, (集計!$A:$A=$A$2) * (集計!$B:$B=$A28), 集計!C:C),"")</f>
        <v>▲1,179,840</v>
      </c>
      <c r="K28" s="506"/>
      <c r="L28" s="506"/>
      <c r="M28" s="600"/>
      <c r="N28" s="601"/>
      <c r="O28" s="602"/>
    </row>
    <row r="29" spans="1:19" ht="33.75" customHeight="1" thickBot="1">
      <c r="A29" s="306"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301" t="str" cm="1">
        <f t="array" ref="D29">IFERROR(_xlfn.LET(_xlpm.達成率,_xlfn.XLOOKUP(1,(集計!$A:$A=$A$2)*(集計!$B:$B=$A29),集計!F:F),_xlfn.IFS(_xlpm.達成率&gt;=100,$B$4,_xlpm.達成率&gt;=95,$E$4,_xlpm.達成率&gt;=90,$H$4,TRUE,$L$4)),"")</f>
        <v>☀</v>
      </c>
      <c r="E29" s="309" t="str" cm="1">
        <f t="array" ref="E29">IFERROR(_xlfn.IFS(#REF! &gt;= 1, $B$4,#REF! &gt;=
 0.95, $E$4,#REF! &gt;=
 0.9, $H$4,
            TRUE, $L$4
),"")</f>
        <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01" t="str" cm="1">
        <f t="array" ref="H29">IFERROR(_xlfn.LET(_xlpm.達成率,_xlfn.XLOOKUP(1,(集計!$A:$A=$A$2)*(集計!$B:$B=$A29),集計!I:I),_xlfn.IFS(_xlpm.達成率&gt;=100,$B$4,_xlpm.達成率&gt;=95,$E$4,_xlpm.達成率&gt;=90,$H$4,TRUE,$L$4)),"")</f>
        <v>☀</v>
      </c>
      <c r="I29" s="301" t="str" cm="1">
        <f t="array" ref="I29">IFERROR(_xlfn.IFS(#REF! &gt;= 1, $B$4,#REF! &gt;=
 0.95, $E$4,#REF! &gt;=
 0.9, $H$4,
            TRUE, $L$4
),"")</f>
        <v/>
      </c>
      <c r="J29" s="614" t="str">
        <f t="array" ref="J29">IFERROR(_xlfn.XLOOKUP(1, (集計!$A:$A=$A$2) * (集計!$B:$B=$A29), 集計!C:C),"")</f>
        <v>▲1,143,448</v>
      </c>
      <c r="K29" s="615"/>
      <c r="L29" s="615"/>
      <c r="M29" s="617"/>
      <c r="N29" s="618"/>
      <c r="O29" s="619"/>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IFERROR(_xlfn.LET(_xlpm.達成率,_xlfn.XLOOKUP(1,(集計!$A:$A=$A$2)*(集計!$B:$B=$A30),集計!F:F),_xlfn.IFS(_xlpm.達成率&gt;=100,$B$4,_xlpm.達成率&gt;=95,$E$4,_xlpm.達成率&gt;=90,$H$4,TRUE,$L$4)),"")</f>
        <v>☀</v>
      </c>
      <c r="E30" s="310" t="str" cm="1">
        <f t="array" ref="E30">IFERROR(_xlfn.IFS(#REF! &gt;= 1, $B$4,#REF! &gt;=
 0.95, $E$4,#REF! &gt;=
 0.9, $H$4,
            TRUE, $L$4
),"")</f>
        <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IFERROR(_xlfn.LET(_xlpm.達成率,_xlfn.XLOOKUP(1,(集計!$A:$A=$A$2)*(集計!$B:$B=$A30),集計!I:I),_xlfn.IFS(_xlpm.達成率&gt;=100,$B$4,_xlpm.達成率&gt;=95,$E$4,_xlpm.達成率&gt;=90,$H$4,TRUE,$L$4)),"")</f>
        <v>☀</v>
      </c>
      <c r="I30" s="302" t="str" cm="1">
        <f t="array" ref="I30">IFERROR(_xlfn.IFS(#REF! &gt;= 1, $B$4,#REF! &gt;=
 0.95, $E$4,#REF! &gt;=
 0.9, $H$4,
            TRUE, $L$4
),"")</f>
        <v/>
      </c>
      <c r="J30" s="511">
        <f t="array" ref="J30">IFERROR(_xlfn.XLOOKUP(1, (集計!$A:$A=$A$2) * (集計!$B:$B=$A30), 集計!C:C),"")</f>
        <v>23513300</v>
      </c>
      <c r="K30" s="512"/>
      <c r="L30" s="512"/>
      <c r="M30" s="606"/>
      <c r="N30" s="607"/>
      <c r="O30" s="608"/>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M9:O10"/>
    <mergeCell ref="J12:L12"/>
    <mergeCell ref="M12:O12"/>
    <mergeCell ref="J13:L13"/>
    <mergeCell ref="M13:O13"/>
    <mergeCell ref="J11:L11"/>
    <mergeCell ref="M11:O11"/>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46"/>
  <conditionalFormatting sqref="B11:I30">
    <cfRule type="expression" dxfId="15" priority="1" stopIfTrue="1">
      <formula>B11=$L$4</formula>
    </cfRule>
    <cfRule type="expression" dxfId="14" priority="2" stopIfTrue="1">
      <formula>B11=$B$4</formula>
    </cfRule>
    <cfRule type="expression" dxfId="13" priority="3" stopIfTrue="1">
      <formula>B11=$E$4</formula>
    </cfRule>
    <cfRule type="expression" dxfId="12"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C10C-84BB-4762-9659-78F311AA41FB}">
  <sheetPr codeName="Sheet1">
    <tabColor rgb="FFEE0000"/>
    <pageSetUpPr fitToPage="1"/>
  </sheetPr>
  <dimension ref="A1:U34"/>
  <sheetViews>
    <sheetView workbookViewId="0">
      <selection sqref="A1:K1"/>
    </sheetView>
  </sheetViews>
  <sheetFormatPr defaultRowHeight="13.5"/>
  <cols>
    <col min="1" max="1" width="17.375" customWidth="1"/>
    <col min="2" max="9" width="5.625" customWidth="1"/>
    <col min="10" max="10" width="2.625" customWidth="1"/>
    <col min="11" max="12" width="5.125" customWidth="1"/>
    <col min="13" max="14" width="5.625" customWidth="1"/>
    <col min="15" max="15" width="9.875" customWidth="1"/>
    <col min="16" max="16" width="12" customWidth="1"/>
    <col min="18" max="18" width="5.5" customWidth="1"/>
    <col min="257" max="257" width="17.375" customWidth="1"/>
    <col min="258" max="265" width="5.625" customWidth="1"/>
    <col min="266" max="266" width="2.625" customWidth="1"/>
    <col min="267" max="268" width="5.125" customWidth="1"/>
    <col min="269" max="270" width="5.625" customWidth="1"/>
    <col min="271" max="271" width="9.875" customWidth="1"/>
    <col min="272" max="272" width="5.625" customWidth="1"/>
    <col min="274" max="274" width="5.5" customWidth="1"/>
    <col min="513" max="513" width="17.375" customWidth="1"/>
    <col min="514" max="521" width="5.625" customWidth="1"/>
    <col min="522" max="522" width="2.625" customWidth="1"/>
    <col min="523" max="524" width="5.125" customWidth="1"/>
    <col min="525" max="526" width="5.625" customWidth="1"/>
    <col min="527" max="527" width="9.875" customWidth="1"/>
    <col min="528" max="528" width="5.625" customWidth="1"/>
    <col min="530" max="530" width="5.5" customWidth="1"/>
    <col min="769" max="769" width="17.375" customWidth="1"/>
    <col min="770" max="777" width="5.625" customWidth="1"/>
    <col min="778" max="778" width="2.625" customWidth="1"/>
    <col min="779" max="780" width="5.125" customWidth="1"/>
    <col min="781" max="782" width="5.625" customWidth="1"/>
    <col min="783" max="783" width="9.875" customWidth="1"/>
    <col min="784" max="784" width="5.625" customWidth="1"/>
    <col min="786" max="786" width="5.5" customWidth="1"/>
    <col min="1025" max="1025" width="17.375" customWidth="1"/>
    <col min="1026" max="1033" width="5.625" customWidth="1"/>
    <col min="1034" max="1034" width="2.625" customWidth="1"/>
    <col min="1035" max="1036" width="5.125" customWidth="1"/>
    <col min="1037" max="1038" width="5.625" customWidth="1"/>
    <col min="1039" max="1039" width="9.875" customWidth="1"/>
    <col min="1040" max="1040" width="5.625" customWidth="1"/>
    <col min="1042" max="1042" width="5.5" customWidth="1"/>
    <col min="1281" max="1281" width="17.375" customWidth="1"/>
    <col min="1282" max="1289" width="5.625" customWidth="1"/>
    <col min="1290" max="1290" width="2.625" customWidth="1"/>
    <col min="1291" max="1292" width="5.125" customWidth="1"/>
    <col min="1293" max="1294" width="5.625" customWidth="1"/>
    <col min="1295" max="1295" width="9.875" customWidth="1"/>
    <col min="1296" max="1296" width="5.625" customWidth="1"/>
    <col min="1298" max="1298" width="5.5" customWidth="1"/>
    <col min="1537" max="1537" width="17.375" customWidth="1"/>
    <col min="1538" max="1545" width="5.625" customWidth="1"/>
    <col min="1546" max="1546" width="2.625" customWidth="1"/>
    <col min="1547" max="1548" width="5.125" customWidth="1"/>
    <col min="1549" max="1550" width="5.625" customWidth="1"/>
    <col min="1551" max="1551" width="9.875" customWidth="1"/>
    <col min="1552" max="1552" width="5.625" customWidth="1"/>
    <col min="1554" max="1554" width="5.5" customWidth="1"/>
    <col min="1793" max="1793" width="17.375" customWidth="1"/>
    <col min="1794" max="1801" width="5.625" customWidth="1"/>
    <col min="1802" max="1802" width="2.625" customWidth="1"/>
    <col min="1803" max="1804" width="5.125" customWidth="1"/>
    <col min="1805" max="1806" width="5.625" customWidth="1"/>
    <col min="1807" max="1807" width="9.875" customWidth="1"/>
    <col min="1808" max="1808" width="5.625" customWidth="1"/>
    <col min="1810" max="1810" width="5.5" customWidth="1"/>
    <col min="2049" max="2049" width="17.375" customWidth="1"/>
    <col min="2050" max="2057" width="5.625" customWidth="1"/>
    <col min="2058" max="2058" width="2.625" customWidth="1"/>
    <col min="2059" max="2060" width="5.125" customWidth="1"/>
    <col min="2061" max="2062" width="5.625" customWidth="1"/>
    <col min="2063" max="2063" width="9.875" customWidth="1"/>
    <col min="2064" max="2064" width="5.625" customWidth="1"/>
    <col min="2066" max="2066" width="5.5" customWidth="1"/>
    <col min="2305" max="2305" width="17.375" customWidth="1"/>
    <col min="2306" max="2313" width="5.625" customWidth="1"/>
    <col min="2314" max="2314" width="2.625" customWidth="1"/>
    <col min="2315" max="2316" width="5.125" customWidth="1"/>
    <col min="2317" max="2318" width="5.625" customWidth="1"/>
    <col min="2319" max="2319" width="9.875" customWidth="1"/>
    <col min="2320" max="2320" width="5.625" customWidth="1"/>
    <col min="2322" max="2322" width="5.5" customWidth="1"/>
    <col min="2561" max="2561" width="17.375" customWidth="1"/>
    <col min="2562" max="2569" width="5.625" customWidth="1"/>
    <col min="2570" max="2570" width="2.625" customWidth="1"/>
    <col min="2571" max="2572" width="5.125" customWidth="1"/>
    <col min="2573" max="2574" width="5.625" customWidth="1"/>
    <col min="2575" max="2575" width="9.875" customWidth="1"/>
    <col min="2576" max="2576" width="5.625" customWidth="1"/>
    <col min="2578" max="2578" width="5.5" customWidth="1"/>
    <col min="2817" max="2817" width="17.375" customWidth="1"/>
    <col min="2818" max="2825" width="5.625" customWidth="1"/>
    <col min="2826" max="2826" width="2.625" customWidth="1"/>
    <col min="2827" max="2828" width="5.125" customWidth="1"/>
    <col min="2829" max="2830" width="5.625" customWidth="1"/>
    <col min="2831" max="2831" width="9.875" customWidth="1"/>
    <col min="2832" max="2832" width="5.625" customWidth="1"/>
    <col min="2834" max="2834" width="5.5" customWidth="1"/>
    <col min="3073" max="3073" width="17.375" customWidth="1"/>
    <col min="3074" max="3081" width="5.625" customWidth="1"/>
    <col min="3082" max="3082" width="2.625" customWidth="1"/>
    <col min="3083" max="3084" width="5.125" customWidth="1"/>
    <col min="3085" max="3086" width="5.625" customWidth="1"/>
    <col min="3087" max="3087" width="9.875" customWidth="1"/>
    <col min="3088" max="3088" width="5.625" customWidth="1"/>
    <col min="3090" max="3090" width="5.5" customWidth="1"/>
    <col min="3329" max="3329" width="17.375" customWidth="1"/>
    <col min="3330" max="3337" width="5.625" customWidth="1"/>
    <col min="3338" max="3338" width="2.625" customWidth="1"/>
    <col min="3339" max="3340" width="5.125" customWidth="1"/>
    <col min="3341" max="3342" width="5.625" customWidth="1"/>
    <col min="3343" max="3343" width="9.875" customWidth="1"/>
    <col min="3344" max="3344" width="5.625" customWidth="1"/>
    <col min="3346" max="3346" width="5.5" customWidth="1"/>
    <col min="3585" max="3585" width="17.375" customWidth="1"/>
    <col min="3586" max="3593" width="5.625" customWidth="1"/>
    <col min="3594" max="3594" width="2.625" customWidth="1"/>
    <col min="3595" max="3596" width="5.125" customWidth="1"/>
    <col min="3597" max="3598" width="5.625" customWidth="1"/>
    <col min="3599" max="3599" width="9.875" customWidth="1"/>
    <col min="3600" max="3600" width="5.625" customWidth="1"/>
    <col min="3602" max="3602" width="5.5" customWidth="1"/>
    <col min="3841" max="3841" width="17.375" customWidth="1"/>
    <col min="3842" max="3849" width="5.625" customWidth="1"/>
    <col min="3850" max="3850" width="2.625" customWidth="1"/>
    <col min="3851" max="3852" width="5.125" customWidth="1"/>
    <col min="3853" max="3854" width="5.625" customWidth="1"/>
    <col min="3855" max="3855" width="9.875" customWidth="1"/>
    <col min="3856" max="3856" width="5.625" customWidth="1"/>
    <col min="3858" max="3858" width="5.5" customWidth="1"/>
    <col min="4097" max="4097" width="17.375" customWidth="1"/>
    <col min="4098" max="4105" width="5.625" customWidth="1"/>
    <col min="4106" max="4106" width="2.625" customWidth="1"/>
    <col min="4107" max="4108" width="5.125" customWidth="1"/>
    <col min="4109" max="4110" width="5.625" customWidth="1"/>
    <col min="4111" max="4111" width="9.875" customWidth="1"/>
    <col min="4112" max="4112" width="5.625" customWidth="1"/>
    <col min="4114" max="4114" width="5.5" customWidth="1"/>
    <col min="4353" max="4353" width="17.375" customWidth="1"/>
    <col min="4354" max="4361" width="5.625" customWidth="1"/>
    <col min="4362" max="4362" width="2.625" customWidth="1"/>
    <col min="4363" max="4364" width="5.125" customWidth="1"/>
    <col min="4365" max="4366" width="5.625" customWidth="1"/>
    <col min="4367" max="4367" width="9.875" customWidth="1"/>
    <col min="4368" max="4368" width="5.625" customWidth="1"/>
    <col min="4370" max="4370" width="5.5" customWidth="1"/>
    <col min="4609" max="4609" width="17.375" customWidth="1"/>
    <col min="4610" max="4617" width="5.625" customWidth="1"/>
    <col min="4618" max="4618" width="2.625" customWidth="1"/>
    <col min="4619" max="4620" width="5.125" customWidth="1"/>
    <col min="4621" max="4622" width="5.625" customWidth="1"/>
    <col min="4623" max="4623" width="9.875" customWidth="1"/>
    <col min="4624" max="4624" width="5.625" customWidth="1"/>
    <col min="4626" max="4626" width="5.5" customWidth="1"/>
    <col min="4865" max="4865" width="17.375" customWidth="1"/>
    <col min="4866" max="4873" width="5.625" customWidth="1"/>
    <col min="4874" max="4874" width="2.625" customWidth="1"/>
    <col min="4875" max="4876" width="5.125" customWidth="1"/>
    <col min="4877" max="4878" width="5.625" customWidth="1"/>
    <col min="4879" max="4879" width="9.875" customWidth="1"/>
    <col min="4880" max="4880" width="5.625" customWidth="1"/>
    <col min="4882" max="4882" width="5.5" customWidth="1"/>
    <col min="5121" max="5121" width="17.375" customWidth="1"/>
    <col min="5122" max="5129" width="5.625" customWidth="1"/>
    <col min="5130" max="5130" width="2.625" customWidth="1"/>
    <col min="5131" max="5132" width="5.125" customWidth="1"/>
    <col min="5133" max="5134" width="5.625" customWidth="1"/>
    <col min="5135" max="5135" width="9.875" customWidth="1"/>
    <col min="5136" max="5136" width="5.625" customWidth="1"/>
    <col min="5138" max="5138" width="5.5" customWidth="1"/>
    <col min="5377" max="5377" width="17.375" customWidth="1"/>
    <col min="5378" max="5385" width="5.625" customWidth="1"/>
    <col min="5386" max="5386" width="2.625" customWidth="1"/>
    <col min="5387" max="5388" width="5.125" customWidth="1"/>
    <col min="5389" max="5390" width="5.625" customWidth="1"/>
    <col min="5391" max="5391" width="9.875" customWidth="1"/>
    <col min="5392" max="5392" width="5.625" customWidth="1"/>
    <col min="5394" max="5394" width="5.5" customWidth="1"/>
    <col min="5633" max="5633" width="17.375" customWidth="1"/>
    <col min="5634" max="5641" width="5.625" customWidth="1"/>
    <col min="5642" max="5642" width="2.625" customWidth="1"/>
    <col min="5643" max="5644" width="5.125" customWidth="1"/>
    <col min="5645" max="5646" width="5.625" customWidth="1"/>
    <col min="5647" max="5647" width="9.875" customWidth="1"/>
    <col min="5648" max="5648" width="5.625" customWidth="1"/>
    <col min="5650" max="5650" width="5.5" customWidth="1"/>
    <col min="5889" max="5889" width="17.375" customWidth="1"/>
    <col min="5890" max="5897" width="5.625" customWidth="1"/>
    <col min="5898" max="5898" width="2.625" customWidth="1"/>
    <col min="5899" max="5900" width="5.125" customWidth="1"/>
    <col min="5901" max="5902" width="5.625" customWidth="1"/>
    <col min="5903" max="5903" width="9.875" customWidth="1"/>
    <col min="5904" max="5904" width="5.625" customWidth="1"/>
    <col min="5906" max="5906" width="5.5" customWidth="1"/>
    <col min="6145" max="6145" width="17.375" customWidth="1"/>
    <col min="6146" max="6153" width="5.625" customWidth="1"/>
    <col min="6154" max="6154" width="2.625" customWidth="1"/>
    <col min="6155" max="6156" width="5.125" customWidth="1"/>
    <col min="6157" max="6158" width="5.625" customWidth="1"/>
    <col min="6159" max="6159" width="9.875" customWidth="1"/>
    <col min="6160" max="6160" width="5.625" customWidth="1"/>
    <col min="6162" max="6162" width="5.5" customWidth="1"/>
    <col min="6401" max="6401" width="17.375" customWidth="1"/>
    <col min="6402" max="6409" width="5.625" customWidth="1"/>
    <col min="6410" max="6410" width="2.625" customWidth="1"/>
    <col min="6411" max="6412" width="5.125" customWidth="1"/>
    <col min="6413" max="6414" width="5.625" customWidth="1"/>
    <col min="6415" max="6415" width="9.875" customWidth="1"/>
    <col min="6416" max="6416" width="5.625" customWidth="1"/>
    <col min="6418" max="6418" width="5.5" customWidth="1"/>
    <col min="6657" max="6657" width="17.375" customWidth="1"/>
    <col min="6658" max="6665" width="5.625" customWidth="1"/>
    <col min="6666" max="6666" width="2.625" customWidth="1"/>
    <col min="6667" max="6668" width="5.125" customWidth="1"/>
    <col min="6669" max="6670" width="5.625" customWidth="1"/>
    <col min="6671" max="6671" width="9.875" customWidth="1"/>
    <col min="6672" max="6672" width="5.625" customWidth="1"/>
    <col min="6674" max="6674" width="5.5" customWidth="1"/>
    <col min="6913" max="6913" width="17.375" customWidth="1"/>
    <col min="6914" max="6921" width="5.625" customWidth="1"/>
    <col min="6922" max="6922" width="2.625" customWidth="1"/>
    <col min="6923" max="6924" width="5.125" customWidth="1"/>
    <col min="6925" max="6926" width="5.625" customWidth="1"/>
    <col min="6927" max="6927" width="9.875" customWidth="1"/>
    <col min="6928" max="6928" width="5.625" customWidth="1"/>
    <col min="6930" max="6930" width="5.5" customWidth="1"/>
    <col min="7169" max="7169" width="17.375" customWidth="1"/>
    <col min="7170" max="7177" width="5.625" customWidth="1"/>
    <col min="7178" max="7178" width="2.625" customWidth="1"/>
    <col min="7179" max="7180" width="5.125" customWidth="1"/>
    <col min="7181" max="7182" width="5.625" customWidth="1"/>
    <col min="7183" max="7183" width="9.875" customWidth="1"/>
    <col min="7184" max="7184" width="5.625" customWidth="1"/>
    <col min="7186" max="7186" width="5.5" customWidth="1"/>
    <col min="7425" max="7425" width="17.375" customWidth="1"/>
    <col min="7426" max="7433" width="5.625" customWidth="1"/>
    <col min="7434" max="7434" width="2.625" customWidth="1"/>
    <col min="7435" max="7436" width="5.125" customWidth="1"/>
    <col min="7437" max="7438" width="5.625" customWidth="1"/>
    <col min="7439" max="7439" width="9.875" customWidth="1"/>
    <col min="7440" max="7440" width="5.625" customWidth="1"/>
    <col min="7442" max="7442" width="5.5" customWidth="1"/>
    <col min="7681" max="7681" width="17.375" customWidth="1"/>
    <col min="7682" max="7689" width="5.625" customWidth="1"/>
    <col min="7690" max="7690" width="2.625" customWidth="1"/>
    <col min="7691" max="7692" width="5.125" customWidth="1"/>
    <col min="7693" max="7694" width="5.625" customWidth="1"/>
    <col min="7695" max="7695" width="9.875" customWidth="1"/>
    <col min="7696" max="7696" width="5.625" customWidth="1"/>
    <col min="7698" max="7698" width="5.5" customWidth="1"/>
    <col min="7937" max="7937" width="17.375" customWidth="1"/>
    <col min="7938" max="7945" width="5.625" customWidth="1"/>
    <col min="7946" max="7946" width="2.625" customWidth="1"/>
    <col min="7947" max="7948" width="5.125" customWidth="1"/>
    <col min="7949" max="7950" width="5.625" customWidth="1"/>
    <col min="7951" max="7951" width="9.875" customWidth="1"/>
    <col min="7952" max="7952" width="5.625" customWidth="1"/>
    <col min="7954" max="7954" width="5.5" customWidth="1"/>
    <col min="8193" max="8193" width="17.375" customWidth="1"/>
    <col min="8194" max="8201" width="5.625" customWidth="1"/>
    <col min="8202" max="8202" width="2.625" customWidth="1"/>
    <col min="8203" max="8204" width="5.125" customWidth="1"/>
    <col min="8205" max="8206" width="5.625" customWidth="1"/>
    <col min="8207" max="8207" width="9.875" customWidth="1"/>
    <col min="8208" max="8208" width="5.625" customWidth="1"/>
    <col min="8210" max="8210" width="5.5" customWidth="1"/>
    <col min="8449" max="8449" width="17.375" customWidth="1"/>
    <col min="8450" max="8457" width="5.625" customWidth="1"/>
    <col min="8458" max="8458" width="2.625" customWidth="1"/>
    <col min="8459" max="8460" width="5.125" customWidth="1"/>
    <col min="8461" max="8462" width="5.625" customWidth="1"/>
    <col min="8463" max="8463" width="9.875" customWidth="1"/>
    <col min="8464" max="8464" width="5.625" customWidth="1"/>
    <col min="8466" max="8466" width="5.5" customWidth="1"/>
    <col min="8705" max="8705" width="17.375" customWidth="1"/>
    <col min="8706" max="8713" width="5.625" customWidth="1"/>
    <col min="8714" max="8714" width="2.625" customWidth="1"/>
    <col min="8715" max="8716" width="5.125" customWidth="1"/>
    <col min="8717" max="8718" width="5.625" customWidth="1"/>
    <col min="8719" max="8719" width="9.875" customWidth="1"/>
    <col min="8720" max="8720" width="5.625" customWidth="1"/>
    <col min="8722" max="8722" width="5.5" customWidth="1"/>
    <col min="8961" max="8961" width="17.375" customWidth="1"/>
    <col min="8962" max="8969" width="5.625" customWidth="1"/>
    <col min="8970" max="8970" width="2.625" customWidth="1"/>
    <col min="8971" max="8972" width="5.125" customWidth="1"/>
    <col min="8973" max="8974" width="5.625" customWidth="1"/>
    <col min="8975" max="8975" width="9.875" customWidth="1"/>
    <col min="8976" max="8976" width="5.625" customWidth="1"/>
    <col min="8978" max="8978" width="5.5" customWidth="1"/>
    <col min="9217" max="9217" width="17.375" customWidth="1"/>
    <col min="9218" max="9225" width="5.625" customWidth="1"/>
    <col min="9226" max="9226" width="2.625" customWidth="1"/>
    <col min="9227" max="9228" width="5.125" customWidth="1"/>
    <col min="9229" max="9230" width="5.625" customWidth="1"/>
    <col min="9231" max="9231" width="9.875" customWidth="1"/>
    <col min="9232" max="9232" width="5.625" customWidth="1"/>
    <col min="9234" max="9234" width="5.5" customWidth="1"/>
    <col min="9473" max="9473" width="17.375" customWidth="1"/>
    <col min="9474" max="9481" width="5.625" customWidth="1"/>
    <col min="9482" max="9482" width="2.625" customWidth="1"/>
    <col min="9483" max="9484" width="5.125" customWidth="1"/>
    <col min="9485" max="9486" width="5.625" customWidth="1"/>
    <col min="9487" max="9487" width="9.875" customWidth="1"/>
    <col min="9488" max="9488" width="5.625" customWidth="1"/>
    <col min="9490" max="9490" width="5.5" customWidth="1"/>
    <col min="9729" max="9729" width="17.375" customWidth="1"/>
    <col min="9730" max="9737" width="5.625" customWidth="1"/>
    <col min="9738" max="9738" width="2.625" customWidth="1"/>
    <col min="9739" max="9740" width="5.125" customWidth="1"/>
    <col min="9741" max="9742" width="5.625" customWidth="1"/>
    <col min="9743" max="9743" width="9.875" customWidth="1"/>
    <col min="9744" max="9744" width="5.625" customWidth="1"/>
    <col min="9746" max="9746" width="5.5" customWidth="1"/>
    <col min="9985" max="9985" width="17.375" customWidth="1"/>
    <col min="9986" max="9993" width="5.625" customWidth="1"/>
    <col min="9994" max="9994" width="2.625" customWidth="1"/>
    <col min="9995" max="9996" width="5.125" customWidth="1"/>
    <col min="9997" max="9998" width="5.625" customWidth="1"/>
    <col min="9999" max="9999" width="9.875" customWidth="1"/>
    <col min="10000" max="10000" width="5.625" customWidth="1"/>
    <col min="10002" max="10002" width="5.5" customWidth="1"/>
    <col min="10241" max="10241" width="17.375" customWidth="1"/>
    <col min="10242" max="10249" width="5.625" customWidth="1"/>
    <col min="10250" max="10250" width="2.625" customWidth="1"/>
    <col min="10251" max="10252" width="5.125" customWidth="1"/>
    <col min="10253" max="10254" width="5.625" customWidth="1"/>
    <col min="10255" max="10255" width="9.875" customWidth="1"/>
    <col min="10256" max="10256" width="5.625" customWidth="1"/>
    <col min="10258" max="10258" width="5.5" customWidth="1"/>
    <col min="10497" max="10497" width="17.375" customWidth="1"/>
    <col min="10498" max="10505" width="5.625" customWidth="1"/>
    <col min="10506" max="10506" width="2.625" customWidth="1"/>
    <col min="10507" max="10508" width="5.125" customWidth="1"/>
    <col min="10509" max="10510" width="5.625" customWidth="1"/>
    <col min="10511" max="10511" width="9.875" customWidth="1"/>
    <col min="10512" max="10512" width="5.625" customWidth="1"/>
    <col min="10514" max="10514" width="5.5" customWidth="1"/>
    <col min="10753" max="10753" width="17.375" customWidth="1"/>
    <col min="10754" max="10761" width="5.625" customWidth="1"/>
    <col min="10762" max="10762" width="2.625" customWidth="1"/>
    <col min="10763" max="10764" width="5.125" customWidth="1"/>
    <col min="10765" max="10766" width="5.625" customWidth="1"/>
    <col min="10767" max="10767" width="9.875" customWidth="1"/>
    <col min="10768" max="10768" width="5.625" customWidth="1"/>
    <col min="10770" max="10770" width="5.5" customWidth="1"/>
    <col min="11009" max="11009" width="17.375" customWidth="1"/>
    <col min="11010" max="11017" width="5.625" customWidth="1"/>
    <col min="11018" max="11018" width="2.625" customWidth="1"/>
    <col min="11019" max="11020" width="5.125" customWidth="1"/>
    <col min="11021" max="11022" width="5.625" customWidth="1"/>
    <col min="11023" max="11023" width="9.875" customWidth="1"/>
    <col min="11024" max="11024" width="5.625" customWidth="1"/>
    <col min="11026" max="11026" width="5.5" customWidth="1"/>
    <col min="11265" max="11265" width="17.375" customWidth="1"/>
    <col min="11266" max="11273" width="5.625" customWidth="1"/>
    <col min="11274" max="11274" width="2.625" customWidth="1"/>
    <col min="11275" max="11276" width="5.125" customWidth="1"/>
    <col min="11277" max="11278" width="5.625" customWidth="1"/>
    <col min="11279" max="11279" width="9.875" customWidth="1"/>
    <col min="11280" max="11280" width="5.625" customWidth="1"/>
    <col min="11282" max="11282" width="5.5" customWidth="1"/>
    <col min="11521" max="11521" width="17.375" customWidth="1"/>
    <col min="11522" max="11529" width="5.625" customWidth="1"/>
    <col min="11530" max="11530" width="2.625" customWidth="1"/>
    <col min="11531" max="11532" width="5.125" customWidth="1"/>
    <col min="11533" max="11534" width="5.625" customWidth="1"/>
    <col min="11535" max="11535" width="9.875" customWidth="1"/>
    <col min="11536" max="11536" width="5.625" customWidth="1"/>
    <col min="11538" max="11538" width="5.5" customWidth="1"/>
    <col min="11777" max="11777" width="17.375" customWidth="1"/>
    <col min="11778" max="11785" width="5.625" customWidth="1"/>
    <col min="11786" max="11786" width="2.625" customWidth="1"/>
    <col min="11787" max="11788" width="5.125" customWidth="1"/>
    <col min="11789" max="11790" width="5.625" customWidth="1"/>
    <col min="11791" max="11791" width="9.875" customWidth="1"/>
    <col min="11792" max="11792" width="5.625" customWidth="1"/>
    <col min="11794" max="11794" width="5.5" customWidth="1"/>
    <col min="12033" max="12033" width="17.375" customWidth="1"/>
    <col min="12034" max="12041" width="5.625" customWidth="1"/>
    <col min="12042" max="12042" width="2.625" customWidth="1"/>
    <col min="12043" max="12044" width="5.125" customWidth="1"/>
    <col min="12045" max="12046" width="5.625" customWidth="1"/>
    <col min="12047" max="12047" width="9.875" customWidth="1"/>
    <col min="12048" max="12048" width="5.625" customWidth="1"/>
    <col min="12050" max="12050" width="5.5" customWidth="1"/>
    <col min="12289" max="12289" width="17.375" customWidth="1"/>
    <col min="12290" max="12297" width="5.625" customWidth="1"/>
    <col min="12298" max="12298" width="2.625" customWidth="1"/>
    <col min="12299" max="12300" width="5.125" customWidth="1"/>
    <col min="12301" max="12302" width="5.625" customWidth="1"/>
    <col min="12303" max="12303" width="9.875" customWidth="1"/>
    <col min="12304" max="12304" width="5.625" customWidth="1"/>
    <col min="12306" max="12306" width="5.5" customWidth="1"/>
    <col min="12545" max="12545" width="17.375" customWidth="1"/>
    <col min="12546" max="12553" width="5.625" customWidth="1"/>
    <col min="12554" max="12554" width="2.625" customWidth="1"/>
    <col min="12555" max="12556" width="5.125" customWidth="1"/>
    <col min="12557" max="12558" width="5.625" customWidth="1"/>
    <col min="12559" max="12559" width="9.875" customWidth="1"/>
    <col min="12560" max="12560" width="5.625" customWidth="1"/>
    <col min="12562" max="12562" width="5.5" customWidth="1"/>
    <col min="12801" max="12801" width="17.375" customWidth="1"/>
    <col min="12802" max="12809" width="5.625" customWidth="1"/>
    <col min="12810" max="12810" width="2.625" customWidth="1"/>
    <col min="12811" max="12812" width="5.125" customWidth="1"/>
    <col min="12813" max="12814" width="5.625" customWidth="1"/>
    <col min="12815" max="12815" width="9.875" customWidth="1"/>
    <col min="12816" max="12816" width="5.625" customWidth="1"/>
    <col min="12818" max="12818" width="5.5" customWidth="1"/>
    <col min="13057" max="13057" width="17.375" customWidth="1"/>
    <col min="13058" max="13065" width="5.625" customWidth="1"/>
    <col min="13066" max="13066" width="2.625" customWidth="1"/>
    <col min="13067" max="13068" width="5.125" customWidth="1"/>
    <col min="13069" max="13070" width="5.625" customWidth="1"/>
    <col min="13071" max="13071" width="9.875" customWidth="1"/>
    <col min="13072" max="13072" width="5.625" customWidth="1"/>
    <col min="13074" max="13074" width="5.5" customWidth="1"/>
    <col min="13313" max="13313" width="17.375" customWidth="1"/>
    <col min="13314" max="13321" width="5.625" customWidth="1"/>
    <col min="13322" max="13322" width="2.625" customWidth="1"/>
    <col min="13323" max="13324" width="5.125" customWidth="1"/>
    <col min="13325" max="13326" width="5.625" customWidth="1"/>
    <col min="13327" max="13327" width="9.875" customWidth="1"/>
    <col min="13328" max="13328" width="5.625" customWidth="1"/>
    <col min="13330" max="13330" width="5.5" customWidth="1"/>
    <col min="13569" max="13569" width="17.375" customWidth="1"/>
    <col min="13570" max="13577" width="5.625" customWidth="1"/>
    <col min="13578" max="13578" width="2.625" customWidth="1"/>
    <col min="13579" max="13580" width="5.125" customWidth="1"/>
    <col min="13581" max="13582" width="5.625" customWidth="1"/>
    <col min="13583" max="13583" width="9.875" customWidth="1"/>
    <col min="13584" max="13584" width="5.625" customWidth="1"/>
    <col min="13586" max="13586" width="5.5" customWidth="1"/>
    <col min="13825" max="13825" width="17.375" customWidth="1"/>
    <col min="13826" max="13833" width="5.625" customWidth="1"/>
    <col min="13834" max="13834" width="2.625" customWidth="1"/>
    <col min="13835" max="13836" width="5.125" customWidth="1"/>
    <col min="13837" max="13838" width="5.625" customWidth="1"/>
    <col min="13839" max="13839" width="9.875" customWidth="1"/>
    <col min="13840" max="13840" width="5.625" customWidth="1"/>
    <col min="13842" max="13842" width="5.5" customWidth="1"/>
    <col min="14081" max="14081" width="17.375" customWidth="1"/>
    <col min="14082" max="14089" width="5.625" customWidth="1"/>
    <col min="14090" max="14090" width="2.625" customWidth="1"/>
    <col min="14091" max="14092" width="5.125" customWidth="1"/>
    <col min="14093" max="14094" width="5.625" customWidth="1"/>
    <col min="14095" max="14095" width="9.875" customWidth="1"/>
    <col min="14096" max="14096" width="5.625" customWidth="1"/>
    <col min="14098" max="14098" width="5.5" customWidth="1"/>
    <col min="14337" max="14337" width="17.375" customWidth="1"/>
    <col min="14338" max="14345" width="5.625" customWidth="1"/>
    <col min="14346" max="14346" width="2.625" customWidth="1"/>
    <col min="14347" max="14348" width="5.125" customWidth="1"/>
    <col min="14349" max="14350" width="5.625" customWidth="1"/>
    <col min="14351" max="14351" width="9.875" customWidth="1"/>
    <col min="14352" max="14352" width="5.625" customWidth="1"/>
    <col min="14354" max="14354" width="5.5" customWidth="1"/>
    <col min="14593" max="14593" width="17.375" customWidth="1"/>
    <col min="14594" max="14601" width="5.625" customWidth="1"/>
    <col min="14602" max="14602" width="2.625" customWidth="1"/>
    <col min="14603" max="14604" width="5.125" customWidth="1"/>
    <col min="14605" max="14606" width="5.625" customWidth="1"/>
    <col min="14607" max="14607" width="9.875" customWidth="1"/>
    <col min="14608" max="14608" width="5.625" customWidth="1"/>
    <col min="14610" max="14610" width="5.5" customWidth="1"/>
    <col min="14849" max="14849" width="17.375" customWidth="1"/>
    <col min="14850" max="14857" width="5.625" customWidth="1"/>
    <col min="14858" max="14858" width="2.625" customWidth="1"/>
    <col min="14859" max="14860" width="5.125" customWidth="1"/>
    <col min="14861" max="14862" width="5.625" customWidth="1"/>
    <col min="14863" max="14863" width="9.875" customWidth="1"/>
    <col min="14864" max="14864" width="5.625" customWidth="1"/>
    <col min="14866" max="14866" width="5.5" customWidth="1"/>
    <col min="15105" max="15105" width="17.375" customWidth="1"/>
    <col min="15106" max="15113" width="5.625" customWidth="1"/>
    <col min="15114" max="15114" width="2.625" customWidth="1"/>
    <col min="15115" max="15116" width="5.125" customWidth="1"/>
    <col min="15117" max="15118" width="5.625" customWidth="1"/>
    <col min="15119" max="15119" width="9.875" customWidth="1"/>
    <col min="15120" max="15120" width="5.625" customWidth="1"/>
    <col min="15122" max="15122" width="5.5" customWidth="1"/>
    <col min="15361" max="15361" width="17.375" customWidth="1"/>
    <col min="15362" max="15369" width="5.625" customWidth="1"/>
    <col min="15370" max="15370" width="2.625" customWidth="1"/>
    <col min="15371" max="15372" width="5.125" customWidth="1"/>
    <col min="15373" max="15374" width="5.625" customWidth="1"/>
    <col min="15375" max="15375" width="9.875" customWidth="1"/>
    <col min="15376" max="15376" width="5.625" customWidth="1"/>
    <col min="15378" max="15378" width="5.5" customWidth="1"/>
    <col min="15617" max="15617" width="17.375" customWidth="1"/>
    <col min="15618" max="15625" width="5.625" customWidth="1"/>
    <col min="15626" max="15626" width="2.625" customWidth="1"/>
    <col min="15627" max="15628" width="5.125" customWidth="1"/>
    <col min="15629" max="15630" width="5.625" customWidth="1"/>
    <col min="15631" max="15631" width="9.875" customWidth="1"/>
    <col min="15632" max="15632" width="5.625" customWidth="1"/>
    <col min="15634" max="15634" width="5.5" customWidth="1"/>
    <col min="15873" max="15873" width="17.375" customWidth="1"/>
    <col min="15874" max="15881" width="5.625" customWidth="1"/>
    <col min="15882" max="15882" width="2.625" customWidth="1"/>
    <col min="15883" max="15884" width="5.125" customWidth="1"/>
    <col min="15885" max="15886" width="5.625" customWidth="1"/>
    <col min="15887" max="15887" width="9.875" customWidth="1"/>
    <col min="15888" max="15888" width="5.625" customWidth="1"/>
    <col min="15890" max="15890" width="5.5" customWidth="1"/>
    <col min="16129" max="16129" width="17.375" customWidth="1"/>
    <col min="16130" max="16137" width="5.625" customWidth="1"/>
    <col min="16138" max="16138" width="2.625" customWidth="1"/>
    <col min="16139" max="16140" width="5.125" customWidth="1"/>
    <col min="16141" max="16142" width="5.625" customWidth="1"/>
    <col min="16143" max="16143" width="9.875" customWidth="1"/>
    <col min="16144" max="16144" width="5.625" customWidth="1"/>
    <col min="16146" max="16146" width="5.5" customWidth="1"/>
  </cols>
  <sheetData>
    <row r="1" spans="1:21" ht="33" customHeight="1">
      <c r="A1" s="592" t="s">
        <v>4</v>
      </c>
      <c r="B1" s="592"/>
      <c r="C1" s="592"/>
      <c r="D1" s="592"/>
      <c r="E1" s="592"/>
      <c r="F1" s="592"/>
      <c r="G1" s="592"/>
      <c r="H1" s="592"/>
      <c r="I1" s="592"/>
      <c r="J1" s="592"/>
      <c r="K1" s="592"/>
      <c r="L1" s="593" t="s">
        <v>66</v>
      </c>
      <c r="M1" s="593"/>
      <c r="N1" s="593"/>
      <c r="O1" s="593"/>
      <c r="P1" s="23"/>
    </row>
    <row r="2" spans="1:21" ht="31.5" customHeight="1">
      <c r="A2" s="475" t="s">
        <v>613</v>
      </c>
      <c r="B2" s="476"/>
      <c r="C2" s="476"/>
      <c r="D2" s="476"/>
      <c r="E2" s="476"/>
      <c r="F2" s="476"/>
      <c r="G2" s="476"/>
      <c r="H2" s="476"/>
      <c r="I2" s="476"/>
      <c r="J2" s="476"/>
      <c r="K2" s="477"/>
      <c r="L2" s="593" t="s">
        <v>1</v>
      </c>
      <c r="M2" s="593"/>
      <c r="N2" s="593"/>
      <c r="O2" s="593"/>
      <c r="P2" s="23"/>
    </row>
    <row r="3" spans="1:21" ht="14.25" thickBot="1"/>
    <row r="4" spans="1:21" ht="15" customHeight="1" thickTop="1">
      <c r="A4" s="1" t="s">
        <v>614</v>
      </c>
      <c r="B4" s="478" t="s">
        <v>615</v>
      </c>
      <c r="C4" s="480" t="s">
        <v>26</v>
      </c>
      <c r="D4" s="480"/>
      <c r="E4" s="494"/>
      <c r="F4" s="480" t="s">
        <v>3</v>
      </c>
      <c r="G4" s="480"/>
      <c r="H4" s="484" t="s">
        <v>616</v>
      </c>
      <c r="I4" s="480" t="s">
        <v>21</v>
      </c>
      <c r="J4" s="480"/>
      <c r="K4" s="480"/>
      <c r="L4" s="488" t="s">
        <v>617</v>
      </c>
      <c r="M4" s="480" t="s">
        <v>24</v>
      </c>
      <c r="N4" s="480"/>
      <c r="O4" s="2"/>
    </row>
    <row r="5" spans="1:21" ht="15" customHeight="1" thickBot="1">
      <c r="A5" s="3" t="s">
        <v>618</v>
      </c>
      <c r="B5" s="479"/>
      <c r="C5" s="481"/>
      <c r="D5" s="481"/>
      <c r="E5" s="495"/>
      <c r="F5" s="481"/>
      <c r="G5" s="481"/>
      <c r="H5" s="485"/>
      <c r="I5" s="481"/>
      <c r="J5" s="481"/>
      <c r="K5" s="481"/>
      <c r="L5" s="489"/>
      <c r="M5" s="481"/>
      <c r="N5" s="481"/>
      <c r="O5" s="11"/>
    </row>
    <row r="6" spans="1:21" ht="15" customHeight="1" thickTop="1">
      <c r="A6" s="492" t="s">
        <v>619</v>
      </c>
      <c r="B6" s="478" t="s">
        <v>615</v>
      </c>
      <c r="C6" s="480" t="s">
        <v>17</v>
      </c>
      <c r="D6" s="480"/>
      <c r="E6" s="494"/>
      <c r="F6" s="480"/>
      <c r="G6" s="480"/>
      <c r="H6" s="484" t="s">
        <v>616</v>
      </c>
      <c r="I6" s="480" t="s">
        <v>25</v>
      </c>
      <c r="J6" s="480"/>
      <c r="K6" s="480"/>
      <c r="L6" s="488" t="s">
        <v>617</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620</v>
      </c>
      <c r="F9" s="498" t="s">
        <v>12</v>
      </c>
      <c r="G9" s="497"/>
      <c r="H9" s="497"/>
      <c r="I9" s="589"/>
      <c r="J9" s="499" t="s">
        <v>621</v>
      </c>
      <c r="K9" s="500"/>
      <c r="L9" s="590"/>
      <c r="M9" s="594" t="s">
        <v>42</v>
      </c>
      <c r="N9" s="595"/>
      <c r="O9" s="596"/>
      <c r="P9" s="21"/>
      <c r="Q9" s="9"/>
    </row>
    <row r="10" spans="1:21" ht="30" customHeight="1">
      <c r="A10" s="12" t="s">
        <v>655</v>
      </c>
      <c r="B10" s="32" t="s">
        <v>6</v>
      </c>
      <c r="C10" s="6" t="s">
        <v>7</v>
      </c>
      <c r="D10" s="33" t="s">
        <v>8</v>
      </c>
      <c r="E10" s="26" t="s">
        <v>9</v>
      </c>
      <c r="F10" s="42" t="s">
        <v>6</v>
      </c>
      <c r="G10" s="6" t="s">
        <v>7</v>
      </c>
      <c r="H10" s="34" t="s">
        <v>8</v>
      </c>
      <c r="I10" s="26" t="s">
        <v>13</v>
      </c>
      <c r="J10" s="502"/>
      <c r="K10" s="503"/>
      <c r="L10" s="591"/>
      <c r="M10" s="597"/>
      <c r="N10" s="598"/>
      <c r="O10" s="599"/>
      <c r="P10" s="21"/>
      <c r="R10" s="27"/>
    </row>
    <row r="11" spans="1:21" ht="30" customHeight="1">
      <c r="A11" s="16" t="s">
        <v>43</v>
      </c>
      <c r="B11" s="57" t="s">
        <v>16</v>
      </c>
      <c r="C11" s="62" t="s">
        <v>616</v>
      </c>
      <c r="D11" s="70" t="s">
        <v>615</v>
      </c>
      <c r="E11" s="59" t="s">
        <v>16</v>
      </c>
      <c r="F11" s="39" t="s">
        <v>615</v>
      </c>
      <c r="G11" s="62" t="s">
        <v>616</v>
      </c>
      <c r="H11" s="64" t="s">
        <v>617</v>
      </c>
      <c r="I11" s="76" t="s">
        <v>615</v>
      </c>
      <c r="J11" s="505">
        <v>1498994</v>
      </c>
      <c r="K11" s="506"/>
      <c r="L11" s="506"/>
      <c r="M11" s="600" t="s">
        <v>622</v>
      </c>
      <c r="N11" s="601"/>
      <c r="O11" s="602"/>
      <c r="P11" s="342" t="s">
        <v>657</v>
      </c>
      <c r="Q11" s="24"/>
    </row>
    <row r="12" spans="1:21" ht="30" customHeight="1">
      <c r="A12" s="304" t="s">
        <v>56</v>
      </c>
      <c r="B12" s="39"/>
      <c r="C12" s="57" t="s">
        <v>16</v>
      </c>
      <c r="D12" s="334" t="s">
        <v>617</v>
      </c>
      <c r="E12" s="41"/>
      <c r="F12" s="69"/>
      <c r="G12" s="62" t="s">
        <v>616</v>
      </c>
      <c r="H12" s="334" t="s">
        <v>617</v>
      </c>
      <c r="I12" s="63" t="s">
        <v>615</v>
      </c>
      <c r="J12" s="505" t="s">
        <v>623</v>
      </c>
      <c r="K12" s="506"/>
      <c r="L12" s="506"/>
      <c r="M12" s="620" t="s">
        <v>624</v>
      </c>
      <c r="N12" s="621"/>
      <c r="O12" s="622"/>
      <c r="P12" s="343" t="s">
        <v>16</v>
      </c>
    </row>
    <row r="13" spans="1:21" ht="32.25" customHeight="1">
      <c r="A13" s="17" t="s">
        <v>50</v>
      </c>
      <c r="B13" s="39"/>
      <c r="C13" s="31" t="s">
        <v>616</v>
      </c>
      <c r="D13" s="334" t="s">
        <v>617</v>
      </c>
      <c r="E13" s="31" t="s">
        <v>616</v>
      </c>
      <c r="F13" s="67"/>
      <c r="G13" s="63" t="s">
        <v>615</v>
      </c>
      <c r="H13" s="64" t="s">
        <v>617</v>
      </c>
      <c r="I13" s="62" t="s">
        <v>616</v>
      </c>
      <c r="J13" s="632">
        <v>-637902</v>
      </c>
      <c r="K13" s="632"/>
      <c r="L13" s="632"/>
      <c r="M13" s="623" t="s">
        <v>625</v>
      </c>
      <c r="N13" s="621"/>
      <c r="O13" s="622"/>
      <c r="P13" s="343" t="s">
        <v>657</v>
      </c>
      <c r="Q13" s="31"/>
    </row>
    <row r="14" spans="1:21" ht="30" customHeight="1">
      <c r="A14" s="17" t="s">
        <v>55</v>
      </c>
      <c r="B14" s="57" t="s">
        <v>16</v>
      </c>
      <c r="C14" s="57" t="s">
        <v>16</v>
      </c>
      <c r="D14" s="54" t="s">
        <v>16</v>
      </c>
      <c r="E14" s="15"/>
      <c r="F14" s="39" t="s">
        <v>615</v>
      </c>
      <c r="G14" s="63" t="s">
        <v>615</v>
      </c>
      <c r="H14" s="63" t="s">
        <v>615</v>
      </c>
      <c r="I14" s="15"/>
      <c r="J14" s="505">
        <v>479187</v>
      </c>
      <c r="K14" s="506"/>
      <c r="L14" s="633"/>
      <c r="M14" s="624" t="s">
        <v>627</v>
      </c>
      <c r="N14" s="625"/>
      <c r="O14" s="626"/>
      <c r="P14" s="344" t="s">
        <v>657</v>
      </c>
      <c r="Q14" s="25"/>
    </row>
    <row r="15" spans="1:21" ht="31.5" customHeight="1">
      <c r="A15" s="17" t="s">
        <v>44</v>
      </c>
      <c r="B15" s="57"/>
      <c r="C15" s="57" t="s">
        <v>16</v>
      </c>
      <c r="D15" s="70" t="s">
        <v>16</v>
      </c>
      <c r="E15" s="317"/>
      <c r="F15" s="39" t="s">
        <v>16</v>
      </c>
      <c r="G15" s="63" t="s">
        <v>615</v>
      </c>
      <c r="H15" s="63" t="s">
        <v>615</v>
      </c>
      <c r="I15" s="63"/>
      <c r="J15" s="505">
        <v>3046423</v>
      </c>
      <c r="K15" s="506"/>
      <c r="L15" s="633"/>
      <c r="M15" s="634" t="s">
        <v>628</v>
      </c>
      <c r="N15" s="635"/>
      <c r="O15" s="636"/>
      <c r="P15" s="344" t="s">
        <v>657</v>
      </c>
      <c r="U15" s="44"/>
    </row>
    <row r="16" spans="1:21" ht="30" customHeight="1">
      <c r="A16" s="17" t="s">
        <v>46</v>
      </c>
      <c r="B16" s="57" t="s">
        <v>16</v>
      </c>
      <c r="C16" s="57" t="s">
        <v>16</v>
      </c>
      <c r="D16" s="70" t="s">
        <v>16</v>
      </c>
      <c r="E16" s="70" t="s">
        <v>16</v>
      </c>
      <c r="F16" s="65" t="s">
        <v>616</v>
      </c>
      <c r="G16" s="63" t="s">
        <v>615</v>
      </c>
      <c r="H16" s="43" t="s">
        <v>617</v>
      </c>
      <c r="I16" s="63" t="s">
        <v>615</v>
      </c>
      <c r="J16" s="505">
        <v>810805</v>
      </c>
      <c r="K16" s="506"/>
      <c r="L16" s="633"/>
      <c r="M16" s="623" t="s">
        <v>629</v>
      </c>
      <c r="N16" s="621"/>
      <c r="O16" s="622"/>
      <c r="P16" s="344" t="s">
        <v>657</v>
      </c>
    </row>
    <row r="17" spans="1:21" ht="30" customHeight="1">
      <c r="A17" s="304" t="s">
        <v>57</v>
      </c>
      <c r="B17" s="57" t="s">
        <v>16</v>
      </c>
      <c r="C17" s="57" t="s">
        <v>16</v>
      </c>
      <c r="D17" s="70" t="s">
        <v>16</v>
      </c>
      <c r="E17" s="74" t="s">
        <v>16</v>
      </c>
      <c r="F17" s="39" t="s">
        <v>16</v>
      </c>
      <c r="G17" s="63" t="s">
        <v>615</v>
      </c>
      <c r="H17" s="63" t="s">
        <v>615</v>
      </c>
      <c r="I17" s="66" t="s">
        <v>616</v>
      </c>
      <c r="J17" s="505">
        <v>86903</v>
      </c>
      <c r="K17" s="506"/>
      <c r="L17" s="633"/>
      <c r="M17" s="623" t="s">
        <v>630</v>
      </c>
      <c r="N17" s="621"/>
      <c r="O17" s="622"/>
      <c r="P17" s="344" t="s">
        <v>657</v>
      </c>
      <c r="R17" s="43" t="s">
        <v>617</v>
      </c>
      <c r="U17" s="58"/>
    </row>
    <row r="18" spans="1:21" ht="30" customHeight="1">
      <c r="A18" s="17" t="s">
        <v>45</v>
      </c>
      <c r="B18" s="39"/>
      <c r="C18" s="31" t="s">
        <v>616</v>
      </c>
      <c r="D18" s="334" t="s">
        <v>617</v>
      </c>
      <c r="E18" s="51"/>
      <c r="F18" s="69" t="s">
        <v>16</v>
      </c>
      <c r="G18" s="31" t="s">
        <v>616</v>
      </c>
      <c r="H18" s="64" t="s">
        <v>617</v>
      </c>
      <c r="I18" s="52"/>
      <c r="J18" s="506">
        <v>-137617</v>
      </c>
      <c r="K18" s="506"/>
      <c r="L18" s="633"/>
      <c r="M18" s="623" t="s">
        <v>631</v>
      </c>
      <c r="N18" s="621"/>
      <c r="O18" s="622"/>
      <c r="P18" s="344" t="s">
        <v>657</v>
      </c>
      <c r="R18" s="31" t="s">
        <v>616</v>
      </c>
    </row>
    <row r="19" spans="1:21" ht="30" customHeight="1">
      <c r="A19" s="13" t="s">
        <v>0</v>
      </c>
      <c r="B19" s="39"/>
      <c r="C19" s="37" t="s">
        <v>16</v>
      </c>
      <c r="D19" s="37" t="s">
        <v>16</v>
      </c>
      <c r="E19" s="318" t="s">
        <v>616</v>
      </c>
      <c r="F19" s="81" t="e">
        <v>#VALUE!</v>
      </c>
      <c r="G19" s="37" t="s">
        <v>16</v>
      </c>
      <c r="H19" s="63" t="s">
        <v>16</v>
      </c>
      <c r="I19" s="337" t="s">
        <v>626</v>
      </c>
      <c r="J19" s="505">
        <v>435472</v>
      </c>
      <c r="K19" s="506"/>
      <c r="L19" s="506"/>
      <c r="M19" s="634" t="s">
        <v>632</v>
      </c>
      <c r="N19" s="635"/>
      <c r="O19" s="636"/>
      <c r="P19" s="344" t="s">
        <v>657</v>
      </c>
      <c r="R19" s="76" t="s">
        <v>615</v>
      </c>
    </row>
    <row r="20" spans="1:21" ht="30" customHeight="1">
      <c r="A20" s="17" t="s">
        <v>53</v>
      </c>
      <c r="B20" s="45"/>
      <c r="C20" s="62" t="s">
        <v>616</v>
      </c>
      <c r="D20" s="334" t="s">
        <v>617</v>
      </c>
      <c r="E20" s="15"/>
      <c r="F20" s="69" t="s">
        <v>615</v>
      </c>
      <c r="G20" s="62" t="s">
        <v>616</v>
      </c>
      <c r="H20" s="334" t="s">
        <v>617</v>
      </c>
      <c r="I20" s="15"/>
      <c r="J20" s="637" t="s">
        <v>633</v>
      </c>
      <c r="K20" s="638"/>
      <c r="L20" s="639"/>
      <c r="M20" s="623" t="s">
        <v>634</v>
      </c>
      <c r="N20" s="621"/>
      <c r="O20" s="622"/>
      <c r="P20" s="344" t="s">
        <v>16</v>
      </c>
      <c r="T20" s="60"/>
    </row>
    <row r="21" spans="1:21" ht="30" customHeight="1">
      <c r="A21" s="319" t="s">
        <v>635</v>
      </c>
      <c r="B21" s="320" t="s">
        <v>16</v>
      </c>
      <c r="C21" s="31" t="s">
        <v>616</v>
      </c>
      <c r="D21" s="321" t="s">
        <v>617</v>
      </c>
      <c r="E21" s="318" t="s">
        <v>616</v>
      </c>
      <c r="F21" s="36"/>
      <c r="G21" s="322" t="s">
        <v>616</v>
      </c>
      <c r="H21" s="321" t="s">
        <v>617</v>
      </c>
      <c r="I21" s="63" t="s">
        <v>615</v>
      </c>
      <c r="J21" s="640">
        <v>407495</v>
      </c>
      <c r="K21" s="641"/>
      <c r="L21" s="642"/>
      <c r="M21" s="720" t="s">
        <v>636</v>
      </c>
      <c r="N21" s="643"/>
      <c r="O21" s="644"/>
      <c r="P21" s="344" t="s">
        <v>657</v>
      </c>
      <c r="Q21" ph="1"/>
      <c r="R21" ph="1"/>
      <c r="S21" ph="1"/>
    </row>
    <row r="22" spans="1:21" ht="30" customHeight="1">
      <c r="A22" s="13" t="s">
        <v>637</v>
      </c>
      <c r="B22" s="50" t="s">
        <v>616</v>
      </c>
      <c r="C22" s="48" t="s">
        <v>616</v>
      </c>
      <c r="D22" s="335" t="s">
        <v>617</v>
      </c>
      <c r="E22" s="50"/>
      <c r="F22" s="323" t="s">
        <v>16</v>
      </c>
      <c r="G22" s="31" t="s">
        <v>616</v>
      </c>
      <c r="H22" s="335" t="s">
        <v>617</v>
      </c>
      <c r="I22" s="43" t="s">
        <v>617</v>
      </c>
      <c r="J22" s="632">
        <v>-498427</v>
      </c>
      <c r="K22" s="632"/>
      <c r="L22" s="632"/>
      <c r="M22" s="627" t="s">
        <v>638</v>
      </c>
      <c r="N22" s="625"/>
      <c r="O22" s="626"/>
      <c r="P22" s="344" t="s">
        <v>16</v>
      </c>
      <c r="Q22" ph="1"/>
      <c r="R22" ph="1"/>
      <c r="S22" ph="1"/>
    </row>
    <row r="23" spans="1:21" ht="30" customHeight="1">
      <c r="A23" s="18" t="s">
        <v>34</v>
      </c>
      <c r="B23" s="62"/>
      <c r="C23" s="62" t="s">
        <v>616</v>
      </c>
      <c r="D23" s="64" t="s">
        <v>617</v>
      </c>
      <c r="E23" s="74" t="s">
        <v>16</v>
      </c>
      <c r="F23" s="69" t="s">
        <v>615</v>
      </c>
      <c r="G23" s="62" t="s">
        <v>616</v>
      </c>
      <c r="H23" s="63" t="s">
        <v>615</v>
      </c>
      <c r="I23" s="66" t="s">
        <v>616</v>
      </c>
      <c r="J23" s="633">
        <v>321566</v>
      </c>
      <c r="K23" s="632"/>
      <c r="L23" s="632"/>
      <c r="M23" s="628" t="s">
        <v>639</v>
      </c>
      <c r="N23" s="629"/>
      <c r="O23" s="630"/>
      <c r="P23" s="342" t="s">
        <v>657</v>
      </c>
    </row>
    <row r="24" spans="1:21" ht="30" customHeight="1">
      <c r="A24" s="18" t="s">
        <v>47</v>
      </c>
      <c r="B24" s="64" t="s">
        <v>617</v>
      </c>
      <c r="C24" s="62" t="s">
        <v>616</v>
      </c>
      <c r="D24" s="334" t="s">
        <v>617</v>
      </c>
      <c r="E24" s="64" t="s">
        <v>617</v>
      </c>
      <c r="F24" s="67" t="s">
        <v>617</v>
      </c>
      <c r="G24" s="62" t="s">
        <v>616</v>
      </c>
      <c r="H24" s="334" t="s">
        <v>617</v>
      </c>
      <c r="I24" s="66" t="s">
        <v>616</v>
      </c>
      <c r="J24" s="633">
        <v>-1095487</v>
      </c>
      <c r="K24" s="632"/>
      <c r="L24" s="632"/>
      <c r="M24" s="628" t="s">
        <v>640</v>
      </c>
      <c r="N24" s="629"/>
      <c r="O24" s="630"/>
      <c r="P24" s="342" t="s">
        <v>657</v>
      </c>
    </row>
    <row r="25" spans="1:21" ht="30" customHeight="1">
      <c r="A25" s="18" t="s">
        <v>641</v>
      </c>
      <c r="B25" s="63" t="s">
        <v>615</v>
      </c>
      <c r="C25" s="62" t="s">
        <v>616</v>
      </c>
      <c r="D25" s="334" t="s">
        <v>617</v>
      </c>
      <c r="E25" s="14"/>
      <c r="F25" s="69" t="s">
        <v>615</v>
      </c>
      <c r="G25" s="64" t="s">
        <v>617</v>
      </c>
      <c r="H25" s="334" t="s">
        <v>617</v>
      </c>
      <c r="I25" s="15"/>
      <c r="J25" s="506">
        <v>-222525</v>
      </c>
      <c r="K25" s="506"/>
      <c r="L25" s="633"/>
      <c r="M25" s="634" t="s">
        <v>642</v>
      </c>
      <c r="N25" s="635"/>
      <c r="O25" s="636"/>
      <c r="P25" s="342" t="s">
        <v>16</v>
      </c>
    </row>
    <row r="26" spans="1:21" ht="30" customHeight="1">
      <c r="A26" s="18" t="s">
        <v>54</v>
      </c>
      <c r="B26" s="320" t="s">
        <v>16</v>
      </c>
      <c r="C26" s="320" t="s">
        <v>16</v>
      </c>
      <c r="D26" s="70" t="s">
        <v>16</v>
      </c>
      <c r="E26" s="324" t="s">
        <v>16</v>
      </c>
      <c r="F26" s="36" t="s">
        <v>16</v>
      </c>
      <c r="G26" s="31" t="s">
        <v>616</v>
      </c>
      <c r="H26" s="325" t="s">
        <v>615</v>
      </c>
      <c r="I26" s="324" t="s">
        <v>16</v>
      </c>
      <c r="J26" s="640">
        <v>413414</v>
      </c>
      <c r="K26" s="641"/>
      <c r="L26" s="641"/>
      <c r="M26" s="603" t="s">
        <v>643</v>
      </c>
      <c r="N26" s="604"/>
      <c r="O26" s="605"/>
      <c r="P26" s="343" t="s">
        <v>16</v>
      </c>
    </row>
    <row r="27" spans="1:21" ht="30" customHeight="1">
      <c r="A27" s="18" t="s">
        <v>51</v>
      </c>
      <c r="B27" s="70" t="s">
        <v>16</v>
      </c>
      <c r="C27" s="70" t="s">
        <v>16</v>
      </c>
      <c r="D27" s="70" t="s">
        <v>16</v>
      </c>
      <c r="E27" s="74" t="s">
        <v>16</v>
      </c>
      <c r="F27" s="39" t="s">
        <v>16</v>
      </c>
      <c r="G27" s="62" t="s">
        <v>616</v>
      </c>
      <c r="H27" s="64"/>
      <c r="I27" s="43" t="s">
        <v>617</v>
      </c>
      <c r="J27" s="505">
        <v>569392</v>
      </c>
      <c r="K27" s="506"/>
      <c r="L27" s="633"/>
      <c r="M27" s="603" t="s">
        <v>644</v>
      </c>
      <c r="N27" s="604"/>
      <c r="O27" s="605"/>
      <c r="P27" s="344" t="s">
        <v>477</v>
      </c>
    </row>
    <row r="28" spans="1:21" ht="30" customHeight="1">
      <c r="A28" s="17" t="s">
        <v>52</v>
      </c>
      <c r="B28" s="64" t="s">
        <v>617</v>
      </c>
      <c r="C28" s="326" t="s">
        <v>616</v>
      </c>
      <c r="D28" s="334" t="s">
        <v>617</v>
      </c>
      <c r="E28" s="68" t="s">
        <v>617</v>
      </c>
      <c r="F28" s="43" t="s">
        <v>617</v>
      </c>
      <c r="G28" s="63" t="s">
        <v>615</v>
      </c>
      <c r="H28" s="334" t="s">
        <v>617</v>
      </c>
      <c r="I28" s="66" t="s">
        <v>616</v>
      </c>
      <c r="J28" s="505" t="s">
        <v>645</v>
      </c>
      <c r="K28" s="506"/>
      <c r="L28" s="506"/>
      <c r="M28" s="600" t="s">
        <v>646</v>
      </c>
      <c r="N28" s="601"/>
      <c r="O28" s="602"/>
      <c r="P28" s="345" t="s">
        <v>16</v>
      </c>
    </row>
    <row r="29" spans="1:21" ht="33.75" customHeight="1" thickBot="1">
      <c r="A29" s="19" t="s">
        <v>58</v>
      </c>
      <c r="B29" s="70" t="s">
        <v>16</v>
      </c>
      <c r="C29" s="70" t="s">
        <v>16</v>
      </c>
      <c r="D29" s="64" t="s">
        <v>617</v>
      </c>
      <c r="E29" s="49"/>
      <c r="F29" s="70" t="s">
        <v>16</v>
      </c>
      <c r="G29" s="70" t="s">
        <v>16</v>
      </c>
      <c r="H29" s="334" t="s">
        <v>617</v>
      </c>
      <c r="I29" s="338"/>
      <c r="J29" s="648" t="s">
        <v>647</v>
      </c>
      <c r="K29" s="649"/>
      <c r="L29" s="650"/>
      <c r="M29" s="603" t="s">
        <v>648</v>
      </c>
      <c r="N29" s="604"/>
      <c r="O29" s="605"/>
      <c r="P29" s="343" t="s">
        <v>657</v>
      </c>
    </row>
    <row r="30" spans="1:21" ht="30" customHeight="1" thickTop="1" thickBot="1">
      <c r="A30" s="20" t="s">
        <v>2</v>
      </c>
      <c r="B30" s="38"/>
      <c r="C30" s="55" t="s">
        <v>16</v>
      </c>
      <c r="D30" s="55" t="s">
        <v>16</v>
      </c>
      <c r="E30" s="75"/>
      <c r="F30" s="55" t="s">
        <v>16</v>
      </c>
      <c r="G30" s="35" t="s">
        <v>616</v>
      </c>
      <c r="H30" s="55" t="s">
        <v>16</v>
      </c>
      <c r="I30" s="75"/>
      <c r="J30" s="645">
        <v>2504199</v>
      </c>
      <c r="K30" s="646"/>
      <c r="L30" s="647"/>
      <c r="M30" s="606"/>
      <c r="N30" s="607"/>
      <c r="O30" s="608"/>
      <c r="P30" s="346" t="s">
        <v>16</v>
      </c>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t="s">
        <v>649</v>
      </c>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pageMargins left="0.7" right="0.7" top="0.75" bottom="0.75" header="0.3" footer="0.3"/>
  <pageSetup paperSize="9" scale="88" orientation="portrait" r:id="rId1"/>
  <headerFooter>
    <oddHeader xml:space="preserve">&amp;L&amp;28
</oddHead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D730-4265-4096-A440-FA735BF80BB3}">
  <sheetPr codeName="Sheet13">
    <tabColor rgb="FF92D050"/>
    <pageSetUpPr fitToPage="1"/>
  </sheetPr>
  <dimension ref="A1:U34"/>
  <sheetViews>
    <sheetView workbookViewId="0">
      <selection sqref="A1:K1"/>
    </sheetView>
  </sheetViews>
  <sheetFormatPr defaultColWidth="9" defaultRowHeight="13.5"/>
  <cols>
    <col min="1" max="1" width="19.75" customWidth="1"/>
    <col min="2" max="2" width="6" customWidth="1"/>
    <col min="3" max="3" width="5.625" customWidth="1"/>
    <col min="4" max="4" width="11" customWidth="1"/>
    <col min="5" max="5" width="7.625" customWidth="1"/>
    <col min="6" max="7" width="5.625" customWidth="1"/>
    <col min="8" max="8" width="18.875" customWidth="1"/>
    <col min="9" max="9" width="5.625" hidden="1" customWidth="1"/>
    <col min="10" max="10" width="2.625" hidden="1" customWidth="1"/>
    <col min="11" max="12" width="5.125" hidden="1" customWidth="1"/>
    <col min="13" max="13" width="5.625" hidden="1" customWidth="1"/>
    <col min="14" max="14" width="10.5" customWidth="1"/>
    <col min="15" max="15" width="12.75" customWidth="1"/>
    <col min="16" max="16" width="6.625" customWidth="1"/>
    <col min="17" max="17" width="11.75" bestFit="1" customWidth="1"/>
    <col min="18" max="18" width="20.125" customWidth="1"/>
  </cols>
  <sheetData>
    <row r="1" spans="1:21" ht="33" customHeight="1">
      <c r="A1" s="592" t="s">
        <v>4</v>
      </c>
      <c r="B1" s="592"/>
      <c r="C1" s="592"/>
      <c r="D1" s="592"/>
      <c r="E1" s="592"/>
      <c r="F1" s="592"/>
      <c r="G1" s="592"/>
      <c r="H1" s="592"/>
      <c r="I1" s="592"/>
      <c r="J1" s="592"/>
      <c r="K1" s="592"/>
      <c r="L1" s="593" t="s">
        <v>66</v>
      </c>
      <c r="M1" s="593"/>
      <c r="N1" s="593"/>
      <c r="O1" s="593"/>
      <c r="P1" s="23"/>
    </row>
    <row r="2" spans="1:21" ht="31.5" customHeight="1">
      <c r="A2" s="475" t="s">
        <v>612</v>
      </c>
      <c r="B2" s="476"/>
      <c r="C2" s="476"/>
      <c r="D2" s="476"/>
      <c r="E2" s="476"/>
      <c r="F2" s="476"/>
      <c r="G2" s="476"/>
      <c r="H2" s="476"/>
      <c r="I2" s="476"/>
      <c r="J2" s="476"/>
      <c r="K2" s="477"/>
      <c r="L2" s="593" t="s">
        <v>1</v>
      </c>
      <c r="M2" s="593"/>
      <c r="N2" s="593"/>
      <c r="O2" s="593"/>
      <c r="P2" s="23"/>
    </row>
    <row r="3" spans="1:21" ht="14.25" thickBot="1"/>
    <row r="4" spans="1:21"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21" ht="15" customHeight="1" thickBot="1">
      <c r="A5" s="3" t="s">
        <v>20</v>
      </c>
      <c r="B5" s="479"/>
      <c r="C5" s="481"/>
      <c r="D5" s="481"/>
      <c r="E5" s="483"/>
      <c r="F5" s="481"/>
      <c r="G5" s="481"/>
      <c r="H5" s="485"/>
      <c r="I5" s="481"/>
      <c r="J5" s="481"/>
      <c r="K5" s="481"/>
      <c r="L5" s="489"/>
      <c r="M5" s="481"/>
      <c r="N5" s="481"/>
      <c r="O5" s="11"/>
    </row>
    <row r="6" spans="1:21"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11</v>
      </c>
      <c r="F9" s="497" t="s">
        <v>12</v>
      </c>
      <c r="G9" s="497"/>
      <c r="H9" s="497"/>
      <c r="I9" s="589"/>
      <c r="J9" s="499" t="s">
        <v>19</v>
      </c>
      <c r="K9" s="500"/>
      <c r="L9" s="590"/>
      <c r="M9" s="594" t="s">
        <v>42</v>
      </c>
      <c r="N9" s="595"/>
      <c r="O9" s="596"/>
      <c r="P9" s="21"/>
    </row>
    <row r="10" spans="1:21" ht="30" customHeight="1">
      <c r="A10" s="12"/>
      <c r="B10" s="303" t="s">
        <v>6</v>
      </c>
      <c r="C10" s="6" t="s">
        <v>7</v>
      </c>
      <c r="D10" s="33" t="s">
        <v>8</v>
      </c>
      <c r="E10" s="26" t="s">
        <v>9</v>
      </c>
      <c r="F10" s="34" t="s">
        <v>6</v>
      </c>
      <c r="G10" s="6" t="s">
        <v>7</v>
      </c>
      <c r="H10" s="34" t="s">
        <v>8</v>
      </c>
      <c r="I10" s="26" t="s">
        <v>13</v>
      </c>
      <c r="J10" s="502"/>
      <c r="K10" s="503"/>
      <c r="L10" s="591"/>
      <c r="M10" s="597"/>
      <c r="N10" s="598"/>
      <c r="O10" s="599"/>
      <c r="P10" s="21"/>
      <c r="Q10" t="s">
        <v>524</v>
      </c>
      <c r="R10" t="s">
        <v>525</v>
      </c>
    </row>
    <row r="11" spans="1:21"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VALUE(SUBSTITUTE(SUBSTITUTE(SUBSTITUTE(_xlfn.XLOOKUP(1,(集計!$A:$A=$A$2)*(集計!$B:$B=$A11),集計!C:C),"▲","-"),",",""),"*","")),_xlpm.達成率,VALUE(SUBSTITUTE(SUBSTITUTE(SUBSTITUTE(_xlfn.XLOOKUP(1,(集計!$A:$A=$A$2)*(集計!$B:$B=$A11),集計!F:F),"▲","-"),",",""),"*","")),_xlfn.IFS(AND(_xlpm.実績&gt;0,_xlpm.達成率&lt;0),$B$4,AND(_xlpm.実績&lt;0,_xlpm.達成率&gt;0),$L$4,_xlpm.達成率&gt;=100,$B$4,_xlpm.達成率&gt;=95,$E$4,_xlpm.達成率&gt;=90,$H$4,TRUE,$L$4)),"")</f>
        <v>☀</v>
      </c>
      <c r="E11" s="307" t="str" cm="1">
        <f t="array" ref="E11">IFERROR(_xlfn.IFS($Q11 &gt;= 1, $B$4,
            $Q11 &gt;= 0.95, $E$4,
            $Q11 &gt;= 0.9, $H$4,
            TRUE, $L$4
),"")</f>
        <v>☀</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 $B$4,
            $R11 &gt;= 0.95, $E$4,
            $R11 &gt;= 0.9, $H$4,
            TRUE, $L$4
),"")</f>
        <v>☀</v>
      </c>
      <c r="J11" s="505" cm="1">
        <f t="array" ref="J11">IFERROR(_xlfn.XLOOKUP(1, (集計!$A:$A=$A$2) * (集計!$B:$B=$A11), 集計!C:C),"")</f>
        <v>1498994</v>
      </c>
      <c r="K11" s="506"/>
      <c r="L11" s="506"/>
      <c r="M11" s="600"/>
      <c r="N11" s="601"/>
      <c r="O11" s="602"/>
      <c r="P11" s="24"/>
      <c r="Q11" s="311">
        <v>1.0192528735632185</v>
      </c>
      <c r="R11" s="311">
        <v>1.0074712643678161</v>
      </c>
    </row>
    <row r="12" spans="1:21"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VALUE(SUBSTITUTE(SUBSTITUTE(SUBSTITUTE(_xlfn.XLOOKUP(1,(集計!$A:$A=$A$2)*(集計!$B:$B=$A12),集計!C:C),"▲","-"),",",""),"*","")),_xlpm.達成率,VALUE(SUBSTITUTE(SUBSTITUTE(SUBSTITUTE(_xlfn.XLOOKUP(1,(集計!$A:$A=$A$2)*(集計!$B:$B=$A12),集計!F:F),"▲","-"),",",""),"*","")),_xlfn.IFS(AND(_xlpm.実績&gt;0,_xlpm.達成率&lt;0),$B$4,AND(_xlpm.実績&lt;0,_xlpm.達成率&gt;0),$L$4,_xlpm.達成率&gt;=100,$B$4,_xlpm.達成率&gt;=95,$E$4,_xlpm.達成率&gt;=90,$H$4,TRUE,$L$4)),"")</f>
        <v>☂</v>
      </c>
      <c r="E12" s="307" t="str" cm="1">
        <f t="array" ref="E12">IFERROR(_xlfn.IFS($Q12 &gt;= 1, $B$4,
            $Q12 &gt;= 0.95, $E$4,
            $Q12 &gt;= 0.9, $H$4,
            TRUE, $L$4
),"")</f>
        <v>🌤️</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 $B$4,
            $R12 &gt;= 0.95, $E$4,
            $R12 &gt;= 0.9, $H$4,
            TRUE, $L$4
),"")</f>
        <v>🌤️</v>
      </c>
      <c r="J12" s="505" t="str">
        <f t="array" ref="J12">IFERROR(_xlfn.XLOOKUP(1, (集計!$A:$A=$A$2) * (集計!$B:$B=$A12), 集計!C:C),"")</f>
        <v>▲117,642</v>
      </c>
      <c r="K12" s="506"/>
      <c r="L12" s="506"/>
      <c r="M12" s="620"/>
      <c r="N12" s="621"/>
      <c r="O12" s="622"/>
      <c r="P12" s="347"/>
      <c r="Q12" s="311">
        <v>0.98880000000000012</v>
      </c>
      <c r="R12" s="311">
        <v>0.9887999999999999</v>
      </c>
    </row>
    <row r="13" spans="1:21"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VALUE(SUBSTITUTE(SUBSTITUTE(SUBSTITUTE(_xlfn.XLOOKUP(1,(集計!$A:$A=$A$2)*(集計!$B:$B=$A13),集計!C:C),"▲","-"),",",""),"*","")),_xlpm.達成率,VALUE(SUBSTITUTE(SUBSTITUTE(SUBSTITUTE(_xlfn.XLOOKUP(1,(集計!$A:$A=$A$2)*(集計!$B:$B=$A13),集計!F:F),"▲","-"),",",""),"*","")),_xlfn.IFS(AND(_xlpm.実績&gt;0,_xlpm.達成率&lt;0),$B$4,AND(_xlpm.実績&lt;0,_xlpm.達成率&gt;0),$L$4,_xlpm.達成率&gt;=100,$B$4,_xlpm.達成率&gt;=95,$E$4,_xlpm.達成率&gt;=90,$H$4,TRUE,$L$4)),"")</f>
        <v>☂</v>
      </c>
      <c r="E13" s="307" t="str" cm="1">
        <f t="array" ref="E13">IFERROR(_xlfn.IFS($Q13 &gt;= 1, $B$4,
            $Q13 &gt;= 0.95, $E$4,
            $Q13 &gt;= 0.9, $H$4,
            TRUE, $L$4
),"")</f>
        <v>☁</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 $B$4,
            $R13 &gt;= 0.95, $E$4,
            $R13 &gt;= 0.9, $H$4,
            TRUE, $L$4
),"")</f>
        <v>☁</v>
      </c>
      <c r="J13" s="505" t="str">
        <f t="array" ref="J13">IFERROR(_xlfn.XLOOKUP(1, (集計!$A:$A=$A$2) * (集計!$B:$B=$A13), 集計!C:C),"")</f>
        <v>▲673,902</v>
      </c>
      <c r="K13" s="506"/>
      <c r="L13" s="506"/>
      <c r="M13" s="623"/>
      <c r="N13" s="621"/>
      <c r="O13" s="622"/>
      <c r="P13" s="347"/>
      <c r="Q13" s="311">
        <v>0.94000000000000006</v>
      </c>
      <c r="R13" s="311">
        <v>0.94352941176470584</v>
      </c>
    </row>
    <row r="14" spans="1:21"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VALUE(SUBSTITUTE(SUBSTITUTE(SUBSTITUTE(_xlfn.XLOOKUP(1,(集計!$A:$A=$A$2)*(集計!$B:$B=$A14),集計!C:C),"▲","-"),",",""),"*","")),_xlpm.達成率,VALUE(SUBSTITUTE(SUBSTITUTE(SUBSTITUTE(_xlfn.XLOOKUP(1,(集計!$A:$A=$A$2)*(集計!$B:$B=$A14),集計!F:F),"▲","-"),",",""),"*","")),_xlfn.IFS(AND(_xlpm.実績&gt;0,_xlpm.達成率&lt;0),$B$4,AND(_xlpm.実績&lt;0,_xlpm.達成率&gt;0),$L$4,_xlpm.達成率&gt;=100,$B$4,_xlpm.達成率&gt;=95,$E$4,_xlpm.達成率&gt;=90,$H$4,TRUE,$L$4)),"")</f>
        <v>☀</v>
      </c>
      <c r="E14" s="308"/>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300"/>
      <c r="J14" s="505">
        <f t="array" ref="J14">IFERROR(_xlfn.XLOOKUP(1, (集計!$A:$A=$A$2) * (集計!$B:$B=$A14), 集計!C:C),"")</f>
        <v>479187</v>
      </c>
      <c r="K14" s="506"/>
      <c r="L14" s="506"/>
      <c r="M14" s="624"/>
      <c r="N14" s="625"/>
      <c r="O14" s="626"/>
      <c r="P14" s="347"/>
      <c r="Q14" s="311"/>
      <c r="R14" s="311"/>
    </row>
    <row r="15" spans="1:21"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VALUE(SUBSTITUTE(SUBSTITUTE(SUBSTITUTE(_xlfn.XLOOKUP(1,(集計!$A:$A=$A$2)*(集計!$B:$B=$A15),集計!C:C),"▲","-"),",",""),"*","")),_xlpm.達成率,VALUE(SUBSTITUTE(SUBSTITUTE(SUBSTITUTE(_xlfn.XLOOKUP(1,(集計!$A:$A=$A$2)*(集計!$B:$B=$A15),集計!F:F),"▲","-"),",",""),"*","")),_xlfn.IFS(AND(_xlpm.実績&gt;0,_xlpm.達成率&lt;0),$B$4,AND(_xlpm.実績&lt;0,_xlpm.達成率&gt;0),$L$4,_xlpm.達成率&gt;=100,$B$4,_xlpm.達成率&gt;=95,$E$4,_xlpm.達成率&gt;=90,$H$4,TRUE,$L$4)),"")</f>
        <v>☀</v>
      </c>
      <c r="E15" s="307" t="str" cm="1">
        <f t="array" ref="E15">IFERROR(_xlfn.IFS($Q15 &gt;= 1, $B$4,
            $Q15 &gt;= 0.95, $E$4,
            $Q15 &gt;= 0.9, $H$4,
            TRUE, $L$4
),"")</f>
        <v>🌤️</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 $B$4,
            $R15 &gt;= 0.95, $E$4,
            $R15 &gt;= 0.9, $H$4,
            TRUE, $L$4
),"")</f>
        <v>🌤️</v>
      </c>
      <c r="J15" s="505">
        <f t="array" ref="J15">IFERROR(_xlfn.XLOOKUP(1, (集計!$A:$A=$A$2) * (集計!$B:$B=$A15), 集計!C:C),"")</f>
        <v>3046423</v>
      </c>
      <c r="K15" s="506"/>
      <c r="L15" s="506"/>
      <c r="M15" s="634"/>
      <c r="N15" s="635"/>
      <c r="O15" s="636"/>
      <c r="P15" s="347"/>
      <c r="Q15" s="311">
        <v>0.95686274509803926</v>
      </c>
      <c r="R15" s="311">
        <v>0.98204117389399925</v>
      </c>
      <c r="U15" s="44"/>
    </row>
    <row r="16" spans="1:21"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VALUE(SUBSTITUTE(SUBSTITUTE(SUBSTITUTE(_xlfn.XLOOKUP(1,(集計!$A:$A=$A$2)*(集計!$B:$B=$A16),集計!C:C),"▲","-"),",",""),"*","")),_xlpm.達成率,VALUE(SUBSTITUTE(SUBSTITUTE(SUBSTITUTE(_xlfn.XLOOKUP(1,(集計!$A:$A=$A$2)*(集計!$B:$B=$A16),集計!F:F),"▲","-"),",",""),"*","")),_xlfn.IFS(AND(_xlpm.実績&gt;0,_xlpm.達成率&lt;0),$B$4,AND(_xlpm.実績&lt;0,_xlpm.達成率&gt;0),$L$4,_xlpm.達成率&gt;=100,$B$4,_xlpm.達成率&gt;=95,$E$4,_xlpm.達成率&gt;=90,$H$4,TRUE,$L$4)),"")</f>
        <v>☀</v>
      </c>
      <c r="E16" s="307" t="str" cm="1">
        <f t="array" ref="E16">IFERROR(_xlfn.IFS($Q16 &gt;= 1, $B$4,
            $Q16 &gt;= 0.95, $E$4,
            $Q16 &gt;= 0.9, $H$4,
            TRUE, $L$4
),"")</f>
        <v>☀</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 $B$4,
            $R16 &gt;= 0.95, $E$4,
            $R16 &gt;= 0.9, $H$4,
            TRUE, $L$4
),"")</f>
        <v>☀</v>
      </c>
      <c r="J16" s="505">
        <f t="array" ref="J16">IFERROR(_xlfn.XLOOKUP(1, (集計!$A:$A=$A$2) * (集計!$B:$B=$A16), 集計!C:C),"")</f>
        <v>810805</v>
      </c>
      <c r="K16" s="506"/>
      <c r="L16" s="506"/>
      <c r="M16" s="623"/>
      <c r="N16" s="621"/>
      <c r="O16" s="622"/>
      <c r="P16" s="347"/>
      <c r="Q16" s="311">
        <v>1.0181818181818183</v>
      </c>
      <c r="R16" s="311">
        <v>1.0580000000000001</v>
      </c>
    </row>
    <row r="17" spans="1:21" ht="30" customHeight="1">
      <c r="A17" s="305"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VALUE(SUBSTITUTE(SUBSTITUTE(SUBSTITUTE(_xlfn.XLOOKUP(1,(集計!$A:$A=$A$2)*(集計!$B:$B=$A17),集計!C:C),"▲","-"),",",""),"*","")),_xlpm.達成率,VALUE(SUBSTITUTE(SUBSTITUTE(SUBSTITUTE(_xlfn.XLOOKUP(1,(集計!$A:$A=$A$2)*(集計!$B:$B=$A17),集計!F:F),"▲","-"),",",""),"*","")),_xlfn.IFS(AND(_xlpm.実績&gt;0,_xlpm.達成率&lt;0),$B$4,AND(_xlpm.実績&lt;0,_xlpm.達成率&gt;0),$L$4,_xlpm.達成率&gt;=100,$B$4,_xlpm.達成率&gt;=95,$E$4,_xlpm.達成率&gt;=90,$H$4,TRUE,$L$4)),"")</f>
        <v>☀</v>
      </c>
      <c r="E17" s="307" t="str" cm="1">
        <f t="array" ref="E17">IFERROR(_xlfn.IFS($Q17 &gt;= 1, $B$4,
            $Q17 &gt;= 0.95, $E$4,
            $Q17 &gt;= 0.9, $H$4,
            TRUE, $L$4
),"")</f>
        <v>☀</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 $B$4,
            $R17 &gt;= 0.95, $E$4,
            $R17 &gt;= 0.9, $H$4,
            TRUE, $L$4
),"")</f>
        <v>☁</v>
      </c>
      <c r="J17" s="505">
        <f t="array" ref="J17">IFERROR(_xlfn.XLOOKUP(1, (集計!$A:$A=$A$2) * (集計!$B:$B=$A17), 集計!C:C),"")</f>
        <v>86903</v>
      </c>
      <c r="K17" s="506"/>
      <c r="L17" s="506"/>
      <c r="M17" s="623"/>
      <c r="N17" s="621"/>
      <c r="O17" s="622"/>
      <c r="P17" s="347"/>
      <c r="Q17" s="311">
        <v>1.0262068965517241</v>
      </c>
      <c r="R17" s="311">
        <v>0.92137931034482756</v>
      </c>
      <c r="U17" s="58"/>
    </row>
    <row r="18" spans="1:21"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VALUE(SUBSTITUTE(SUBSTITUTE(SUBSTITUTE(_xlfn.XLOOKUP(1,(集計!$A:$A=$A$2)*(集計!$B:$B=$A18),集計!C:C),"▲","-"),",",""),"*","")),_xlpm.達成率,VALUE(SUBSTITUTE(SUBSTITUTE(SUBSTITUTE(_xlfn.XLOOKUP(1,(集計!$A:$A=$A$2)*(集計!$B:$B=$A18),集計!F:F),"▲","-"),",",""),"*","")),_xlfn.IFS(AND(_xlpm.実績&gt;0,_xlpm.達成率&lt;0),$B$4,AND(_xlpm.実績&lt;0,_xlpm.達成率&gt;0),$L$4,_xlpm.達成率&gt;=100,$B$4,_xlpm.達成率&gt;=95,$E$4,_xlpm.達成率&gt;=90,$H$4,TRUE,$L$4)),"")</f>
        <v>☂</v>
      </c>
      <c r="E18" s="308"/>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300"/>
      <c r="J18" s="505" t="str">
        <f t="array" ref="J18">IFERROR(_xlfn.XLOOKUP(1, (集計!$A:$A=$A$2) * (集計!$B:$B=$A18), 集計!C:C),"")</f>
        <v>▲137,617</v>
      </c>
      <c r="K18" s="506"/>
      <c r="L18" s="506"/>
      <c r="M18" s="623"/>
      <c r="N18" s="621"/>
      <c r="O18" s="622"/>
      <c r="P18" s="347"/>
      <c r="Q18" s="311"/>
      <c r="R18" s="311"/>
      <c r="S18" s="31"/>
    </row>
    <row r="19" spans="1:21"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VALUE(SUBSTITUTE(SUBSTITUTE(SUBSTITUTE(_xlfn.XLOOKUP(1,(集計!$A:$A=$A$2)*(集計!$B:$B=$A19),集計!C:C),"▲","-"),",",""),"*","")),_xlpm.達成率,VALUE(SUBSTITUTE(SUBSTITUTE(SUBSTITUTE(_xlfn.XLOOKUP(1,(集計!$A:$A=$A$2)*(集計!$B:$B=$A19),集計!F:F),"▲","-"),",",""),"*","")),_xlfn.IFS(AND(_xlpm.実績&gt;0,_xlpm.達成率&lt;0),$B$4,AND(_xlpm.実績&lt;0,_xlpm.達成率&gt;0),$L$4,_xlpm.達成率&gt;=100,$B$4,_xlpm.達成率&gt;=95,$E$4,_xlpm.達成率&gt;=90,$H$4,TRUE,$L$4)),"")</f>
        <v>☀</v>
      </c>
      <c r="E19" s="307" t="str" cm="1">
        <f t="array" ref="E19">IFERROR(_xlfn.IFS($Q19 &gt;= 1, $B$4,
            $Q19 &gt;= 0.95, $E$4,
            $Q19 &gt;= 0.9, $H$4,
            TRUE, $L$4
),"")</f>
        <v>☁</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 $B$4,
            $R19 &gt;= 0.95, $E$4,
            $R19 &gt;= 0.9, $H$4,
            TRUE, $L$4
),"")</f>
        <v>🌤️</v>
      </c>
      <c r="J19" s="505">
        <f t="array" ref="J19">IFERROR(_xlfn.XLOOKUP(1, (集計!$A:$A=$A$2) * (集計!$B:$B=$A19), 集計!C:C),"")</f>
        <v>435472</v>
      </c>
      <c r="K19" s="506"/>
      <c r="L19" s="506"/>
      <c r="M19" s="634"/>
      <c r="N19" s="635"/>
      <c r="O19" s="636"/>
      <c r="P19" s="347"/>
      <c r="Q19" s="311">
        <v>0.94914089347079034</v>
      </c>
      <c r="R19" s="311">
        <v>0.99725085910652922</v>
      </c>
    </row>
    <row r="20" spans="1:21"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VALUE(SUBSTITUTE(SUBSTITUTE(SUBSTITUTE(_xlfn.XLOOKUP(1,(集計!$A:$A=$A$2)*(集計!$B:$B=$A20),集計!C:C),"▲","-"),",",""),"*","")),_xlpm.達成率,VALUE(SUBSTITUTE(SUBSTITUTE(SUBSTITUTE(_xlfn.XLOOKUP(1,(集計!$A:$A=$A$2)*(集計!$B:$B=$A20),集計!F:F),"▲","-"),",",""),"*","")),_xlfn.IFS(AND(_xlpm.実績&gt;0,_xlpm.達成率&lt;0),$B$4,AND(_xlpm.実績&lt;0,_xlpm.達成率&gt;0),$L$4,_xlpm.達成率&gt;=100,$B$4,_xlpm.達成率&gt;=95,$E$4,_xlpm.達成率&gt;=90,$H$4,TRUE,$L$4)),"")</f>
        <v>☂</v>
      </c>
      <c r="E20" s="308"/>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300"/>
      <c r="J20" s="505" t="str">
        <f t="array" ref="J20">IFERROR(_xlfn.XLOOKUP(1, (集計!$A:$A=$A$2) * (集計!$B:$B=$A20), 集計!C:C),"")</f>
        <v>▲974,069</v>
      </c>
      <c r="K20" s="506"/>
      <c r="L20" s="506"/>
      <c r="M20" s="623"/>
      <c r="N20" s="621"/>
      <c r="O20" s="622"/>
      <c r="P20" s="347"/>
      <c r="Q20" s="311">
        <v>0.97936507936507955</v>
      </c>
      <c r="R20" s="311">
        <v>0.84210526315789469</v>
      </c>
      <c r="T20" s="60"/>
    </row>
    <row r="21" spans="1:21"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VALUE(SUBSTITUTE(SUBSTITUTE(SUBSTITUTE(_xlfn.XLOOKUP(1,(集計!$A:$A=$A$2)*(集計!$B:$B=$A21),集計!C:C),"▲","-"),",",""),"*","")),_xlpm.達成率,VALUE(SUBSTITUTE(SUBSTITUTE(SUBSTITUTE(_xlfn.XLOOKUP(1,(集計!$A:$A=$A$2)*(集計!$B:$B=$A21),集計!F:F),"▲","-"),",",""),"*","")),_xlfn.IFS(AND(_xlpm.実績&gt;0,_xlpm.達成率&lt;0),$B$4,AND(_xlpm.実績&lt;0,_xlpm.達成率&gt;0),$L$4,_xlpm.達成率&gt;=100,$B$4,_xlpm.達成率&gt;=95,$E$4,_xlpm.達成率&gt;=90,$H$4,TRUE,$L$4)),"")</f>
        <v>☂</v>
      </c>
      <c r="E21" s="307" t="str" cm="1">
        <f t="array" ref="E21">IFERROR(_xlfn.IFS($Q21 &gt;= 1, $B$4,
            $Q21 &gt;= 0.95, $E$4,
            $Q21 &gt;= 0.9, $H$4,
            TRUE, $L$4
),"")</f>
        <v>☁</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 $B$4,
            $R21 &gt;= 0.95, $E$4,
            $R21 &gt;= 0.9, $H$4,
            TRUE, $L$4
),"")</f>
        <v>☀</v>
      </c>
      <c r="J21" s="505">
        <f t="array" ref="J21">IFERROR(_xlfn.XLOOKUP(1, (集計!$A:$A=$A$2) * (集計!$B:$B=$A21), 集計!C:C),"")</f>
        <v>407495</v>
      </c>
      <c r="K21" s="506"/>
      <c r="L21" s="506"/>
      <c r="M21" s="623"/>
      <c r="N21" s="621"/>
      <c r="O21" s="622"/>
      <c r="P21" s="348"/>
      <c r="Q21" s="311">
        <v>0.94978354978354973</v>
      </c>
      <c r="R21" s="311">
        <v>1.0050957481337228</v>
      </c>
      <c r="S21" ph="1"/>
    </row>
    <row r="22" spans="1:21"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VALUE(SUBSTITUTE(SUBSTITUTE(SUBSTITUTE(_xlfn.XLOOKUP(1,(集計!$A:$A=$A$2)*(集計!$B:$B=$A22),集計!C:C),"▲","-"),",",""),"*","")),_xlpm.達成率,VALUE(SUBSTITUTE(SUBSTITUTE(SUBSTITUTE(_xlfn.XLOOKUP(1,(集計!$A:$A=$A$2)*(集計!$B:$B=$A22),集計!F:F),"▲","-"),",",""),"*","")),_xlfn.IFS(AND(_xlpm.実績&gt;0,_xlpm.達成率&lt;0),$B$4,AND(_xlpm.実績&lt;0,_xlpm.達成率&gt;0),$L$4,_xlpm.達成率&gt;=100,$B$4,_xlpm.達成率&gt;=95,$E$4,_xlpm.達成率&gt;=90,$H$4,TRUE,$L$4)),"")</f>
        <v>☂</v>
      </c>
      <c r="E22" s="307" t="str" cm="1">
        <f t="array" ref="E22">IFERROR(_xlfn.IFS($Q22 &gt;= 1, $B$4,
            $Q22 &gt;= 0.95, $E$4,
            $Q22 &gt;= 0.9, $H$4,
            TRUE, $L$4
),"")</f>
        <v>🌤️</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 $B$4,
            $R22 &gt;= 0.95, $E$4,
            $R22 &gt;= 0.9, $H$4,
            TRUE, $L$4
),"")</f>
        <v>☂</v>
      </c>
      <c r="J22" s="505" t="str">
        <f t="array" ref="J22">IFERROR(_xlfn.XLOOKUP(1, (集計!$A:$A=$A$2) * (集計!$B:$B=$A22), 集計!C:C),"")</f>
        <v>▲498,427</v>
      </c>
      <c r="K22" s="506"/>
      <c r="L22" s="506"/>
      <c r="M22" s="627"/>
      <c r="N22" s="625"/>
      <c r="O22" s="626"/>
      <c r="P22" s="347" ph="1"/>
      <c r="Q22" s="311">
        <v>0.98434782608695659</v>
      </c>
      <c r="R22" s="311">
        <v>0.8973913043478261</v>
      </c>
      <c r="S22" ph="1"/>
    </row>
    <row r="23" spans="1:21"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VALUE(SUBSTITUTE(SUBSTITUTE(SUBSTITUTE(_xlfn.XLOOKUP(1,(集計!$A:$A=$A$2)*(集計!$B:$B=$A23),集計!C:C),"▲","-"),",",""),"*","")),_xlpm.達成率,VALUE(SUBSTITUTE(SUBSTITUTE(SUBSTITUTE(_xlfn.XLOOKUP(1,(集計!$A:$A=$A$2)*(集計!$B:$B=$A23),集計!F:F),"▲","-"),",",""),"*","")),_xlfn.IFS(AND(_xlpm.実績&gt;0,_xlpm.達成率&lt;0),$B$4,AND(_xlpm.実績&lt;0,_xlpm.達成率&gt;0),$L$4,_xlpm.達成率&gt;=100,$B$4,_xlpm.達成率&gt;=95,$E$4,_xlpm.達成率&gt;=90,$H$4,TRUE,$L$4)),"")</f>
        <v>☂</v>
      </c>
      <c r="E23" s="307" t="str" cm="1">
        <f t="array" ref="E23">IFERROR(_xlfn.IFS($Q23 &gt;= 1, $B$4,
            $Q23 &gt;= 0.95, $E$4,
            $Q23 &gt;= 0.9, $H$4,
            TRUE, $L$4
),"")</f>
        <v>☀</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 $B$4,
            $R23 &gt;= 0.95, $E$4,
            $R23 &gt;= 0.9, $H$4,
            TRUE, $L$4
),"")</f>
        <v>☁</v>
      </c>
      <c r="J23" s="505">
        <f t="array" ref="J23">IFERROR(_xlfn.XLOOKUP(1, (集計!$A:$A=$A$2) * (集計!$B:$B=$A23), 集計!C:C),"")</f>
        <v>321566</v>
      </c>
      <c r="K23" s="506"/>
      <c r="L23" s="506"/>
      <c r="M23" s="628"/>
      <c r="N23" s="629"/>
      <c r="O23" s="630"/>
      <c r="P23" s="347"/>
      <c r="Q23" s="311">
        <v>1.0125448028673834</v>
      </c>
      <c r="R23" s="311">
        <v>0.90770609318996409</v>
      </c>
    </row>
    <row r="24" spans="1:21"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VALUE(SUBSTITUTE(SUBSTITUTE(SUBSTITUTE(_xlfn.XLOOKUP(1,(集計!$A:$A=$A$2)*(集計!$B:$B=$A24),集計!C:C),"▲","-"),",",""),"*","")),_xlpm.達成率,VALUE(SUBSTITUTE(SUBSTITUTE(SUBSTITUTE(_xlfn.XLOOKUP(1,(集計!$A:$A=$A$2)*(集計!$B:$B=$A24),集計!F:F),"▲","-"),",",""),"*","")),_xlfn.IFS(AND(_xlpm.実績&gt;0,_xlpm.達成率&lt;0),$B$4,AND(_xlpm.実績&lt;0,_xlpm.達成率&gt;0),$L$4,_xlpm.達成率&gt;=100,$B$4,_xlpm.達成率&gt;=95,$E$4,_xlpm.達成率&gt;=90,$H$4,TRUE,$L$4)),"")</f>
        <v>☂</v>
      </c>
      <c r="E24" s="307" t="str" cm="1">
        <f t="array" ref="E24">IFERROR(_xlfn.IFS($Q24 &gt;= 1, $B$4,
            $Q24 &gt;= 0.95, $E$4,
            $Q24 &gt;= 0.9, $H$4,
            TRUE, $L$4
),"")</f>
        <v>☂</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 $B$4,
            $R24 &gt;= 0.95, $E$4,
            $R24 &gt;= 0.9, $H$4,
            TRUE, $L$4
),"")</f>
        <v>☁</v>
      </c>
      <c r="J24" s="505" t="str">
        <f t="array" ref="J24">IFERROR(_xlfn.XLOOKUP(1, (集計!$A:$A=$A$2) * (集計!$B:$B=$A24), 集計!C:C),"")</f>
        <v>▲1,095,487</v>
      </c>
      <c r="K24" s="506"/>
      <c r="L24" s="506"/>
      <c r="M24" s="628"/>
      <c r="N24" s="629"/>
      <c r="O24" s="630"/>
      <c r="P24" s="347"/>
      <c r="Q24" s="311">
        <v>0.88611111111111107</v>
      </c>
      <c r="R24" s="311">
        <v>0.94938271604938274</v>
      </c>
    </row>
    <row r="25" spans="1:21"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VALUE(SUBSTITUTE(SUBSTITUTE(SUBSTITUTE(_xlfn.XLOOKUP(1,(集計!$A:$A=$A$2)*(集計!$B:$B=$A25),集計!C:C),"▲","-"),",",""),"*","")),_xlpm.達成率,VALUE(SUBSTITUTE(SUBSTITUTE(SUBSTITUTE(_xlfn.XLOOKUP(1,(集計!$A:$A=$A$2)*(集計!$B:$B=$A25),集計!F:F),"▲","-"),",",""),"*","")),_xlfn.IFS(AND(_xlpm.実績&gt;0,_xlpm.達成率&lt;0),$B$4,AND(_xlpm.実績&lt;0,_xlpm.達成率&gt;0),$L$4,_xlpm.達成率&gt;=100,$B$4,_xlpm.達成率&gt;=95,$E$4,_xlpm.達成率&gt;=90,$H$4,TRUE,$L$4)),"")</f>
        <v>☂</v>
      </c>
      <c r="E25" s="308"/>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300"/>
      <c r="J25" s="505" t="str">
        <f t="array" ref="J25">IFERROR(_xlfn.XLOOKUP(1, (集計!$A:$A=$A$2) * (集計!$B:$B=$A25), 集計!C:C),"")</f>
        <v>▲222,525</v>
      </c>
      <c r="K25" s="506"/>
      <c r="L25" s="506"/>
      <c r="M25" s="634"/>
      <c r="N25" s="635"/>
      <c r="O25" s="636"/>
      <c r="P25" s="347"/>
      <c r="Q25" s="311"/>
      <c r="R25" s="311"/>
    </row>
    <row r="26" spans="1:21"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VALUE(SUBSTITUTE(SUBSTITUTE(SUBSTITUTE(_xlfn.XLOOKUP(1,(集計!$A:$A=$A$2)*(集計!$B:$B=$A26),集計!C:C),"▲","-"),",",""),"*","")),_xlpm.達成率,VALUE(SUBSTITUTE(SUBSTITUTE(SUBSTITUTE(_xlfn.XLOOKUP(1,(集計!$A:$A=$A$2)*(集計!$B:$B=$A26),集計!F:F),"▲","-"),",",""),"*","")),_xlfn.IFS(AND(_xlpm.実績&gt;0,_xlpm.達成率&lt;0),$B$4,AND(_xlpm.実績&lt;0,_xlpm.達成率&gt;0),$L$4,_xlpm.達成率&gt;=100,$B$4,_xlpm.達成率&gt;=95,$E$4,_xlpm.達成率&gt;=90,$H$4,TRUE,$L$4)),"")</f>
        <v>☀</v>
      </c>
      <c r="E26" s="307" t="str" cm="1">
        <f t="array" ref="E26">IFERROR(_xlfn.IFS($Q26 &gt;= 1, $B$4,
            $Q26 &gt;= 0.95, $E$4,
            $Q26 &gt;= 0.9, $H$4,
            TRUE, $L$4
),"")</f>
        <v>☀</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 $B$4,
            $R26 &gt;= 0.95, $E$4,
            $R26 &gt;= 0.9, $H$4,
            TRUE, $L$4
),"")</f>
        <v>☀</v>
      </c>
      <c r="J26" s="505">
        <f t="array" ref="J26">IFERROR(_xlfn.XLOOKUP(1, (集計!$A:$A=$A$2) * (集計!$B:$B=$A26), 集計!C:C),"")</f>
        <v>413414</v>
      </c>
      <c r="K26" s="506"/>
      <c r="L26" s="506"/>
      <c r="M26" s="603"/>
      <c r="N26" s="604"/>
      <c r="O26" s="605"/>
      <c r="P26" s="347"/>
      <c r="Q26" s="311">
        <v>1.0296296296296297</v>
      </c>
      <c r="R26" s="311">
        <v>1.0941176470588234</v>
      </c>
    </row>
    <row r="27" spans="1:21"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VALUE(SUBSTITUTE(SUBSTITUTE(SUBSTITUTE(_xlfn.XLOOKUP(1,(集計!$A:$A=$A$2)*(集計!$B:$B=$A27),集計!C:C),"▲","-"),",",""),"*","")),_xlpm.達成率,VALUE(SUBSTITUTE(SUBSTITUTE(SUBSTITUTE(_xlfn.XLOOKUP(1,(集計!$A:$A=$A$2)*(集計!$B:$B=$A27),集計!F:F),"▲","-"),",",""),"*","")),_xlfn.IFS(AND(_xlpm.実績&gt;0,_xlpm.達成率&lt;0),$B$4,AND(_xlpm.実績&lt;0,_xlpm.達成率&gt;0),$L$4,_xlpm.達成率&gt;=100,$B$4,_xlpm.達成率&gt;=95,$E$4,_xlpm.達成率&gt;=90,$H$4,TRUE,$L$4)),"")</f>
        <v>☀</v>
      </c>
      <c r="E27" s="307" t="str" cm="1">
        <f t="array" ref="E27">IFERROR(_xlfn.IFS($Q27 &gt;= 1, $B$4,
            $Q27 &gt;= 0.95, $E$4,
            $Q27 &gt;= 0.9, $H$4,
            TRUE, $L$4
),"")</f>
        <v>☀</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 $B$4,
            $R27 &gt;= 0.95, $E$4,
            $R27 &gt;= 0.9, $H$4,
            TRUE, $L$4
),"")</f>
        <v>☂</v>
      </c>
      <c r="J27" s="505">
        <f t="array" ref="J27">IFERROR(_xlfn.XLOOKUP(1, (集計!$A:$A=$A$2) * (集計!$B:$B=$A27), 集計!C:C),"")</f>
        <v>569392</v>
      </c>
      <c r="K27" s="506"/>
      <c r="L27" s="506"/>
      <c r="M27" s="603"/>
      <c r="N27" s="604"/>
      <c r="O27" s="605"/>
      <c r="P27" s="347"/>
      <c r="Q27" s="311">
        <v>1.08</v>
      </c>
      <c r="R27" s="311">
        <v>0.87820512820512808</v>
      </c>
    </row>
    <row r="28" spans="1:21"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VALUE(SUBSTITUTE(SUBSTITUTE(SUBSTITUTE(_xlfn.XLOOKUP(1,(集計!$A:$A=$A$2)*(集計!$B:$B=$A28),集計!C:C),"▲","-"),",",""),"*","")),_xlpm.達成率,VALUE(SUBSTITUTE(SUBSTITUTE(SUBSTITUTE(_xlfn.XLOOKUP(1,(集計!$A:$A=$A$2)*(集計!$B:$B=$A28),集計!F:F),"▲","-"),",",""),"*","")),_xlfn.IFS(AND(_xlpm.実績&gt;0,_xlpm.達成率&lt;0),$B$4,AND(_xlpm.実績&lt;0,_xlpm.達成率&gt;0),$L$4,_xlpm.達成率&gt;=100,$B$4,_xlpm.達成率&gt;=95,$E$4,_xlpm.達成率&gt;=90,$H$4,TRUE,$L$4)),"")</f>
        <v>☂</v>
      </c>
      <c r="E28" s="307" t="str" cm="1">
        <f t="array" ref="E28">IFERROR(_xlfn.IFS($Q28 &gt;= 1, $B$4,
            $Q28 &gt;= 0.95, $E$4,
            $Q28 &gt;= 0.9, $H$4,
            TRUE, $L$4
),"")</f>
        <v>☂</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 $B$4,
            $R28 &gt;= 0.95, $E$4,
            $R28 &gt;= 0.9, $H$4,
            TRUE, $L$4
),"")</f>
        <v>☁</v>
      </c>
      <c r="J28" s="505" t="str">
        <f t="array" ref="J28">IFERROR(_xlfn.XLOOKUP(1, (集計!$A:$A=$A$2) * (集計!$B:$B=$A28), 集計!C:C),"")</f>
        <v>▲562,678</v>
      </c>
      <c r="K28" s="506"/>
      <c r="L28" s="506"/>
      <c r="M28" s="600"/>
      <c r="N28" s="601"/>
      <c r="O28" s="602"/>
      <c r="P28" s="347"/>
      <c r="Q28" s="311">
        <v>0.88</v>
      </c>
      <c r="R28" s="311">
        <v>0.91151515151515161</v>
      </c>
    </row>
    <row r="29" spans="1:21" ht="33.75" customHeight="1" thickBot="1">
      <c r="A29" s="306"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89" t="str" cm="1">
        <f t="array" ref="D29">IFERROR(_xlfn.LET(_xlpm.実績,VALUE(SUBSTITUTE(SUBSTITUTE(SUBSTITUTE(_xlfn.XLOOKUP(1,(集計!$A:$A=$A$2)*(集計!$B:$B=$A29),集計!C:C),"▲","-"),",",""),"*","")),_xlpm.達成率,VALUE(SUBSTITUTE(SUBSTITUTE(SUBSTITUTE(_xlfn.XLOOKUP(1,(集計!$A:$A=$A$2)*(集計!$B:$B=$A29),集計!F:F),"▲","-"),",",""),"*","")),_xlfn.IFS(AND(_xlpm.実績&gt;0,_xlpm.達成率&lt;0),$B$4,AND(_xlpm.実績&lt;0,_xlpm.達成率&gt;0),$L$4,_xlpm.達成率&gt;=100,$B$4,_xlpm.達成率&gt;=95,$E$4,_xlpm.達成率&gt;=90,$H$4,TRUE,$L$4)),"")</f>
        <v>☂</v>
      </c>
      <c r="E29" s="309" t="str" cm="1">
        <f t="array" ref="E29">IFERROR(_xlfn.IFS($Q29 &gt;= 1, $B$4,
            $Q29 &gt;= 0.95, $E$4,
            $Q29 &gt;= 0.9, $H$4,
            TRUE, $L$4
),"")</f>
        <v>🌤️</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89"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301" t="str" cm="1">
        <f t="array" ref="I29">IFERROR(_xlfn.IFS($R29 &gt;= 1, $B$4,
            $R29 &gt;= 0.95, $E$4,
            $R29 &gt;= 0.9, $H$4,
            TRUE, $L$4
),"")</f>
        <v>🌤️</v>
      </c>
      <c r="J29" s="614" t="str">
        <f t="array" ref="J29">IFERROR(_xlfn.XLOOKUP(1, (集計!$A:$A=$A$2) * (集計!$B:$B=$A29), 集計!C:C),"")</f>
        <v>▲21,594</v>
      </c>
      <c r="K29" s="615"/>
      <c r="L29" s="615"/>
      <c r="M29" s="617"/>
      <c r="N29" s="618"/>
      <c r="O29" s="619"/>
      <c r="P29" s="347"/>
      <c r="Q29" s="311">
        <v>0.96956521739130441</v>
      </c>
      <c r="R29" s="311">
        <v>0.95144927536231882</v>
      </c>
    </row>
    <row r="30" spans="1:21"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89" t="str" cm="1">
        <f t="array" ref="D30">IFERROR(_xlfn.LET(_xlpm.実績,VALUE(SUBSTITUTE(SUBSTITUTE(SUBSTITUTE(_xlfn.XLOOKUP(1,(集計!$A:$A=$A$2)*(集計!$B:$B=$A30),集計!C:C),"▲","-"),",",""),"*","")),_xlpm.達成率,VALUE(SUBSTITUTE(SUBSTITUTE(SUBSTITUTE(_xlfn.XLOOKUP(1,(集計!$A:$A=$A$2)*(集計!$B:$B=$A30),集計!F:F),"▲","-"),",",""),"*","")),_xlfn.IFS(AND(_xlpm.実績&gt;0,_xlpm.達成率&lt;0),$B$4,AND(_xlpm.実績&lt;0,_xlpm.達成率&gt;0),$L$4,_xlpm.達成率&gt;=100,$B$4,_xlpm.達成率&gt;=95,$E$4,_xlpm.達成率&gt;=90,$H$4,TRUE,$L$4)),"")</f>
        <v>☀</v>
      </c>
      <c r="E30" s="310" t="str" cm="1">
        <f t="array" ref="E30">IFERROR(_xlfn.IFS($Q30 &gt;= 1, $B$4,
            $Q30 &gt;= 0.95, $E$4,
            $Q30 &gt;= 0.9, $H$4,
            TRUE, $L$4
),"")</f>
        <v>🌤️</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89"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302" t="str" cm="1">
        <f t="array" ref="I30">IFERROR(_xlfn.IFS($R30 &gt;= 1, $B$4,
            $R30 &gt;= 0.95, $E$4,
            $R30 &gt;= 0.9, $H$4,
            TRUE, $L$4
),"")</f>
        <v>🌤️</v>
      </c>
      <c r="J30" s="511">
        <f t="array" ref="J30">IFERROR(_xlfn.XLOOKUP(1, (集計!$A:$A=$A$2) * (集計!$B:$B=$A30), 集計!C:C),"")</f>
        <v>2504199</v>
      </c>
      <c r="K30" s="512"/>
      <c r="L30" s="512"/>
      <c r="M30" s="606"/>
      <c r="N30" s="607"/>
      <c r="O30" s="608"/>
      <c r="P30" s="347"/>
      <c r="Q30" s="311">
        <v>0.97634637835642868</v>
      </c>
      <c r="R30" s="311">
        <v>0.97160526589055152</v>
      </c>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11" priority="1" stopIfTrue="1">
      <formula>B11=$L$4</formula>
    </cfRule>
    <cfRule type="expression" dxfId="10" priority="2" stopIfTrue="1">
      <formula>B11=$B$4</formula>
    </cfRule>
    <cfRule type="expression" dxfId="9" priority="3" stopIfTrue="1">
      <formula>B11=$E$4</formula>
    </cfRule>
    <cfRule type="expression" dxfId="8"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7E82C-993C-4A85-8832-F67F4B1FC337}">
  <sheetPr codeName="Sheet2">
    <tabColor rgb="FFEE0000"/>
    <pageSetUpPr fitToPage="1"/>
  </sheetPr>
  <dimension ref="A1:P33"/>
  <sheetViews>
    <sheetView workbookViewId="0">
      <selection sqref="A1:M1"/>
    </sheetView>
  </sheetViews>
  <sheetFormatPr defaultRowHeight="13.5"/>
  <cols>
    <col min="1" max="1" width="17.375" customWidth="1"/>
    <col min="2" max="14" width="5.625" customWidth="1"/>
    <col min="257" max="257" width="17.375" customWidth="1"/>
    <col min="258" max="270" width="5.625" customWidth="1"/>
    <col min="513" max="513" width="17.375" customWidth="1"/>
    <col min="514" max="526" width="5.625" customWidth="1"/>
    <col min="769" max="769" width="17.375" customWidth="1"/>
    <col min="770" max="782" width="5.625" customWidth="1"/>
    <col min="1025" max="1025" width="17.375" customWidth="1"/>
    <col min="1026" max="1038" width="5.625" customWidth="1"/>
    <col min="1281" max="1281" width="17.375" customWidth="1"/>
    <col min="1282" max="1294" width="5.625" customWidth="1"/>
    <col min="1537" max="1537" width="17.375" customWidth="1"/>
    <col min="1538" max="1550" width="5.625" customWidth="1"/>
    <col min="1793" max="1793" width="17.375" customWidth="1"/>
    <col min="1794" max="1806" width="5.625" customWidth="1"/>
    <col min="2049" max="2049" width="17.375" customWidth="1"/>
    <col min="2050" max="2062" width="5.625" customWidth="1"/>
    <col min="2305" max="2305" width="17.375" customWidth="1"/>
    <col min="2306" max="2318" width="5.625" customWidth="1"/>
    <col min="2561" max="2561" width="17.375" customWidth="1"/>
    <col min="2562" max="2574" width="5.625" customWidth="1"/>
    <col min="2817" max="2817" width="17.375" customWidth="1"/>
    <col min="2818" max="2830" width="5.625" customWidth="1"/>
    <col min="3073" max="3073" width="17.375" customWidth="1"/>
    <col min="3074" max="3086" width="5.625" customWidth="1"/>
    <col min="3329" max="3329" width="17.375" customWidth="1"/>
    <col min="3330" max="3342" width="5.625" customWidth="1"/>
    <col min="3585" max="3585" width="17.375" customWidth="1"/>
    <col min="3586" max="3598" width="5.625" customWidth="1"/>
    <col min="3841" max="3841" width="17.375" customWidth="1"/>
    <col min="3842" max="3854" width="5.625" customWidth="1"/>
    <col min="4097" max="4097" width="17.375" customWidth="1"/>
    <col min="4098" max="4110" width="5.625" customWidth="1"/>
    <col min="4353" max="4353" width="17.375" customWidth="1"/>
    <col min="4354" max="4366" width="5.625" customWidth="1"/>
    <col min="4609" max="4609" width="17.375" customWidth="1"/>
    <col min="4610" max="4622" width="5.625" customWidth="1"/>
    <col min="4865" max="4865" width="17.375" customWidth="1"/>
    <col min="4866" max="4878" width="5.625" customWidth="1"/>
    <col min="5121" max="5121" width="17.375" customWidth="1"/>
    <col min="5122" max="5134" width="5.625" customWidth="1"/>
    <col min="5377" max="5377" width="17.375" customWidth="1"/>
    <col min="5378" max="5390" width="5.625" customWidth="1"/>
    <col min="5633" max="5633" width="17.375" customWidth="1"/>
    <col min="5634" max="5646" width="5.625" customWidth="1"/>
    <col min="5889" max="5889" width="17.375" customWidth="1"/>
    <col min="5890" max="5902" width="5.625" customWidth="1"/>
    <col min="6145" max="6145" width="17.375" customWidth="1"/>
    <col min="6146" max="6158" width="5.625" customWidth="1"/>
    <col min="6401" max="6401" width="17.375" customWidth="1"/>
    <col min="6402" max="6414" width="5.625" customWidth="1"/>
    <col min="6657" max="6657" width="17.375" customWidth="1"/>
    <col min="6658" max="6670" width="5.625" customWidth="1"/>
    <col min="6913" max="6913" width="17.375" customWidth="1"/>
    <col min="6914" max="6926" width="5.625" customWidth="1"/>
    <col min="7169" max="7169" width="17.375" customWidth="1"/>
    <col min="7170" max="7182" width="5.625" customWidth="1"/>
    <col min="7425" max="7425" width="17.375" customWidth="1"/>
    <col min="7426" max="7438" width="5.625" customWidth="1"/>
    <col min="7681" max="7681" width="17.375" customWidth="1"/>
    <col min="7682" max="7694" width="5.625" customWidth="1"/>
    <col min="7937" max="7937" width="17.375" customWidth="1"/>
    <col min="7938" max="7950" width="5.625" customWidth="1"/>
    <col min="8193" max="8193" width="17.375" customWidth="1"/>
    <col min="8194" max="8206" width="5.625" customWidth="1"/>
    <col min="8449" max="8449" width="17.375" customWidth="1"/>
    <col min="8450" max="8462" width="5.625" customWidth="1"/>
    <col min="8705" max="8705" width="17.375" customWidth="1"/>
    <col min="8706" max="8718" width="5.625" customWidth="1"/>
    <col min="8961" max="8961" width="17.375" customWidth="1"/>
    <col min="8962" max="8974" width="5.625" customWidth="1"/>
    <col min="9217" max="9217" width="17.375" customWidth="1"/>
    <col min="9218" max="9230" width="5.625" customWidth="1"/>
    <col min="9473" max="9473" width="17.375" customWidth="1"/>
    <col min="9474" max="9486" width="5.625" customWidth="1"/>
    <col min="9729" max="9729" width="17.375" customWidth="1"/>
    <col min="9730" max="9742" width="5.625" customWidth="1"/>
    <col min="9985" max="9985" width="17.375" customWidth="1"/>
    <col min="9986" max="9998" width="5.625" customWidth="1"/>
    <col min="10241" max="10241" width="17.375" customWidth="1"/>
    <col min="10242" max="10254" width="5.625" customWidth="1"/>
    <col min="10497" max="10497" width="17.375" customWidth="1"/>
    <col min="10498" max="10510" width="5.625" customWidth="1"/>
    <col min="10753" max="10753" width="17.375" customWidth="1"/>
    <col min="10754" max="10766" width="5.625" customWidth="1"/>
    <col min="11009" max="11009" width="17.375" customWidth="1"/>
    <col min="11010" max="11022" width="5.625" customWidth="1"/>
    <col min="11265" max="11265" width="17.375" customWidth="1"/>
    <col min="11266" max="11278" width="5.625" customWidth="1"/>
    <col min="11521" max="11521" width="17.375" customWidth="1"/>
    <col min="11522" max="11534" width="5.625" customWidth="1"/>
    <col min="11777" max="11777" width="17.375" customWidth="1"/>
    <col min="11778" max="11790" width="5.625" customWidth="1"/>
    <col min="12033" max="12033" width="17.375" customWidth="1"/>
    <col min="12034" max="12046" width="5.625" customWidth="1"/>
    <col min="12289" max="12289" width="17.375" customWidth="1"/>
    <col min="12290" max="12302" width="5.625" customWidth="1"/>
    <col min="12545" max="12545" width="17.375" customWidth="1"/>
    <col min="12546" max="12558" width="5.625" customWidth="1"/>
    <col min="12801" max="12801" width="17.375" customWidth="1"/>
    <col min="12802" max="12814" width="5.625" customWidth="1"/>
    <col min="13057" max="13057" width="17.375" customWidth="1"/>
    <col min="13058" max="13070" width="5.625" customWidth="1"/>
    <col min="13313" max="13313" width="17.375" customWidth="1"/>
    <col min="13314" max="13326" width="5.625" customWidth="1"/>
    <col min="13569" max="13569" width="17.375" customWidth="1"/>
    <col min="13570" max="13582" width="5.625" customWidth="1"/>
    <col min="13825" max="13825" width="17.375" customWidth="1"/>
    <col min="13826" max="13838" width="5.625" customWidth="1"/>
    <col min="14081" max="14081" width="17.375" customWidth="1"/>
    <col min="14082" max="14094" width="5.625" customWidth="1"/>
    <col min="14337" max="14337" width="17.375" customWidth="1"/>
    <col min="14338" max="14350" width="5.625" customWidth="1"/>
    <col min="14593" max="14593" width="17.375" customWidth="1"/>
    <col min="14594" max="14606" width="5.625" customWidth="1"/>
    <col min="14849" max="14849" width="17.375" customWidth="1"/>
    <col min="14850" max="14862" width="5.625" customWidth="1"/>
    <col min="15105" max="15105" width="17.375" customWidth="1"/>
    <col min="15106" max="15118" width="5.625" customWidth="1"/>
    <col min="15361" max="15361" width="17.375" customWidth="1"/>
    <col min="15362" max="15374" width="5.625" customWidth="1"/>
    <col min="15617" max="15617" width="17.375" customWidth="1"/>
    <col min="15618" max="15630" width="5.625" customWidth="1"/>
    <col min="15873" max="15873" width="17.375" customWidth="1"/>
    <col min="15874" max="15886" width="5.625" customWidth="1"/>
    <col min="16129" max="16129" width="17.375" customWidth="1"/>
    <col min="16130" max="16142" width="5.625" customWidth="1"/>
  </cols>
  <sheetData>
    <row r="1" spans="1:16" ht="33" customHeight="1">
      <c r="A1" s="472" t="s">
        <v>4</v>
      </c>
      <c r="B1" s="473"/>
      <c r="C1" s="473"/>
      <c r="D1" s="473"/>
      <c r="E1" s="473"/>
      <c r="F1" s="473"/>
      <c r="G1" s="473"/>
      <c r="H1" s="473"/>
      <c r="I1" s="473"/>
      <c r="J1" s="473"/>
      <c r="K1" s="473"/>
      <c r="L1" s="473"/>
      <c r="M1" s="474"/>
      <c r="N1" s="23"/>
    </row>
    <row r="2" spans="1:16" ht="31.5" customHeight="1">
      <c r="A2" s="475" t="s">
        <v>67</v>
      </c>
      <c r="B2" s="476"/>
      <c r="C2" s="476"/>
      <c r="D2" s="476"/>
      <c r="E2" s="476"/>
      <c r="F2" s="476"/>
      <c r="G2" s="476"/>
      <c r="H2" s="476"/>
      <c r="I2" s="476"/>
      <c r="J2" s="476"/>
      <c r="K2" s="476"/>
      <c r="L2" s="476"/>
      <c r="M2" s="477"/>
      <c r="N2" s="23"/>
    </row>
    <row r="3" spans="1:16" ht="14.25" thickBot="1"/>
    <row r="4" spans="1:16" ht="15" customHeight="1" thickTop="1">
      <c r="A4" s="1" t="s">
        <v>614</v>
      </c>
      <c r="B4" s="478" t="s">
        <v>615</v>
      </c>
      <c r="C4" s="480" t="s">
        <v>59</v>
      </c>
      <c r="D4" s="480"/>
      <c r="E4" s="494"/>
      <c r="F4" s="480" t="s">
        <v>60</v>
      </c>
      <c r="G4" s="480"/>
      <c r="H4" s="484" t="s">
        <v>616</v>
      </c>
      <c r="I4" s="480" t="s">
        <v>62</v>
      </c>
      <c r="J4" s="480"/>
      <c r="K4" s="488" t="s">
        <v>617</v>
      </c>
      <c r="L4" s="480" t="s">
        <v>61</v>
      </c>
      <c r="M4" s="490"/>
    </row>
    <row r="5" spans="1:16" ht="15" customHeight="1" thickBot="1">
      <c r="A5" s="3" t="s">
        <v>618</v>
      </c>
      <c r="B5" s="479"/>
      <c r="C5" s="481"/>
      <c r="D5" s="481"/>
      <c r="E5" s="495"/>
      <c r="F5" s="481"/>
      <c r="G5" s="481"/>
      <c r="H5" s="485"/>
      <c r="I5" s="481"/>
      <c r="J5" s="481"/>
      <c r="K5" s="489"/>
      <c r="L5" s="481"/>
      <c r="M5" s="491"/>
    </row>
    <row r="6" spans="1:16" ht="15" customHeight="1" thickTop="1">
      <c r="A6" s="492" t="s">
        <v>619</v>
      </c>
      <c r="B6" s="478" t="s">
        <v>615</v>
      </c>
      <c r="C6" s="480" t="s">
        <v>17</v>
      </c>
      <c r="D6" s="480"/>
      <c r="E6" s="494"/>
      <c r="F6" s="480"/>
      <c r="G6" s="480"/>
      <c r="H6" s="484" t="s">
        <v>616</v>
      </c>
      <c r="I6" s="655" t="s">
        <v>25</v>
      </c>
      <c r="J6" s="655"/>
      <c r="K6" s="488" t="s">
        <v>617</v>
      </c>
      <c r="L6" s="480" t="s">
        <v>18</v>
      </c>
      <c r="M6" s="490"/>
    </row>
    <row r="7" spans="1:16" ht="15" customHeight="1" thickBot="1">
      <c r="A7" s="493"/>
      <c r="B7" s="479"/>
      <c r="C7" s="481"/>
      <c r="D7" s="481"/>
      <c r="E7" s="495"/>
      <c r="F7" s="481"/>
      <c r="G7" s="481"/>
      <c r="H7" s="485"/>
      <c r="I7" s="656"/>
      <c r="J7" s="656"/>
      <c r="K7" s="489"/>
      <c r="L7" s="481"/>
      <c r="M7" s="491"/>
    </row>
    <row r="8" spans="1:16" ht="15" thickTop="1" thickBot="1"/>
    <row r="9" spans="1:16" ht="30" customHeight="1">
      <c r="A9" s="657"/>
      <c r="B9" s="658"/>
      <c r="C9" s="659"/>
      <c r="D9" s="660" t="s">
        <v>10</v>
      </c>
      <c r="E9" s="660"/>
      <c r="F9" s="660"/>
      <c r="G9" s="660" t="s">
        <v>12</v>
      </c>
      <c r="H9" s="660"/>
      <c r="I9" s="660"/>
      <c r="J9" s="661" t="s">
        <v>621</v>
      </c>
      <c r="K9" s="662"/>
      <c r="L9" s="662"/>
      <c r="M9" s="663"/>
    </row>
    <row r="10" spans="1:16" ht="30" customHeight="1" thickBot="1">
      <c r="A10" s="667"/>
      <c r="B10" s="668"/>
      <c r="C10" s="669"/>
      <c r="D10" s="28" t="s">
        <v>6</v>
      </c>
      <c r="E10" s="79" t="s">
        <v>7</v>
      </c>
      <c r="F10" s="29" t="s">
        <v>8</v>
      </c>
      <c r="G10" s="78" t="s">
        <v>6</v>
      </c>
      <c r="H10" s="79" t="s">
        <v>7</v>
      </c>
      <c r="I10" s="30" t="s">
        <v>8</v>
      </c>
      <c r="J10" s="664"/>
      <c r="K10" s="665"/>
      <c r="L10" s="665"/>
      <c r="M10" s="666"/>
    </row>
    <row r="11" spans="1:16" ht="32.25" customHeight="1" thickTop="1">
      <c r="A11" s="670" t="s">
        <v>38</v>
      </c>
      <c r="B11" s="671"/>
      <c r="C11" s="672"/>
      <c r="D11" s="71" t="s">
        <v>16</v>
      </c>
      <c r="E11" s="62" t="s">
        <v>626</v>
      </c>
      <c r="F11" s="57" t="s">
        <v>16</v>
      </c>
      <c r="G11" s="71" t="s">
        <v>16</v>
      </c>
      <c r="H11" s="62" t="s">
        <v>626</v>
      </c>
      <c r="I11" s="80" t="s">
        <v>617</v>
      </c>
      <c r="J11" s="673">
        <v>3300592</v>
      </c>
      <c r="K11" s="674"/>
      <c r="L11" s="674"/>
      <c r="M11" s="675"/>
    </row>
    <row r="12" spans="1:16" ht="30" customHeight="1">
      <c r="A12" s="676" t="s">
        <v>650</v>
      </c>
      <c r="B12" s="677"/>
      <c r="C12" s="677"/>
      <c r="D12" s="327" t="s">
        <v>16</v>
      </c>
      <c r="E12" s="70" t="s">
        <v>16</v>
      </c>
      <c r="F12" s="57" t="s">
        <v>16</v>
      </c>
      <c r="G12" s="71" t="s">
        <v>16</v>
      </c>
      <c r="H12" s="70" t="s">
        <v>16</v>
      </c>
      <c r="I12" s="74" t="s">
        <v>16</v>
      </c>
      <c r="J12" s="678">
        <v>534855</v>
      </c>
      <c r="K12" s="679"/>
      <c r="L12" s="679"/>
      <c r="M12" s="680"/>
    </row>
    <row r="13" spans="1:16" ht="30" customHeight="1">
      <c r="A13" s="676" t="s">
        <v>28</v>
      </c>
      <c r="B13" s="677"/>
      <c r="C13" s="677"/>
      <c r="D13" s="71"/>
      <c r="E13" s="70" t="s">
        <v>16</v>
      </c>
      <c r="F13" s="72" t="s">
        <v>617</v>
      </c>
      <c r="G13" s="71"/>
      <c r="H13" s="70" t="s">
        <v>16</v>
      </c>
      <c r="I13" s="339" t="s">
        <v>617</v>
      </c>
      <c r="J13" s="678">
        <v>13646</v>
      </c>
      <c r="K13" s="679"/>
      <c r="L13" s="679"/>
      <c r="M13" s="680"/>
    </row>
    <row r="14" spans="1:16" ht="29.25" customHeight="1">
      <c r="A14" s="676" t="s">
        <v>29</v>
      </c>
      <c r="B14" s="677"/>
      <c r="C14" s="681"/>
      <c r="D14" s="71" t="s">
        <v>16</v>
      </c>
      <c r="E14" s="70" t="s">
        <v>16</v>
      </c>
      <c r="F14" s="54" t="s">
        <v>16</v>
      </c>
      <c r="G14" s="71" t="s">
        <v>16</v>
      </c>
      <c r="H14" s="70" t="s">
        <v>16</v>
      </c>
      <c r="I14" s="74" t="s">
        <v>16</v>
      </c>
      <c r="J14" s="678">
        <v>1952018</v>
      </c>
      <c r="K14" s="679"/>
      <c r="L14" s="679"/>
      <c r="M14" s="680"/>
      <c r="O14" s="31" t="s">
        <v>616</v>
      </c>
    </row>
    <row r="15" spans="1:16" ht="30" customHeight="1">
      <c r="A15" s="682" t="s">
        <v>39</v>
      </c>
      <c r="B15" s="683"/>
      <c r="C15" s="684"/>
      <c r="D15" s="71" t="s">
        <v>16</v>
      </c>
      <c r="E15" s="70" t="s">
        <v>16</v>
      </c>
      <c r="F15" s="54" t="s">
        <v>16</v>
      </c>
      <c r="G15" s="71" t="s">
        <v>16</v>
      </c>
      <c r="H15" s="70" t="s">
        <v>615</v>
      </c>
      <c r="I15" s="74" t="s">
        <v>16</v>
      </c>
      <c r="J15" s="685">
        <v>7386726</v>
      </c>
      <c r="K15" s="686"/>
      <c r="L15" s="686"/>
      <c r="M15" s="687"/>
      <c r="O15" s="25" t="s">
        <v>617</v>
      </c>
    </row>
    <row r="16" spans="1:16" ht="30" customHeight="1">
      <c r="A16" s="682" t="s">
        <v>30</v>
      </c>
      <c r="B16" s="683"/>
      <c r="C16" s="684"/>
      <c r="D16" s="71" t="s">
        <v>16</v>
      </c>
      <c r="E16" s="70" t="s">
        <v>16</v>
      </c>
      <c r="F16" s="54" t="s">
        <v>16</v>
      </c>
      <c r="G16" s="71" t="s">
        <v>16</v>
      </c>
      <c r="H16" s="70" t="s">
        <v>615</v>
      </c>
      <c r="I16" s="74" t="s">
        <v>16</v>
      </c>
      <c r="J16" s="678">
        <v>5959880</v>
      </c>
      <c r="K16" s="679"/>
      <c r="L16" s="679"/>
      <c r="M16" s="680"/>
      <c r="O16" s="53" t="s">
        <v>615</v>
      </c>
      <c r="P16" s="76"/>
    </row>
    <row r="17" spans="1:16" ht="30" customHeight="1">
      <c r="A17" s="682" t="s">
        <v>63</v>
      </c>
      <c r="B17" s="683"/>
      <c r="C17" s="684"/>
      <c r="D17" s="71" t="s">
        <v>16</v>
      </c>
      <c r="E17" s="62" t="s">
        <v>616</v>
      </c>
      <c r="F17" s="54" t="s">
        <v>16</v>
      </c>
      <c r="G17" s="71" t="s">
        <v>16</v>
      </c>
      <c r="H17" s="70" t="s">
        <v>615</v>
      </c>
      <c r="I17" s="74" t="s">
        <v>16</v>
      </c>
      <c r="J17" s="678">
        <v>746675</v>
      </c>
      <c r="K17" s="679"/>
      <c r="L17" s="679"/>
      <c r="M17" s="680"/>
      <c r="P17" t="s">
        <v>651</v>
      </c>
    </row>
    <row r="18" spans="1:16" ht="30" customHeight="1">
      <c r="A18" s="688" t="s">
        <v>31</v>
      </c>
      <c r="B18" s="689"/>
      <c r="C18" s="689"/>
      <c r="D18" s="71" t="s">
        <v>16</v>
      </c>
      <c r="E18" s="70" t="s">
        <v>615</v>
      </c>
      <c r="F18" s="54" t="s">
        <v>16</v>
      </c>
      <c r="G18" s="71" t="s">
        <v>16</v>
      </c>
      <c r="H18" s="72" t="s">
        <v>617</v>
      </c>
      <c r="I18" s="72" t="s">
        <v>617</v>
      </c>
      <c r="J18" s="632">
        <v>193381</v>
      </c>
      <c r="K18" s="632"/>
      <c r="L18" s="632"/>
      <c r="M18" s="690"/>
    </row>
    <row r="19" spans="1:16" ht="30" customHeight="1">
      <c r="A19" s="691" t="s">
        <v>0</v>
      </c>
      <c r="B19" s="692"/>
      <c r="C19" s="693"/>
      <c r="D19" s="69" t="s">
        <v>16</v>
      </c>
      <c r="E19" s="39" t="s">
        <v>16</v>
      </c>
      <c r="F19" s="41" t="s">
        <v>16</v>
      </c>
      <c r="G19" s="36" t="s">
        <v>16</v>
      </c>
      <c r="H19" s="82" t="s">
        <v>16</v>
      </c>
      <c r="I19" s="82" t="s">
        <v>16</v>
      </c>
      <c r="J19" s="721">
        <v>2583824</v>
      </c>
      <c r="K19" s="721"/>
      <c r="L19" s="721"/>
      <c r="M19" s="722"/>
    </row>
    <row r="20" spans="1:16" ht="30" customHeight="1">
      <c r="A20" s="682" t="s">
        <v>32</v>
      </c>
      <c r="B20" s="683"/>
      <c r="C20" s="696"/>
      <c r="D20" s="73"/>
      <c r="E20" s="39" t="s">
        <v>16</v>
      </c>
      <c r="F20" s="72" t="s">
        <v>617</v>
      </c>
      <c r="G20" s="65"/>
      <c r="H20" s="82" t="s">
        <v>16</v>
      </c>
      <c r="I20" s="339" t="s">
        <v>617</v>
      </c>
      <c r="J20" s="697" t="s">
        <v>652</v>
      </c>
      <c r="K20" s="697"/>
      <c r="L20" s="697"/>
      <c r="M20" s="698"/>
    </row>
    <row r="21" spans="1:16" ht="30" customHeight="1">
      <c r="A21" s="691" t="s">
        <v>635</v>
      </c>
      <c r="B21" s="692"/>
      <c r="C21" s="699"/>
      <c r="D21" s="71" t="s">
        <v>16</v>
      </c>
      <c r="E21" s="62" t="s">
        <v>616</v>
      </c>
      <c r="F21" s="339" t="s">
        <v>617</v>
      </c>
      <c r="G21" s="71" t="s">
        <v>16</v>
      </c>
      <c r="H21" s="62" t="s">
        <v>616</v>
      </c>
      <c r="I21" s="339" t="s">
        <v>617</v>
      </c>
      <c r="J21" s="678">
        <v>-1535171</v>
      </c>
      <c r="K21" s="679"/>
      <c r="L21" s="679"/>
      <c r="M21" s="680"/>
      <c r="N21" ph="1"/>
    </row>
    <row r="22" spans="1:16" ht="30" customHeight="1">
      <c r="A22" s="691" t="s">
        <v>637</v>
      </c>
      <c r="B22" s="692"/>
      <c r="C22" s="699"/>
      <c r="D22" s="65" t="s">
        <v>616</v>
      </c>
      <c r="E22" s="62" t="s">
        <v>616</v>
      </c>
      <c r="F22" s="339" t="s">
        <v>617</v>
      </c>
      <c r="G22" s="71" t="s">
        <v>16</v>
      </c>
      <c r="H22" s="62" t="s">
        <v>616</v>
      </c>
      <c r="I22" s="339" t="s">
        <v>617</v>
      </c>
      <c r="J22" s="678">
        <v>-1373345</v>
      </c>
      <c r="K22" s="679"/>
      <c r="L22" s="679"/>
      <c r="M22" s="680"/>
      <c r="N22" ph="1"/>
    </row>
    <row r="23" spans="1:16" ht="30" customHeight="1">
      <c r="A23" s="682" t="s">
        <v>41</v>
      </c>
      <c r="B23" s="683"/>
      <c r="C23" s="684"/>
      <c r="D23" s="71" t="s">
        <v>615</v>
      </c>
      <c r="E23" s="62" t="s">
        <v>616</v>
      </c>
      <c r="F23" s="54" t="s">
        <v>615</v>
      </c>
      <c r="G23" s="71" t="s">
        <v>615</v>
      </c>
      <c r="H23" s="62" t="s">
        <v>616</v>
      </c>
      <c r="I23" s="74" t="s">
        <v>615</v>
      </c>
      <c r="J23" s="700">
        <v>2858033</v>
      </c>
      <c r="K23" s="701"/>
      <c r="L23" s="701"/>
      <c r="M23" s="702"/>
    </row>
    <row r="24" spans="1:16" ht="30" customHeight="1">
      <c r="A24" s="682" t="s">
        <v>49</v>
      </c>
      <c r="B24" s="683"/>
      <c r="C24" s="684"/>
      <c r="D24" s="73" t="s">
        <v>617</v>
      </c>
      <c r="E24" s="62" t="s">
        <v>616</v>
      </c>
      <c r="F24" s="340" t="s">
        <v>617</v>
      </c>
      <c r="G24" s="73" t="s">
        <v>617</v>
      </c>
      <c r="H24" s="70" t="s">
        <v>615</v>
      </c>
      <c r="I24" s="339" t="s">
        <v>617</v>
      </c>
      <c r="J24" s="703">
        <v>-2690446</v>
      </c>
      <c r="K24" s="704"/>
      <c r="L24" s="704"/>
      <c r="M24" s="705"/>
    </row>
    <row r="25" spans="1:16" ht="30" customHeight="1">
      <c r="A25" s="682" t="s">
        <v>48</v>
      </c>
      <c r="B25" s="683"/>
      <c r="C25" s="684"/>
      <c r="D25" s="71" t="s">
        <v>615</v>
      </c>
      <c r="E25" s="62" t="s">
        <v>616</v>
      </c>
      <c r="F25" s="54" t="s">
        <v>615</v>
      </c>
      <c r="G25" s="71" t="s">
        <v>615</v>
      </c>
      <c r="H25" s="62" t="s">
        <v>616</v>
      </c>
      <c r="I25" s="74" t="s">
        <v>615</v>
      </c>
      <c r="J25" s="706">
        <v>282902</v>
      </c>
      <c r="K25" s="679"/>
      <c r="L25" s="679"/>
      <c r="M25" s="680"/>
      <c r="N25" s="46"/>
      <c r="O25" s="46"/>
    </row>
    <row r="26" spans="1:16" ht="30" customHeight="1">
      <c r="A26" s="682" t="s">
        <v>65</v>
      </c>
      <c r="B26" s="683"/>
      <c r="C26" s="696"/>
      <c r="D26" s="71" t="s">
        <v>16</v>
      </c>
      <c r="E26" s="70" t="s">
        <v>615</v>
      </c>
      <c r="F26" s="341" t="s">
        <v>615</v>
      </c>
      <c r="G26" s="71" t="s">
        <v>16</v>
      </c>
      <c r="H26" s="62" t="s">
        <v>616</v>
      </c>
      <c r="I26" s="74" t="s">
        <v>16</v>
      </c>
      <c r="J26" s="719">
        <v>1335865</v>
      </c>
      <c r="K26" s="701"/>
      <c r="L26" s="701"/>
      <c r="M26" s="702"/>
    </row>
    <row r="27" spans="1:16" ht="30" customHeight="1">
      <c r="A27" s="682" t="s">
        <v>36</v>
      </c>
      <c r="B27" s="683"/>
      <c r="C27" s="696"/>
      <c r="D27" s="73" t="s">
        <v>617</v>
      </c>
      <c r="E27" s="70" t="s">
        <v>615</v>
      </c>
      <c r="F27" s="72" t="s">
        <v>617</v>
      </c>
      <c r="G27" s="328" t="s">
        <v>617</v>
      </c>
      <c r="H27" s="62" t="s">
        <v>616</v>
      </c>
      <c r="I27" s="72" t="s">
        <v>617</v>
      </c>
      <c r="J27" s="678">
        <v>301406</v>
      </c>
      <c r="K27" s="679"/>
      <c r="L27" s="679"/>
      <c r="M27" s="680"/>
    </row>
    <row r="28" spans="1:16" ht="30" customHeight="1">
      <c r="A28" s="682" t="s">
        <v>33</v>
      </c>
      <c r="B28" s="683"/>
      <c r="C28" s="696"/>
      <c r="D28" s="25" t="s">
        <v>617</v>
      </c>
      <c r="E28" s="62" t="s">
        <v>616</v>
      </c>
      <c r="F28" s="339" t="s">
        <v>617</v>
      </c>
      <c r="G28" s="25" t="s">
        <v>617</v>
      </c>
      <c r="H28" s="320" t="s">
        <v>615</v>
      </c>
      <c r="I28" s="339" t="s">
        <v>617</v>
      </c>
      <c r="J28" s="678" t="s">
        <v>653</v>
      </c>
      <c r="K28" s="679"/>
      <c r="L28" s="679"/>
      <c r="M28" s="680"/>
    </row>
    <row r="29" spans="1:16" ht="30" customHeight="1" thickBot="1">
      <c r="A29" s="707" t="s">
        <v>40</v>
      </c>
      <c r="B29" s="708"/>
      <c r="C29" s="709"/>
      <c r="D29" s="329" t="s">
        <v>617</v>
      </c>
      <c r="E29" s="330" t="s">
        <v>16</v>
      </c>
      <c r="F29" s="331" t="s">
        <v>16</v>
      </c>
      <c r="G29" s="332" t="s">
        <v>617</v>
      </c>
      <c r="H29" s="330" t="s">
        <v>16</v>
      </c>
      <c r="I29" s="339" t="s">
        <v>617</v>
      </c>
      <c r="J29" s="710" t="s">
        <v>654</v>
      </c>
      <c r="K29" s="711"/>
      <c r="L29" s="711"/>
      <c r="M29" s="712"/>
    </row>
    <row r="30" spans="1:16" ht="30" customHeight="1" thickTop="1" thickBot="1">
      <c r="A30" s="713" t="s">
        <v>2</v>
      </c>
      <c r="B30" s="714"/>
      <c r="C30" s="715"/>
      <c r="D30" s="56" t="s">
        <v>16</v>
      </c>
      <c r="E30" s="55" t="s">
        <v>16</v>
      </c>
      <c r="F30" s="61" t="s">
        <v>16</v>
      </c>
      <c r="G30" s="56" t="s">
        <v>16</v>
      </c>
      <c r="H30" s="35" t="s">
        <v>626</v>
      </c>
      <c r="I30" s="61" t="s">
        <v>16</v>
      </c>
      <c r="J30" s="716">
        <v>15014230</v>
      </c>
      <c r="K30" s="717"/>
      <c r="L30" s="717"/>
      <c r="M30" s="718"/>
    </row>
    <row r="31" spans="1:16" ht="14.25" customHeight="1"/>
    <row r="33" ht="57" customHeight="1"/>
  </sheetData>
  <dataConsolidate/>
  <mergeCells count="64">
    <mergeCell ref="A29:C29"/>
    <mergeCell ref="J29:M29"/>
    <mergeCell ref="A30:C30"/>
    <mergeCell ref="J30:M30"/>
    <mergeCell ref="A26:C26"/>
    <mergeCell ref="J26:M26"/>
    <mergeCell ref="A27:C27"/>
    <mergeCell ref="J27:M27"/>
    <mergeCell ref="A28:C28"/>
    <mergeCell ref="J28:M28"/>
    <mergeCell ref="A23:C23"/>
    <mergeCell ref="J23:M23"/>
    <mergeCell ref="A24:C24"/>
    <mergeCell ref="J24:M24"/>
    <mergeCell ref="A25:C25"/>
    <mergeCell ref="J25:M25"/>
    <mergeCell ref="A20:C20"/>
    <mergeCell ref="J20:M20"/>
    <mergeCell ref="A21:C21"/>
    <mergeCell ref="J21:M21"/>
    <mergeCell ref="A22:C22"/>
    <mergeCell ref="J22:M22"/>
    <mergeCell ref="A17:C17"/>
    <mergeCell ref="J17:M17"/>
    <mergeCell ref="A18:C18"/>
    <mergeCell ref="J18:M18"/>
    <mergeCell ref="A19:C19"/>
    <mergeCell ref="J19:M19"/>
    <mergeCell ref="A14:C14"/>
    <mergeCell ref="J14:M14"/>
    <mergeCell ref="A15:C15"/>
    <mergeCell ref="J15:M15"/>
    <mergeCell ref="A16:C16"/>
    <mergeCell ref="J16:M16"/>
    <mergeCell ref="A11:C11"/>
    <mergeCell ref="J11:M11"/>
    <mergeCell ref="A12:C12"/>
    <mergeCell ref="J12:M12"/>
    <mergeCell ref="A13:C13"/>
    <mergeCell ref="J13:M13"/>
    <mergeCell ref="I6:J7"/>
    <mergeCell ref="K6:K7"/>
    <mergeCell ref="L6:M7"/>
    <mergeCell ref="A9:C9"/>
    <mergeCell ref="D9:F9"/>
    <mergeCell ref="G9:I9"/>
    <mergeCell ref="J9:M10"/>
    <mergeCell ref="A10:C10"/>
    <mergeCell ref="A6:A7"/>
    <mergeCell ref="B6:B7"/>
    <mergeCell ref="C6:D7"/>
    <mergeCell ref="E6:E7"/>
    <mergeCell ref="F6:G7"/>
    <mergeCell ref="H6:H7"/>
    <mergeCell ref="A1:M1"/>
    <mergeCell ref="A2:M2"/>
    <mergeCell ref="B4:B5"/>
    <mergeCell ref="C4:D5"/>
    <mergeCell ref="E4:E5"/>
    <mergeCell ref="F4:G5"/>
    <mergeCell ref="H4:H5"/>
    <mergeCell ref="I4:J5"/>
    <mergeCell ref="K4:K5"/>
    <mergeCell ref="L4:M5"/>
  </mergeCells>
  <phoneticPr fontId="46"/>
  <pageMargins left="0.7" right="0.7" top="0.75" bottom="0.75" header="0.3" footer="0.3"/>
  <pageSetup paperSize="9" scale="99" orientation="portrait" r:id="rId1"/>
  <headerFooter>
    <oddHeader xml:space="preserve">&amp;L&amp;28
</oddHead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98EC3-1EB3-43AD-AC89-EEE2124AF5FF}">
  <sheetPr codeName="Sheet12">
    <tabColor rgb="FF92D050"/>
    <pageSetUpPr fitToPage="1"/>
  </sheetPr>
  <dimension ref="A1:S34"/>
  <sheetViews>
    <sheetView workbookViewId="0">
      <selection sqref="A1:K1"/>
    </sheetView>
  </sheetViews>
  <sheetFormatPr defaultColWidth="9" defaultRowHeight="13.5"/>
  <cols>
    <col min="1" max="1" width="19.75" customWidth="1"/>
    <col min="2" max="2" width="6" customWidth="1"/>
    <col min="3" max="9" width="5.625" customWidth="1"/>
    <col min="10" max="10" width="2.625" customWidth="1"/>
    <col min="11" max="12" width="5.125" customWidth="1"/>
    <col min="13" max="14" width="5.625" customWidth="1"/>
    <col min="15" max="15" width="9.875" customWidth="1"/>
    <col min="16" max="16" width="5.625" customWidth="1"/>
  </cols>
  <sheetData>
    <row r="1" spans="1:19" ht="33" customHeight="1">
      <c r="A1" s="592" t="s">
        <v>4</v>
      </c>
      <c r="B1" s="592"/>
      <c r="C1" s="592"/>
      <c r="D1" s="592"/>
      <c r="E1" s="592"/>
      <c r="F1" s="592"/>
      <c r="G1" s="592"/>
      <c r="H1" s="592"/>
      <c r="I1" s="592"/>
      <c r="J1" s="592"/>
      <c r="K1" s="592"/>
      <c r="L1" s="593" t="s">
        <v>66</v>
      </c>
      <c r="M1" s="593"/>
      <c r="N1" s="593"/>
      <c r="O1" s="593"/>
      <c r="P1" s="23"/>
    </row>
    <row r="2" spans="1:19" ht="31.5" customHeight="1">
      <c r="A2" s="475" t="s">
        <v>656</v>
      </c>
      <c r="B2" s="476"/>
      <c r="C2" s="476"/>
      <c r="D2" s="476"/>
      <c r="E2" s="476"/>
      <c r="F2" s="476"/>
      <c r="G2" s="476"/>
      <c r="H2" s="476"/>
      <c r="I2" s="476"/>
      <c r="J2" s="476"/>
      <c r="K2" s="477"/>
      <c r="L2" s="593" t="s">
        <v>1</v>
      </c>
      <c r="M2" s="593"/>
      <c r="N2" s="593"/>
      <c r="O2" s="593"/>
      <c r="P2" s="23"/>
    </row>
    <row r="3" spans="1:19" ht="14.25" thickBot="1"/>
    <row r="4" spans="1:19"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19" ht="15" customHeight="1" thickBot="1">
      <c r="A5" s="3" t="s">
        <v>20</v>
      </c>
      <c r="B5" s="479"/>
      <c r="C5" s="481"/>
      <c r="D5" s="481"/>
      <c r="E5" s="483"/>
      <c r="F5" s="481"/>
      <c r="G5" s="481"/>
      <c r="H5" s="485"/>
      <c r="I5" s="481"/>
      <c r="J5" s="481"/>
      <c r="K5" s="481"/>
      <c r="L5" s="489"/>
      <c r="M5" s="481"/>
      <c r="N5" s="481"/>
      <c r="O5" s="11"/>
    </row>
    <row r="6" spans="1:19"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19" ht="15" customHeight="1" thickBot="1">
      <c r="A7" s="493"/>
      <c r="B7" s="479"/>
      <c r="C7" s="481"/>
      <c r="D7" s="481"/>
      <c r="E7" s="495"/>
      <c r="F7" s="481"/>
      <c r="G7" s="481"/>
      <c r="H7" s="485"/>
      <c r="I7" s="481"/>
      <c r="J7" s="481"/>
      <c r="K7" s="481"/>
      <c r="L7" s="489"/>
      <c r="M7" s="481"/>
      <c r="N7" s="481"/>
      <c r="O7" s="11"/>
    </row>
    <row r="8" spans="1:19" ht="15" thickTop="1" thickBot="1"/>
    <row r="9" spans="1:19" ht="30" customHeight="1">
      <c r="A9" s="4"/>
      <c r="B9" s="496" t="s">
        <v>10</v>
      </c>
      <c r="C9" s="497"/>
      <c r="D9" s="497"/>
      <c r="E9" s="5" t="s">
        <v>11</v>
      </c>
      <c r="F9" s="497" t="s">
        <v>12</v>
      </c>
      <c r="G9" s="497"/>
      <c r="H9" s="497"/>
      <c r="I9" s="589"/>
      <c r="J9" s="499" t="s">
        <v>19</v>
      </c>
      <c r="K9" s="500"/>
      <c r="L9" s="590"/>
      <c r="M9" s="594" t="s">
        <v>42</v>
      </c>
      <c r="N9" s="595"/>
      <c r="O9" s="596"/>
      <c r="P9" s="21"/>
    </row>
    <row r="10" spans="1:19" ht="30" customHeight="1">
      <c r="A10" s="12"/>
      <c r="B10" s="303" t="s">
        <v>6</v>
      </c>
      <c r="C10" s="6" t="s">
        <v>7</v>
      </c>
      <c r="D10" s="33" t="s">
        <v>8</v>
      </c>
      <c r="E10" s="26" t="s">
        <v>9</v>
      </c>
      <c r="F10" s="34" t="s">
        <v>6</v>
      </c>
      <c r="G10" s="6" t="s">
        <v>7</v>
      </c>
      <c r="H10" s="34" t="s">
        <v>8</v>
      </c>
      <c r="I10" s="26" t="s">
        <v>13</v>
      </c>
      <c r="J10" s="502"/>
      <c r="K10" s="503"/>
      <c r="L10" s="591"/>
      <c r="M10" s="597"/>
      <c r="N10" s="598"/>
      <c r="O10" s="599"/>
      <c r="P10" s="21"/>
    </row>
    <row r="11" spans="1:19" ht="30" customHeight="1">
      <c r="A11" s="304"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IFERROR(_xlfn.LET(_xlpm.達成率,_xlfn.XLOOKUP(1,(集計!$A:$A=$A$2)*(集計!$B:$B=$A11),集計!F:F),_xlfn.IFS(_xlpm.達成率&gt;=100,$B$4,_xlpm.達成率&gt;=95,$E$4,_xlpm.達成率&gt;=90,$H$4,TRUE,$L$4)),"")</f>
        <v>☀</v>
      </c>
      <c r="E11" s="307" t="str" cm="1">
        <f t="array" ref="E11">IFERROR(_xlfn.IFS(#REF! &gt;= 1, $B$4,#REF! &gt;=
 0.95, $E$4,#REF! &gt;=
 0.9, $H$4,
            TRUE, $L$4
),"")</f>
        <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IFERROR(_xlfn.LET(_xlpm.達成率,_xlfn.XLOOKUP(1,(集計!$A:$A=$A$2)*(集計!$B:$B=$A11),集計!I:I),_xlfn.IFS(_xlpm.達成率&gt;=100,$B$4,_xlpm.達成率&gt;=95,$E$4,_xlpm.達成率&gt;=90,$H$4,TRUE,$L$4)),"")</f>
        <v>☂</v>
      </c>
      <c r="I11" s="89" t="str" cm="1">
        <f t="array" ref="I11">IFERROR(_xlfn.IFS(#REF! &gt;= 1, $B$4,#REF! &gt;=
 0.95, $E$4,#REF! &gt;=
 0.9, $H$4,
            TRUE, $L$4
),"")</f>
        <v/>
      </c>
      <c r="J11" s="505" cm="1">
        <f t="array" ref="J11">IFERROR(_xlfn.XLOOKUP(1, (集計!$A:$A=$A$2) * (集計!$B:$B=$A11), 集計!C:C),"")</f>
        <v>3300592</v>
      </c>
      <c r="K11" s="506"/>
      <c r="L11" s="506"/>
      <c r="M11" s="600"/>
      <c r="N11" s="601"/>
      <c r="O11" s="602"/>
      <c r="P11" s="24"/>
    </row>
    <row r="12" spans="1:19" ht="30" customHeight="1">
      <c r="A12" s="304"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IFERROR(_xlfn.LET(_xlpm.達成率,_xlfn.XLOOKUP(1,(集計!$A:$A=$A$2)*(集計!$B:$B=$A12),集計!F:F),_xlfn.IFS(_xlpm.達成率&gt;=100,$B$4,_xlpm.達成率&gt;=95,$E$4,_xlpm.達成率&gt;=90,$H$4,TRUE,$L$4)),"")</f>
        <v>☀</v>
      </c>
      <c r="E12" s="307" t="str" cm="1">
        <f t="array" ref="E12">IFERROR(_xlfn.IFS(#REF! &gt;= 1, $B$4,#REF! &gt;=
 0.95, $E$4,#REF! &gt;=
 0.9, $H$4,
            TRUE, $L$4
),"")</f>
        <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IFERROR(_xlfn.LET(_xlpm.達成率,_xlfn.XLOOKUP(1,(集計!$A:$A=$A$2)*(集計!$B:$B=$A12),集計!I:I),_xlfn.IFS(_xlpm.達成率&gt;=100,$B$4,_xlpm.達成率&gt;=95,$E$4,_xlpm.達成率&gt;=90,$H$4,TRUE,$L$4)),"")</f>
        <v>☀</v>
      </c>
      <c r="I12" s="89" t="str" cm="1">
        <f t="array" ref="I12">IFERROR(_xlfn.IFS(#REF! &gt;= 1, $B$4,#REF! &gt;=
 0.95, $E$4,#REF! &gt;=
 0.9, $H$4,
            TRUE, $L$4
),"")</f>
        <v/>
      </c>
      <c r="J12" s="505">
        <f t="array" ref="J12">IFERROR(_xlfn.XLOOKUP(1, (集計!$A:$A=$A$2) * (集計!$B:$B=$A12), 集計!C:C),"")</f>
        <v>534855</v>
      </c>
      <c r="K12" s="506"/>
      <c r="L12" s="506"/>
      <c r="M12" s="620"/>
      <c r="N12" s="621"/>
      <c r="O12" s="622"/>
    </row>
    <row r="13" spans="1:19"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IFERROR(_xlfn.LET(_xlpm.達成率,_xlfn.XLOOKUP(1,(集計!$A:$A=$A$2)*(集計!$B:$B=$A13),集計!F:F),_xlfn.IFS(_xlpm.達成率&gt;=100,$B$4,_xlpm.達成率&gt;=95,$E$4,_xlpm.達成率&gt;=90,$H$4,TRUE,$L$4)),"")</f>
        <v>☂</v>
      </c>
      <c r="E13" s="307" t="str" cm="1">
        <f t="array" ref="E13">IFERROR(_xlfn.IFS(#REF! &gt;= 1, $B$4,#REF! &gt;=
 0.95, $E$4,#REF! &gt;=
 0.9, $H$4,
            TRUE, $L$4
),"")</f>
        <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333" t="str" cm="1">
        <f t="array" ref="H13">IFERROR(_xlfn.LET(_xlpm.達成率,_xlfn.XLOOKUP(1,(集計!$A:$A=$A$2)*(集計!$B:$B=$A13),集計!I:I),_xlfn.IFS(_xlpm.達成率&gt;=100,$B$4,_xlpm.達成率&gt;=95,$E$4,_xlpm.達成率&gt;=90,$H$4,TRUE,$L$4)),"")</f>
        <v>☀</v>
      </c>
      <c r="I13" s="89" t="str" cm="1">
        <f t="array" ref="I13">IFERROR(_xlfn.IFS(#REF! &gt;= 1, $B$4,#REF! &gt;=
 0.95, $E$4,#REF! &gt;=
 0.9, $H$4,
            TRUE, $L$4
),"")</f>
        <v/>
      </c>
      <c r="J13" s="505">
        <f t="array" ref="J13">IFERROR(_xlfn.XLOOKUP(1, (集計!$A:$A=$A$2) * (集計!$B:$B=$A13), 集計!C:C),"")</f>
        <v>13646</v>
      </c>
      <c r="K13" s="506"/>
      <c r="L13" s="506"/>
      <c r="M13" s="623"/>
      <c r="N13" s="621"/>
      <c r="O13" s="622"/>
    </row>
    <row r="14" spans="1:19" ht="30" customHeight="1">
      <c r="A14" s="17"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IFERROR(_xlfn.LET(_xlpm.達成率,_xlfn.XLOOKUP(1,(集計!$A:$A=$A$2)*(集計!$B:$B=$A14),集計!F:F),_xlfn.IFS(_xlpm.達成率&gt;=100,$B$4,_xlpm.達成率&gt;=95,$E$4,_xlpm.達成率&gt;=90,$H$4,TRUE,$L$4)),"")</f>
        <v>☀</v>
      </c>
      <c r="E14" s="307" t="str" cm="1">
        <f t="array" ref="E14">IFERROR(_xlfn.IFS(#REF! &gt;= 1, $B$4,#REF! &gt;=
 0.95, $E$4,#REF! &gt;=
 0.9,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IFERROR(_xlfn.LET(_xlpm.達成率,_xlfn.XLOOKUP(1,(集計!$A:$A=$A$2)*(集計!$B:$B=$A14),集計!I:I),_xlfn.IFS(_xlpm.達成率&gt;=100,$B$4,_xlpm.達成率&gt;=95,$E$4,_xlpm.達成率&gt;=90,$H$4,TRUE,$L$4)),"")</f>
        <v>☀</v>
      </c>
      <c r="I14" s="89" t="str" cm="1">
        <f t="array" ref="I14">IFERROR(_xlfn.IFS(#REF! &gt;= 1, $B$4,#REF! &gt;=
 0.95, $E$4,#REF! &gt;=
 0.9, $H$4,
            TRUE, $L$4
),"")</f>
        <v/>
      </c>
      <c r="J14" s="505">
        <f t="array" ref="J14">IFERROR(_xlfn.XLOOKUP(1, (集計!$A:$A=$A$2) * (集計!$B:$B=$A14), 集計!C:C),"")</f>
        <v>1952018</v>
      </c>
      <c r="K14" s="506"/>
      <c r="L14" s="506"/>
      <c r="M14" s="624"/>
      <c r="N14" s="625"/>
      <c r="O14" s="626"/>
    </row>
    <row r="15" spans="1:19" ht="31.5" customHeight="1">
      <c r="A15" s="17"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IFERROR(_xlfn.LET(_xlpm.達成率,_xlfn.XLOOKUP(1,(集計!$A:$A=$A$2)*(集計!$B:$B=$A15),集計!F:F),_xlfn.IFS(_xlpm.達成率&gt;=100,$B$4,_xlpm.達成率&gt;=95,$E$4,_xlpm.達成率&gt;=90,$H$4,TRUE,$L$4)),"")</f>
        <v>☀</v>
      </c>
      <c r="E15" s="307" t="str" cm="1">
        <f t="array" ref="E15">IFERROR(_xlfn.IFS(#REF! &gt;= 1, $B$4,#REF! &gt;=
 0.95, $E$4,#REF! &gt;=
 0.9, $H$4,
            TRUE, $L$4
),"")</f>
        <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IFERROR(_xlfn.LET(_xlpm.達成率,_xlfn.XLOOKUP(1,(集計!$A:$A=$A$2)*(集計!$B:$B=$A15),集計!I:I),_xlfn.IFS(_xlpm.達成率&gt;=100,$B$4,_xlpm.達成率&gt;=95,$E$4,_xlpm.達成率&gt;=90,$H$4,TRUE,$L$4)),"")</f>
        <v>☀</v>
      </c>
      <c r="I15" s="89" t="str" cm="1">
        <f t="array" ref="I15">IFERROR(_xlfn.IFS(#REF! &gt;= 1, $B$4,#REF! &gt;=
 0.95, $E$4,#REF! &gt;=
 0.9, $H$4,
            TRUE, $L$4
),"")</f>
        <v/>
      </c>
      <c r="J15" s="505">
        <f t="array" ref="J15">IFERROR(_xlfn.XLOOKUP(1, (集計!$A:$A=$A$2) * (集計!$B:$B=$A15), 集計!C:C),"")</f>
        <v>7386726</v>
      </c>
      <c r="K15" s="506"/>
      <c r="L15" s="506"/>
      <c r="M15" s="634"/>
      <c r="N15" s="635"/>
      <c r="O15" s="636"/>
      <c r="S15" s="44"/>
    </row>
    <row r="16" spans="1:19" ht="30" customHeight="1">
      <c r="A16" s="17"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IFERROR(_xlfn.LET(_xlpm.達成率,_xlfn.XLOOKUP(1,(集計!$A:$A=$A$2)*(集計!$B:$B=$A16),集計!F:F),_xlfn.IFS(_xlpm.達成率&gt;=100,$B$4,_xlpm.達成率&gt;=95,$E$4,_xlpm.達成率&gt;=90,$H$4,TRUE,$L$4)),"")</f>
        <v>☀</v>
      </c>
      <c r="E16" s="307" t="str" cm="1">
        <f t="array" ref="E16">IFERROR(_xlfn.IFS(#REF! &gt;= 1, $B$4,#REF! &gt;=
 0.95, $E$4,#REF! &gt;=
 0.9, $H$4,
            TRUE, $L$4
),"")</f>
        <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IFERROR(_xlfn.LET(_xlpm.達成率,_xlfn.XLOOKUP(1,(集計!$A:$A=$A$2)*(集計!$B:$B=$A16),集計!I:I),_xlfn.IFS(_xlpm.達成率&gt;=100,$B$4,_xlpm.達成率&gt;=95,$E$4,_xlpm.達成率&gt;=90,$H$4,TRUE,$L$4)),"")</f>
        <v>☀</v>
      </c>
      <c r="I16" s="89" t="str" cm="1">
        <f t="array" ref="I16">IFERROR(_xlfn.IFS(#REF! &gt;= 1, $B$4,#REF! &gt;=
 0.95, $E$4,#REF! &gt;=
 0.9, $H$4,
            TRUE, $L$4
),"")</f>
        <v/>
      </c>
      <c r="J16" s="505">
        <f t="array" ref="J16">IFERROR(_xlfn.XLOOKUP(1, (集計!$A:$A=$A$2) * (集計!$B:$B=$A16), 集計!C:C),"")</f>
        <v>5959880</v>
      </c>
      <c r="K16" s="506"/>
      <c r="L16" s="506"/>
      <c r="M16" s="623"/>
      <c r="N16" s="621"/>
      <c r="O16" s="622"/>
    </row>
    <row r="17" spans="1:19" ht="30" customHeight="1">
      <c r="A17" s="305"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IFERROR(_xlfn.LET(_xlpm.達成率,_xlfn.XLOOKUP(1,(集計!$A:$A=$A$2)*(集計!$B:$B=$A17),集計!F:F),_xlfn.IFS(_xlpm.達成率&gt;=100,$B$4,_xlpm.達成率&gt;=95,$E$4,_xlpm.達成率&gt;=90,$H$4,TRUE,$L$4)),"")</f>
        <v>☀</v>
      </c>
      <c r="E17" s="307" t="str" cm="1">
        <f t="array" ref="E17">IFERROR(_xlfn.IFS(#REF! &gt;= 1, $B$4,#REF! &gt;=
 0.95, $E$4,#REF! &gt;=
 0.9, $H$4,
            TRUE, $L$4
),"")</f>
        <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IFERROR(_xlfn.LET(_xlpm.達成率,_xlfn.XLOOKUP(1,(集計!$A:$A=$A$2)*(集計!$B:$B=$A17),集計!I:I),_xlfn.IFS(_xlpm.達成率&gt;=100,$B$4,_xlpm.達成率&gt;=95,$E$4,_xlpm.達成率&gt;=90,$H$4,TRUE,$L$4)),"")</f>
        <v>☀</v>
      </c>
      <c r="I17" s="89" t="str" cm="1">
        <f t="array" ref="I17">IFERROR(_xlfn.IFS(#REF! &gt;= 1, $B$4,#REF! &gt;=
 0.95, $E$4,#REF! &gt;=
 0.9, $H$4,
            TRUE, $L$4
),"")</f>
        <v/>
      </c>
      <c r="J17" s="505">
        <f t="array" ref="J17">IFERROR(_xlfn.XLOOKUP(1, (集計!$A:$A=$A$2) * (集計!$B:$B=$A17), 集計!C:C),"")</f>
        <v>746675</v>
      </c>
      <c r="K17" s="506"/>
      <c r="L17" s="506"/>
      <c r="M17" s="623"/>
      <c r="N17" s="621"/>
      <c r="O17" s="622"/>
      <c r="S17" s="58"/>
    </row>
    <row r="18" spans="1:19" ht="30" customHeight="1">
      <c r="A18" s="17"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IFERROR(_xlfn.LET(_xlpm.達成率,_xlfn.XLOOKUP(1,(集計!$A:$A=$A$2)*(集計!$B:$B=$A18),集計!F:F),_xlfn.IFS(_xlpm.達成率&gt;=100,$B$4,_xlpm.達成率&gt;=95,$E$4,_xlpm.達成率&gt;=90,$H$4,TRUE,$L$4)),"")</f>
        <v>☀</v>
      </c>
      <c r="E18" s="307" t="str" cm="1">
        <f t="array" ref="E18">IFERROR(_xlfn.IFS(#REF! &gt;= 1, $B$4,#REF! &gt;=
 0.95, $E$4,#REF! &gt;=
 0.9,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IFERROR(_xlfn.LET(_xlpm.達成率,_xlfn.XLOOKUP(1,(集計!$A:$A=$A$2)*(集計!$B:$B=$A18),集計!I:I),_xlfn.IFS(_xlpm.達成率&gt;=100,$B$4,_xlpm.達成率&gt;=95,$E$4,_xlpm.達成率&gt;=90,$H$4,TRUE,$L$4)),"")</f>
        <v>☂</v>
      </c>
      <c r="I18" s="89" t="str" cm="1">
        <f t="array" ref="I18">IFERROR(_xlfn.IFS(#REF! &gt;= 1, $B$4,#REF! &gt;=
 0.95, $E$4,#REF! &gt;=
 0.9, $H$4,
            TRUE, $L$4
),"")</f>
        <v/>
      </c>
      <c r="J18" s="505">
        <f t="array" ref="J18">IFERROR(_xlfn.XLOOKUP(1, (集計!$A:$A=$A$2) * (集計!$B:$B=$A18), 集計!C:C),"")</f>
        <v>193381</v>
      </c>
      <c r="K18" s="506"/>
      <c r="L18" s="506"/>
      <c r="M18" s="623"/>
      <c r="N18" s="621"/>
      <c r="O18" s="622"/>
      <c r="Q18" s="31"/>
    </row>
    <row r="19" spans="1:19" ht="30" customHeight="1">
      <c r="A19" s="13"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IFERROR(_xlfn.LET(_xlpm.達成率,_xlfn.XLOOKUP(1,(集計!$A:$A=$A$2)*(集計!$B:$B=$A19),集計!F:F),_xlfn.IFS(_xlpm.達成率&gt;=100,$B$4,_xlpm.達成率&gt;=95,$E$4,_xlpm.達成率&gt;=90,$H$4,TRUE,$L$4)),"")</f>
        <v>☀</v>
      </c>
      <c r="E19" s="307" t="str" cm="1">
        <f t="array" ref="E19">IFERROR(_xlfn.IFS(#REF! &gt;= 1, $B$4,#REF! &gt;=
 0.95, $E$4,#REF! &gt;=
 0.9, $H$4,
            TRUE, $L$4
),"")</f>
        <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IFERROR(_xlfn.LET(_xlpm.達成率,_xlfn.XLOOKUP(1,(集計!$A:$A=$A$2)*(集計!$B:$B=$A19),集計!I:I),_xlfn.IFS(_xlpm.達成率&gt;=100,$B$4,_xlpm.達成率&gt;=95,$E$4,_xlpm.達成率&gt;=90,$H$4,TRUE,$L$4)),"")</f>
        <v>☀</v>
      </c>
      <c r="I19" s="89" t="str" cm="1">
        <f t="array" ref="I19">IFERROR(_xlfn.IFS(#REF! &gt;= 1, $B$4,#REF! &gt;=
 0.95, $E$4,#REF! &gt;=
 0.9, $H$4,
            TRUE, $L$4
),"")</f>
        <v/>
      </c>
      <c r="J19" s="505">
        <f t="array" ref="J19">IFERROR(_xlfn.XLOOKUP(1, (集計!$A:$A=$A$2) * (集計!$B:$B=$A19), 集計!C:C),"")</f>
        <v>2583824</v>
      </c>
      <c r="K19" s="506"/>
      <c r="L19" s="506"/>
      <c r="M19" s="634"/>
      <c r="N19" s="635"/>
      <c r="O19" s="636"/>
    </row>
    <row r="20" spans="1:19" ht="30" customHeight="1">
      <c r="A20" s="17"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IFERROR(_xlfn.LET(_xlpm.達成率,_xlfn.XLOOKUP(1,(集計!$A:$A=$A$2)*(集計!$B:$B=$A20),集計!F:F),_xlfn.IFS(_xlpm.達成率&gt;=100,$B$4,_xlpm.達成率&gt;=95,$E$4,_xlpm.達成率&gt;=90,$H$4,TRUE,$L$4)),"")</f>
        <v>☂</v>
      </c>
      <c r="E20" s="307" t="str" cm="1">
        <f t="array" ref="E20">IFERROR(_xlfn.IFS(#REF! &gt;= 1, $B$4,#REF! &gt;=
 0.95, $E$4,#REF! &gt;=
 0.9, $H$4,
            TRUE, $L$4
),"")</f>
        <v/>
      </c>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333" t="str" cm="1">
        <f t="array" ref="H20">IFERROR(_xlfn.LET(_xlpm.達成率,_xlfn.XLOOKUP(1,(集計!$A:$A=$A$2)*(集計!$B:$B=$A20),集計!I:I),_xlfn.IFS(_xlpm.達成率&gt;=100,$B$4,_xlpm.達成率&gt;=95,$E$4,_xlpm.達成率&gt;=90,$H$4,TRUE,$L$4)),"")</f>
        <v>☀</v>
      </c>
      <c r="I20" s="89" t="str" cm="1">
        <f t="array" ref="I20">IFERROR(_xlfn.IFS(#REF! &gt;= 1, $B$4,#REF! &gt;=
 0.95, $E$4,#REF! &gt;=
 0.9, $H$4,
            TRUE, $L$4
),"")</f>
        <v/>
      </c>
      <c r="J20" s="505" t="str">
        <f t="array" ref="J20">IFERROR(_xlfn.XLOOKUP(1, (集計!$A:$A=$A$2) * (集計!$B:$B=$A20), 集計!C:C),"")</f>
        <v>▲2,169,431</v>
      </c>
      <c r="K20" s="506"/>
      <c r="L20" s="506"/>
      <c r="M20" s="623"/>
      <c r="N20" s="621"/>
      <c r="O20" s="622"/>
      <c r="R20" s="60"/>
    </row>
    <row r="21" spans="1:19" ht="30" customHeight="1">
      <c r="A21" s="13"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333" t="str" cm="1">
        <f t="array" ref="D21">IFERROR(_xlfn.LET(_xlpm.達成率,_xlfn.XLOOKUP(1,(集計!$A:$A=$A$2)*(集計!$B:$B=$A21),集計!F:F),_xlfn.IFS(_xlpm.達成率&gt;=100,$B$4,_xlpm.達成率&gt;=95,$E$4,_xlpm.達成率&gt;=90,$H$4,TRUE,$L$4)),"")</f>
        <v>☀</v>
      </c>
      <c r="E21" s="307" t="str" cm="1">
        <f t="array" ref="E21">IFERROR(_xlfn.IFS(#REF! &gt;= 1, $B$4,#REF! &gt;=
 0.95, $E$4,#REF! &gt;=
 0.9, $H$4,
            TRUE, $L$4
),"")</f>
        <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333" t="str" cm="1">
        <f t="array" ref="H21">IFERROR(_xlfn.LET(_xlpm.達成率,_xlfn.XLOOKUP(1,(集計!$A:$A=$A$2)*(集計!$B:$B=$A21),集計!I:I),_xlfn.IFS(_xlpm.達成率&gt;=100,$B$4,_xlpm.達成率&gt;=95,$E$4,_xlpm.達成率&gt;=90,$H$4,TRUE,$L$4)),"")</f>
        <v>☀</v>
      </c>
      <c r="I21" s="89" t="str" cm="1">
        <f t="array" ref="I21">IFERROR(_xlfn.IFS(#REF! &gt;= 1, $B$4,#REF! &gt;=
 0.95, $E$4,#REF! &gt;=
 0.9, $H$4,
            TRUE, $L$4
),"")</f>
        <v/>
      </c>
      <c r="J21" s="505" t="str">
        <f t="array" ref="J21">IFERROR(_xlfn.XLOOKUP(1, (集計!$A:$A=$A$2) * (集計!$B:$B=$A21), 集計!C:C),"")</f>
        <v>▲1,535,171</v>
      </c>
      <c r="K21" s="506"/>
      <c r="L21" s="506"/>
      <c r="M21" s="623"/>
      <c r="N21" s="621"/>
      <c r="O21" s="622"/>
      <c r="P21" s="76"/>
      <c r="Q21" ph="1"/>
    </row>
    <row r="22" spans="1:19"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333" t="str" cm="1">
        <f t="array" ref="D22">IFERROR(_xlfn.LET(_xlpm.達成率,_xlfn.XLOOKUP(1,(集計!$A:$A=$A$2)*(集計!$B:$B=$A22),集計!F:F),_xlfn.IFS(_xlpm.達成率&gt;=100,$B$4,_xlpm.達成率&gt;=95,$E$4,_xlpm.達成率&gt;=90,$H$4,TRUE,$L$4)),"")</f>
        <v>☀</v>
      </c>
      <c r="E22" s="307" t="str" cm="1">
        <f t="array" ref="E22">IFERROR(_xlfn.IFS(#REF! &gt;= 1, $B$4,#REF! &gt;=
 0.95, $E$4,#REF! &gt;=
 0.9, $H$4,
            TRUE, $L$4
),"")</f>
        <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333" t="str" cm="1">
        <f t="array" ref="H22">IFERROR(_xlfn.LET(_xlpm.達成率,_xlfn.XLOOKUP(1,(集計!$A:$A=$A$2)*(集計!$B:$B=$A22),集計!I:I),_xlfn.IFS(_xlpm.達成率&gt;=100,$B$4,_xlpm.達成率&gt;=95,$E$4,_xlpm.達成率&gt;=90,$H$4,TRUE,$L$4)),"")</f>
        <v>☀</v>
      </c>
      <c r="I22" s="89" t="str" cm="1">
        <f t="array" ref="I22">IFERROR(_xlfn.IFS(#REF! &gt;= 1, $B$4,#REF! &gt;=
 0.95, $E$4,#REF! &gt;=
 0.9, $H$4,
            TRUE, $L$4
),"")</f>
        <v/>
      </c>
      <c r="J22" s="505" t="str">
        <f t="array" ref="J22">IFERROR(_xlfn.XLOOKUP(1, (集計!$A:$A=$A$2) * (集計!$B:$B=$A22), 集計!C:C),"")</f>
        <v>▲1,373,345</v>
      </c>
      <c r="K22" s="506"/>
      <c r="L22" s="506"/>
      <c r="M22" s="627"/>
      <c r="N22" s="625"/>
      <c r="O22" s="626"/>
      <c r="P22" ph="1"/>
      <c r="Q22" ph="1"/>
    </row>
    <row r="23" spans="1:19" ht="30" customHeight="1">
      <c r="A23" s="17"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IFERROR(_xlfn.LET(_xlpm.達成率,_xlfn.XLOOKUP(1,(集計!$A:$A=$A$2)*(集計!$B:$B=$A23),集計!F:F),_xlfn.IFS(_xlpm.達成率&gt;=100,$B$4,_xlpm.達成率&gt;=95,$E$4,_xlpm.達成率&gt;=90,$H$4,TRUE,$L$4)),"")</f>
        <v>☀</v>
      </c>
      <c r="E23" s="307" t="str" cm="1">
        <f t="array" ref="E23">IFERROR(_xlfn.IFS(#REF! &gt;= 1, $B$4,#REF! &gt;=
 0.95, $E$4,#REF! &gt;=
 0.9, $H$4,
            TRUE, $L$4
),"")</f>
        <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IFERROR(_xlfn.LET(_xlpm.達成率,_xlfn.XLOOKUP(1,(集計!$A:$A=$A$2)*(集計!$B:$B=$A23),集計!I:I),_xlfn.IFS(_xlpm.達成率&gt;=100,$B$4,_xlpm.達成率&gt;=95,$E$4,_xlpm.達成率&gt;=90,$H$4,TRUE,$L$4)),"")</f>
        <v>☀</v>
      </c>
      <c r="I23" s="89" t="str" cm="1">
        <f t="array" ref="I23">IFERROR(_xlfn.IFS(#REF! &gt;= 1, $B$4,#REF! &gt;=
 0.95, $E$4,#REF! &gt;=
 0.9, $H$4,
            TRUE, $L$4
),"")</f>
        <v/>
      </c>
      <c r="J23" s="505">
        <f t="array" ref="J23">IFERROR(_xlfn.XLOOKUP(1, (集計!$A:$A=$A$2) * (集計!$B:$B=$A23), 集計!C:C),"")</f>
        <v>2858033</v>
      </c>
      <c r="K23" s="506"/>
      <c r="L23" s="506"/>
      <c r="M23" s="628"/>
      <c r="N23" s="629"/>
      <c r="O23" s="630"/>
    </row>
    <row r="24" spans="1:19" ht="30" customHeight="1">
      <c r="A24" s="17"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333" t="str" cm="1">
        <f t="array" ref="D24">IFERROR(_xlfn.LET(_xlpm.達成率,_xlfn.XLOOKUP(1,(集計!$A:$A=$A$2)*(集計!$B:$B=$A24),集計!F:F),_xlfn.IFS(_xlpm.達成率&gt;=100,$B$4,_xlpm.達成率&gt;=95,$E$4,_xlpm.達成率&gt;=90,$H$4,TRUE,$L$4)),"")</f>
        <v>☀</v>
      </c>
      <c r="E24" s="307" t="str" cm="1">
        <f t="array" ref="E24">IFERROR(_xlfn.IFS(#REF! &gt;= 1, $B$4,#REF! &gt;=
 0.95, $E$4,#REF! &gt;=
 0.9, $H$4,
            TRUE, $L$4
),"")</f>
        <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333" t="str" cm="1">
        <f t="array" ref="H24">IFERROR(_xlfn.LET(_xlpm.達成率,_xlfn.XLOOKUP(1,(集計!$A:$A=$A$2)*(集計!$B:$B=$A24),集計!I:I),_xlfn.IFS(_xlpm.達成率&gt;=100,$B$4,_xlpm.達成率&gt;=95,$E$4,_xlpm.達成率&gt;=90,$H$4,TRUE,$L$4)),"")</f>
        <v>☀</v>
      </c>
      <c r="I24" s="89" t="str" cm="1">
        <f t="array" ref="I24">IFERROR(_xlfn.IFS(#REF! &gt;= 1, $B$4,#REF! &gt;=
 0.95, $E$4,#REF! &gt;=
 0.9, $H$4,
            TRUE, $L$4
),"")</f>
        <v/>
      </c>
      <c r="J24" s="505" t="str">
        <f t="array" ref="J24">IFERROR(_xlfn.XLOOKUP(1, (集計!$A:$A=$A$2) * (集計!$B:$B=$A24), 集計!C:C),"")</f>
        <v>▲2,690,446</v>
      </c>
      <c r="K24" s="506"/>
      <c r="L24" s="506"/>
      <c r="M24" s="628"/>
      <c r="N24" s="629"/>
      <c r="O24" s="630"/>
    </row>
    <row r="25" spans="1:19" ht="30" customHeight="1">
      <c r="A25" s="17"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IFERROR(_xlfn.LET(_xlpm.達成率,_xlfn.XLOOKUP(1,(集計!$A:$A=$A$2)*(集計!$B:$B=$A25),集計!F:F),_xlfn.IFS(_xlpm.達成率&gt;=100,$B$4,_xlpm.達成率&gt;=95,$E$4,_xlpm.達成率&gt;=90,$H$4,TRUE,$L$4)),"")</f>
        <v>☀</v>
      </c>
      <c r="E25" s="307" t="str" cm="1">
        <f t="array" ref="E25">IFERROR(_xlfn.IFS(#REF! &gt;= 1, $B$4,#REF! &gt;=
 0.95, $E$4,#REF! &gt;=
 0.9,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IFERROR(_xlfn.LET(_xlpm.達成率,_xlfn.XLOOKUP(1,(集計!$A:$A=$A$2)*(集計!$B:$B=$A25),集計!I:I),_xlfn.IFS(_xlpm.達成率&gt;=100,$B$4,_xlpm.達成率&gt;=95,$E$4,_xlpm.達成率&gt;=90,$H$4,TRUE,$L$4)),"")</f>
        <v>☀</v>
      </c>
      <c r="I25" s="89" t="str" cm="1">
        <f t="array" ref="I25">IFERROR(_xlfn.IFS(#REF! &gt;= 1, $B$4,#REF! &gt;=
 0.95, $E$4,#REF! &gt;=
 0.9, $H$4,
            TRUE, $L$4
),"")</f>
        <v/>
      </c>
      <c r="J25" s="505">
        <f t="array" ref="J25">IFERROR(_xlfn.XLOOKUP(1, (集計!$A:$A=$A$2) * (集計!$B:$B=$A25), 集計!C:C),"")</f>
        <v>282902</v>
      </c>
      <c r="K25" s="506"/>
      <c r="L25" s="506"/>
      <c r="M25" s="634"/>
      <c r="N25" s="635"/>
      <c r="O25" s="636"/>
    </row>
    <row r="26" spans="1:19" ht="30" customHeight="1">
      <c r="A26" s="17"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333" t="str" cm="1">
        <f t="array" ref="D26">IFERROR(_xlfn.LET(_xlpm.達成率,_xlfn.XLOOKUP(1,(集計!$A:$A=$A$2)*(集計!$B:$B=$A26),集計!F:F),_xlfn.IFS(_xlpm.達成率&gt;=100,$B$4,_xlpm.達成率&gt;=95,$E$4,_xlpm.達成率&gt;=90,$H$4,TRUE,$L$4)),"")</f>
        <v>☀</v>
      </c>
      <c r="E26" s="307" t="str" cm="1">
        <f t="array" ref="E26">IFERROR(_xlfn.IFS(#REF! &gt;= 1, $B$4,#REF! &gt;=
 0.95, $E$4,#REF! &gt;=
 0.9, $H$4,
            TRUE, $L$4
),"")</f>
        <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IFERROR(_xlfn.LET(_xlpm.達成率,_xlfn.XLOOKUP(1,(集計!$A:$A=$A$2)*(集計!$B:$B=$A26),集計!I:I),_xlfn.IFS(_xlpm.達成率&gt;=100,$B$4,_xlpm.達成率&gt;=95,$E$4,_xlpm.達成率&gt;=90,$H$4,TRUE,$L$4)),"")</f>
        <v>☀</v>
      </c>
      <c r="I26" s="89" t="str" cm="1">
        <f t="array" ref="I26">IFERROR(_xlfn.IFS(#REF! &gt;= 1, $B$4,#REF! &gt;=
 0.95, $E$4,#REF! &gt;=
 0.9, $H$4,
            TRUE, $L$4
),"")</f>
        <v/>
      </c>
      <c r="J26" s="505">
        <f t="array" ref="J26">IFERROR(_xlfn.XLOOKUP(1, (集計!$A:$A=$A$2) * (集計!$B:$B=$A26), 集計!C:C),"")</f>
        <v>1225865</v>
      </c>
      <c r="K26" s="506"/>
      <c r="L26" s="506"/>
      <c r="M26" s="603"/>
      <c r="N26" s="604"/>
      <c r="O26" s="605"/>
    </row>
    <row r="27" spans="1:19" ht="30" customHeight="1">
      <c r="A27" s="17"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IFERROR(_xlfn.LET(_xlpm.達成率,_xlfn.XLOOKUP(1,(集計!$A:$A=$A$2)*(集計!$B:$B=$A27),集計!F:F),_xlfn.IFS(_xlpm.達成率&gt;=100,$B$4,_xlpm.達成率&gt;=95,$E$4,_xlpm.達成率&gt;=90,$H$4,TRUE,$L$4)),"")</f>
        <v>☂</v>
      </c>
      <c r="E27" s="307" t="str" cm="1">
        <f t="array" ref="E27">IFERROR(_xlfn.IFS(#REF! &gt;= 1, $B$4,#REF! &gt;=
 0.95, $E$4,#REF! &gt;=
 0.9, $H$4,
            TRUE, $L$4
),"")</f>
        <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IFERROR(_xlfn.LET(_xlpm.達成率,_xlfn.XLOOKUP(1,(集計!$A:$A=$A$2)*(集計!$B:$B=$A27),集計!I:I),_xlfn.IFS(_xlpm.達成率&gt;=100,$B$4,_xlpm.達成率&gt;=95,$E$4,_xlpm.達成率&gt;=90,$H$4,TRUE,$L$4)),"")</f>
        <v>☂</v>
      </c>
      <c r="I27" s="89" t="str" cm="1">
        <f t="array" ref="I27">IFERROR(_xlfn.IFS(#REF! &gt;= 1, $B$4,#REF! &gt;=
 0.95, $E$4,#REF! &gt;=
 0.9, $H$4,
            TRUE, $L$4
),"")</f>
        <v/>
      </c>
      <c r="J27" s="505">
        <f t="array" ref="J27">IFERROR(_xlfn.XLOOKUP(1, (集計!$A:$A=$A$2) * (集計!$B:$B=$A27), 集計!C:C),"")</f>
        <v>301406</v>
      </c>
      <c r="K27" s="506"/>
      <c r="L27" s="506"/>
      <c r="M27" s="603"/>
      <c r="N27" s="604"/>
      <c r="O27" s="605"/>
    </row>
    <row r="28" spans="1:19"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333" t="str" cm="1">
        <f t="array" ref="D28">IFERROR(_xlfn.LET(_xlpm.達成率,_xlfn.XLOOKUP(1,(集計!$A:$A=$A$2)*(集計!$B:$B=$A28),集計!F:F),_xlfn.IFS(_xlpm.達成率&gt;=100,$B$4,_xlpm.達成率&gt;=95,$E$4,_xlpm.達成率&gt;=90,$H$4,TRUE,$L$4)),"")</f>
        <v>☀</v>
      </c>
      <c r="E28" s="307" t="str" cm="1">
        <f t="array" ref="E28">IFERROR(_xlfn.IFS(#REF! &gt;= 1, $B$4,#REF! &gt;=
 0.95, $E$4,#REF! &gt;=
 0.9, $H$4,
            TRUE, $L$4
),"")</f>
        <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333" t="str" cm="1">
        <f t="array" ref="H28">IFERROR(_xlfn.LET(_xlpm.達成率,_xlfn.XLOOKUP(1,(集計!$A:$A=$A$2)*(集計!$B:$B=$A28),集計!I:I),_xlfn.IFS(_xlpm.達成率&gt;=100,$B$4,_xlpm.達成率&gt;=95,$E$4,_xlpm.達成率&gt;=90,$H$4,TRUE,$L$4)),"")</f>
        <v>☀</v>
      </c>
      <c r="I28" s="89" t="str" cm="1">
        <f t="array" ref="I28">IFERROR(_xlfn.IFS(#REF! &gt;= 1, $B$4,#REF! &gt;=
 0.95, $E$4,#REF! &gt;=
 0.9, $H$4,
            TRUE, $L$4
),"")</f>
        <v/>
      </c>
      <c r="J28" s="505" t="str">
        <f t="array" ref="J28">IFERROR(_xlfn.XLOOKUP(1, (集計!$A:$A=$A$2) * (集計!$B:$B=$A28), 集計!C:C),"")</f>
        <v>▲1,598,176</v>
      </c>
      <c r="K28" s="506"/>
      <c r="L28" s="506"/>
      <c r="M28" s="600"/>
      <c r="N28" s="601"/>
      <c r="O28" s="602"/>
    </row>
    <row r="29" spans="1:19" ht="33.75" customHeight="1" thickBot="1">
      <c r="A29" s="306" t="s">
        <v>368</v>
      </c>
      <c r="B29" s="301" t="str" cm="1">
        <f t="array" ref="B29">IFERROR(_xlfn.LET(_xlpm.達成率,_xlfn.XLOOKUP(1,(集計!$A:$A=$A$2)*(集計!$B:$B=$A29),集計!D:D),_xlfn.IFS(_xlpm.達成率&gt;=100,$B$4,_xlpm.達成率&gt;=95,$E$4,_xlpm.達成率&gt;=90,$H$4,TRUE,$L$4)),"")</f>
        <v>🌤️</v>
      </c>
      <c r="C29" s="301" t="str" cm="1">
        <f t="array" ref="C29">IFERROR(_xlfn.LET(_xlpm.達成率,_xlfn.XLOOKUP(1,(集計!$A:$A=$A$2)*(集計!$B:$B=$A29),集計!E:E),_xlfn.IFS(_xlpm.達成率&gt;=110,$L$6,_xlpm.達成率&gt;=100,$H$4,TRUE,$B$6)),"")</f>
        <v>☀</v>
      </c>
      <c r="D29" s="301" t="str" cm="1">
        <f t="array" ref="D29">IFERROR(_xlfn.LET(_xlpm.達成率,_xlfn.XLOOKUP(1,(集計!$A:$A=$A$2)*(集計!$B:$B=$A29),集計!F:F),_xlfn.IFS(_xlpm.達成率&gt;=100,$B$4,_xlpm.達成率&gt;=95,$E$4,_xlpm.達成率&gt;=90,$H$4,TRUE,$L$4)),"")</f>
        <v>☂</v>
      </c>
      <c r="E29" s="309" t="str" cm="1">
        <f t="array" ref="E29">IFERROR(_xlfn.IFS(#REF! &gt;= 1, $B$4,#REF! &gt;=
 0.95, $E$4,#REF! &gt;=
 0.9, $H$4,
            TRUE, $L$4
),"")</f>
        <v/>
      </c>
      <c r="F29" s="301" t="str" cm="1">
        <f t="array" ref="F29">IFERROR(_xlfn.LET(_xlpm.達成率,_xlfn.XLOOKUP(1,(集計!$A:$A=$A$2)*(集計!$B:$B=$A29),集計!G:G),_xlfn.IFS(_xlpm.達成率&gt;=100,$B$4,_xlpm.達成率&gt;=95,$E$4,_xlpm.達成率&gt;=90,$H$4,TRUE,$L$4)),"")</f>
        <v>🌤️</v>
      </c>
      <c r="G29" s="301" t="str" cm="1">
        <f t="array" ref="G29">IFERROR(_xlfn.LET(_xlpm.達成率,_xlfn.XLOOKUP(1,(集計!$A:$A=$A$2)*(集計!$B:$B=$A29),集計!H:H),_xlfn.IFS(_xlpm.達成率&gt;=110,$L$6,_xlpm.達成率&gt;=100,$H$4,TRUE,$B$6)),"")</f>
        <v>☀</v>
      </c>
      <c r="H29" s="336" t="str" cm="1">
        <f t="array" ref="H29">IFERROR(_xlfn.LET(_xlpm.達成率,_xlfn.XLOOKUP(1,(集計!$A:$A=$A$2)*(集計!$B:$B=$A29),集計!I:I),_xlfn.IFS(_xlpm.達成率&gt;=100,$B$4,_xlpm.達成率&gt;=95,$E$4,_xlpm.達成率&gt;=90,$H$4,TRUE,$L$4)),"")</f>
        <v>☀</v>
      </c>
      <c r="I29" s="301" t="str" cm="1">
        <f t="array" ref="I29">IFERROR(_xlfn.IFS(#REF! &gt;= 1, $B$4,#REF! &gt;=
 0.95, $E$4,#REF! &gt;=
 0.9, $H$4,
            TRUE, $L$4
),"")</f>
        <v/>
      </c>
      <c r="J29" s="614" t="str">
        <f t="array" ref="J29">IFERROR(_xlfn.XLOOKUP(1, (集計!$A:$A=$A$2) * (集計!$B:$B=$A29), 集計!C:C),"")</f>
        <v>▲574,326</v>
      </c>
      <c r="K29" s="615"/>
      <c r="L29" s="615"/>
      <c r="M29" s="617"/>
      <c r="N29" s="618"/>
      <c r="O29" s="619"/>
    </row>
    <row r="30" spans="1:19" ht="30" customHeight="1" thickTop="1" thickBot="1">
      <c r="A30" s="20" t="s">
        <v>69</v>
      </c>
      <c r="B30" s="302" t="str" cm="1">
        <f t="array" ref="B30">IFERROR(_xlfn.LET(_xlpm.達成率,_xlfn.XLOOKUP(1,(集計!$A:$A=$A$2)*(集計!$B:$B=$A30),集計!D:D),_xlfn.IFS(_xlpm.達成率&gt;=100,$B$4,_xlpm.達成率&gt;=95,$E$4,_xlpm.達成率&gt;=90,$H$4,TRUE,$L$4)),"")</f>
        <v>☀</v>
      </c>
      <c r="C30" s="302" t="str" cm="1">
        <f t="array" ref="C30">IFERROR(_xlfn.LET(_xlpm.達成率,_xlfn.XLOOKUP(1,(集計!$A:$A=$A$2)*(集計!$B:$B=$A30),集計!E:E),_xlfn.IFS(_xlpm.達成率&gt;=110,$L$6,_xlpm.達成率&gt;=100,$H$4,TRUE,$B$6)),"")</f>
        <v>☀</v>
      </c>
      <c r="D30" s="302" t="str" cm="1">
        <f t="array" ref="D30">IFERROR(_xlfn.LET(_xlpm.達成率,_xlfn.XLOOKUP(1,(集計!$A:$A=$A$2)*(集計!$B:$B=$A30),集計!F:F),_xlfn.IFS(_xlpm.達成率&gt;=100,$B$4,_xlpm.達成率&gt;=95,$E$4,_xlpm.達成率&gt;=90,$H$4,TRUE,$L$4)),"")</f>
        <v>☀</v>
      </c>
      <c r="E30" s="310" t="str" cm="1">
        <f t="array" ref="E30">IFERROR(_xlfn.IFS(#REF! &gt;= 1, $B$4,#REF! &gt;=
 0.95, $E$4,#REF! &gt;=
 0.9, $H$4,
            TRUE, $L$4
),"")</f>
        <v/>
      </c>
      <c r="F30" s="302" t="str" cm="1">
        <f t="array" ref="F30">IFERROR(_xlfn.LET(_xlpm.達成率,_xlfn.XLOOKUP(1,(集計!$A:$A=$A$2)*(集計!$B:$B=$A30),集計!G:G),_xlfn.IFS(_xlpm.達成率&gt;=100,$B$4,_xlpm.達成率&gt;=95,$E$4,_xlpm.達成率&gt;=90,$H$4,TRUE,$L$4)),"")</f>
        <v>☀</v>
      </c>
      <c r="G30" s="302" t="str" cm="1">
        <f t="array" ref="G30">IFERROR(_xlfn.LET(_xlpm.達成率,_xlfn.XLOOKUP(1,(集計!$A:$A=$A$2)*(集計!$B:$B=$A30),集計!H:H),_xlfn.IFS(_xlpm.達成率&gt;=110,$L$6,_xlpm.達成率&gt;=100,$H$4,TRUE,$B$6)),"")</f>
        <v>☁</v>
      </c>
      <c r="H30" s="302" t="str" cm="1">
        <f t="array" ref="H30">IFERROR(_xlfn.LET(_xlpm.達成率,_xlfn.XLOOKUP(1,(集計!$A:$A=$A$2)*(集計!$B:$B=$A30),集計!I:I),_xlfn.IFS(_xlpm.達成率&gt;=100,$B$4,_xlpm.達成率&gt;=95,$E$4,_xlpm.達成率&gt;=90,$H$4,TRUE,$L$4)),"")</f>
        <v>☀</v>
      </c>
      <c r="I30" s="302" t="str" cm="1">
        <f t="array" ref="I30">IFERROR(_xlfn.IFS(#REF! &gt;= 1, $B$4,#REF! &gt;=
 0.95, $E$4,#REF! &gt;=
 0.9, $H$4,
            TRUE, $L$4
),"")</f>
        <v/>
      </c>
      <c r="J30" s="511">
        <f t="array" ref="J30">IFERROR(_xlfn.XLOOKUP(1, (集計!$A:$A=$A$2) * (集計!$B:$B=$A30), 集計!C:C),"")</f>
        <v>15014230</v>
      </c>
      <c r="K30" s="512"/>
      <c r="L30" s="512"/>
      <c r="M30" s="606"/>
      <c r="N30" s="607"/>
      <c r="O30" s="608"/>
    </row>
    <row r="31" spans="1:19" ht="17.25" customHeight="1" thickBot="1"/>
    <row r="32" spans="1:19"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J30:L30"/>
    <mergeCell ref="M30:O30"/>
    <mergeCell ref="A32:B32"/>
    <mergeCell ref="A33:O33"/>
    <mergeCell ref="J27:L27"/>
    <mergeCell ref="M27:O27"/>
    <mergeCell ref="J28:L28"/>
    <mergeCell ref="M28:O28"/>
    <mergeCell ref="J29:L29"/>
    <mergeCell ref="M29:O29"/>
    <mergeCell ref="J24:L24"/>
    <mergeCell ref="M24:O24"/>
    <mergeCell ref="J25:L25"/>
    <mergeCell ref="M25:O25"/>
    <mergeCell ref="J26:L26"/>
    <mergeCell ref="M26:O26"/>
    <mergeCell ref="J21:L21"/>
    <mergeCell ref="M21:O21"/>
    <mergeCell ref="J22:L22"/>
    <mergeCell ref="M22:O22"/>
    <mergeCell ref="J23:L23"/>
    <mergeCell ref="M23:O23"/>
    <mergeCell ref="J18:L18"/>
    <mergeCell ref="M18:O18"/>
    <mergeCell ref="J19:L19"/>
    <mergeCell ref="M19:O19"/>
    <mergeCell ref="J20:L20"/>
    <mergeCell ref="M20:O20"/>
    <mergeCell ref="J15:L15"/>
    <mergeCell ref="M15:O15"/>
    <mergeCell ref="J16:L16"/>
    <mergeCell ref="M16:O16"/>
    <mergeCell ref="J17:L17"/>
    <mergeCell ref="M17:O17"/>
    <mergeCell ref="J13:L13"/>
    <mergeCell ref="M13:O13"/>
    <mergeCell ref="J11:L11"/>
    <mergeCell ref="M11:O11"/>
    <mergeCell ref="J14:L14"/>
    <mergeCell ref="M14:O14"/>
    <mergeCell ref="I6:K7"/>
    <mergeCell ref="L6:L7"/>
    <mergeCell ref="M6:N7"/>
    <mergeCell ref="M9:O10"/>
    <mergeCell ref="J12:L12"/>
    <mergeCell ref="M12:O12"/>
    <mergeCell ref="B6:B7"/>
    <mergeCell ref="C6:D7"/>
    <mergeCell ref="E6:E7"/>
    <mergeCell ref="F6:G7"/>
    <mergeCell ref="H6:H7"/>
    <mergeCell ref="B9:D9"/>
    <mergeCell ref="F9:I9"/>
    <mergeCell ref="J9:L10"/>
    <mergeCell ref="A1:K1"/>
    <mergeCell ref="L1:O1"/>
    <mergeCell ref="A2:K2"/>
    <mergeCell ref="L2:O2"/>
    <mergeCell ref="B4:B5"/>
    <mergeCell ref="C4:D5"/>
    <mergeCell ref="E4:E5"/>
    <mergeCell ref="F4:G5"/>
    <mergeCell ref="H4:H5"/>
    <mergeCell ref="I4:K5"/>
    <mergeCell ref="L4:L5"/>
    <mergeCell ref="M4:N5"/>
    <mergeCell ref="A6:A7"/>
  </mergeCells>
  <phoneticPr fontId="46"/>
  <conditionalFormatting sqref="B11:I30">
    <cfRule type="expression" dxfId="7" priority="1" stopIfTrue="1">
      <formula>B11=$L$4</formula>
    </cfRule>
    <cfRule type="expression" dxfId="6" priority="2" stopIfTrue="1">
      <formula>B11=$B$4</formula>
    </cfRule>
    <cfRule type="expression" dxfId="5" priority="3" stopIfTrue="1">
      <formula>B11=$E$4</formula>
    </cfRule>
    <cfRule type="expression" dxfId="4"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0EEE-5E33-4F70-AF20-F559B19AE91F}">
  <sheetPr codeName="Sheet3">
    <tabColor rgb="FF00B0F0"/>
    <pageSetUpPr fitToPage="1"/>
  </sheetPr>
  <dimension ref="A1:AO62"/>
  <sheetViews>
    <sheetView workbookViewId="0">
      <selection sqref="A1:D1"/>
    </sheetView>
  </sheetViews>
  <sheetFormatPr defaultRowHeight="13.5"/>
  <cols>
    <col min="1" max="1" width="17.5" style="295" customWidth="1"/>
    <col min="2" max="2" width="11.625" style="95" customWidth="1"/>
    <col min="3" max="3" width="8.5" style="95" hidden="1" customWidth="1"/>
    <col min="4" max="4" width="9.5" style="95" hidden="1" customWidth="1"/>
    <col min="5" max="34" width="5.125" style="95" hidden="1" customWidth="1"/>
    <col min="35" max="35" width="7.375" style="95" hidden="1" customWidth="1"/>
    <col min="36" max="36" width="0" style="95" hidden="1" customWidth="1"/>
    <col min="37" max="37" width="9.5" style="95" hidden="1" customWidth="1"/>
    <col min="38" max="38" width="10.125" style="95" hidden="1" customWidth="1"/>
    <col min="39" max="39" width="8.875" style="95" hidden="1" customWidth="1"/>
    <col min="40" max="40" width="9.5" style="95" customWidth="1"/>
    <col min="41" max="41" width="11.375" style="95" customWidth="1"/>
    <col min="42" max="256" width="9" style="95"/>
    <col min="257" max="257" width="17.5" style="95" customWidth="1"/>
    <col min="258" max="258" width="11.625" style="95" customWidth="1"/>
    <col min="259" max="259" width="8.5" style="95" customWidth="1"/>
    <col min="260" max="260" width="9.5" style="95" bestFit="1" customWidth="1"/>
    <col min="261" max="290" width="5.125" style="95" customWidth="1"/>
    <col min="291" max="291" width="7.375" style="95" bestFit="1" customWidth="1"/>
    <col min="292" max="292" width="9" style="95"/>
    <col min="293" max="293" width="9.5" style="95" customWidth="1"/>
    <col min="294" max="294" width="10.125" style="95" bestFit="1" customWidth="1"/>
    <col min="295" max="295" width="8.875" style="95" customWidth="1"/>
    <col min="296" max="296" width="9.5" style="95" customWidth="1"/>
    <col min="297" max="297" width="11.375" style="95" customWidth="1"/>
    <col min="298" max="512" width="9" style="95"/>
    <col min="513" max="513" width="17.5" style="95" customWidth="1"/>
    <col min="514" max="514" width="11.625" style="95" customWidth="1"/>
    <col min="515" max="515" width="8.5" style="95" customWidth="1"/>
    <col min="516" max="516" width="9.5" style="95" bestFit="1" customWidth="1"/>
    <col min="517" max="546" width="5.125" style="95" customWidth="1"/>
    <col min="547" max="547" width="7.375" style="95" bestFit="1" customWidth="1"/>
    <col min="548" max="548" width="9" style="95"/>
    <col min="549" max="549" width="9.5" style="95" customWidth="1"/>
    <col min="550" max="550" width="10.125" style="95" bestFit="1" customWidth="1"/>
    <col min="551" max="551" width="8.875" style="95" customWidth="1"/>
    <col min="552" max="552" width="9.5" style="95" customWidth="1"/>
    <col min="553" max="553" width="11.375" style="95" customWidth="1"/>
    <col min="554" max="768" width="9" style="95"/>
    <col min="769" max="769" width="17.5" style="95" customWidth="1"/>
    <col min="770" max="770" width="11.625" style="95" customWidth="1"/>
    <col min="771" max="771" width="8.5" style="95" customWidth="1"/>
    <col min="772" max="772" width="9.5" style="95" bestFit="1" customWidth="1"/>
    <col min="773" max="802" width="5.125" style="95" customWidth="1"/>
    <col min="803" max="803" width="7.375" style="95" bestFit="1" customWidth="1"/>
    <col min="804" max="804" width="9" style="95"/>
    <col min="805" max="805" width="9.5" style="95" customWidth="1"/>
    <col min="806" max="806" width="10.125" style="95" bestFit="1" customWidth="1"/>
    <col min="807" max="807" width="8.875" style="95" customWidth="1"/>
    <col min="808" max="808" width="9.5" style="95" customWidth="1"/>
    <col min="809" max="809" width="11.375" style="95" customWidth="1"/>
    <col min="810" max="1024" width="9" style="95"/>
    <col min="1025" max="1025" width="17.5" style="95" customWidth="1"/>
    <col min="1026" max="1026" width="11.625" style="95" customWidth="1"/>
    <col min="1027" max="1027" width="8.5" style="95" customWidth="1"/>
    <col min="1028" max="1028" width="9.5" style="95" bestFit="1" customWidth="1"/>
    <col min="1029" max="1058" width="5.125" style="95" customWidth="1"/>
    <col min="1059" max="1059" width="7.375" style="95" bestFit="1" customWidth="1"/>
    <col min="1060" max="1060" width="9" style="95"/>
    <col min="1061" max="1061" width="9.5" style="95" customWidth="1"/>
    <col min="1062" max="1062" width="10.125" style="95" bestFit="1" customWidth="1"/>
    <col min="1063" max="1063" width="8.875" style="95" customWidth="1"/>
    <col min="1064" max="1064" width="9.5" style="95" customWidth="1"/>
    <col min="1065" max="1065" width="11.375" style="95" customWidth="1"/>
    <col min="1066" max="1280" width="9" style="95"/>
    <col min="1281" max="1281" width="17.5" style="95" customWidth="1"/>
    <col min="1282" max="1282" width="11.625" style="95" customWidth="1"/>
    <col min="1283" max="1283" width="8.5" style="95" customWidth="1"/>
    <col min="1284" max="1284" width="9.5" style="95" bestFit="1" customWidth="1"/>
    <col min="1285" max="1314" width="5.125" style="95" customWidth="1"/>
    <col min="1315" max="1315" width="7.375" style="95" bestFit="1" customWidth="1"/>
    <col min="1316" max="1316" width="9" style="95"/>
    <col min="1317" max="1317" width="9.5" style="95" customWidth="1"/>
    <col min="1318" max="1318" width="10.125" style="95" bestFit="1" customWidth="1"/>
    <col min="1319" max="1319" width="8.875" style="95" customWidth="1"/>
    <col min="1320" max="1320" width="9.5" style="95" customWidth="1"/>
    <col min="1321" max="1321" width="11.375" style="95" customWidth="1"/>
    <col min="1322" max="1536" width="9" style="95"/>
    <col min="1537" max="1537" width="17.5" style="95" customWidth="1"/>
    <col min="1538" max="1538" width="11.625" style="95" customWidth="1"/>
    <col min="1539" max="1539" width="8.5" style="95" customWidth="1"/>
    <col min="1540" max="1540" width="9.5" style="95" bestFit="1" customWidth="1"/>
    <col min="1541" max="1570" width="5.125" style="95" customWidth="1"/>
    <col min="1571" max="1571" width="7.375" style="95" bestFit="1" customWidth="1"/>
    <col min="1572" max="1572" width="9" style="95"/>
    <col min="1573" max="1573" width="9.5" style="95" customWidth="1"/>
    <col min="1574" max="1574" width="10.125" style="95" bestFit="1" customWidth="1"/>
    <col min="1575" max="1575" width="8.875" style="95" customWidth="1"/>
    <col min="1576" max="1576" width="9.5" style="95" customWidth="1"/>
    <col min="1577" max="1577" width="11.375" style="95" customWidth="1"/>
    <col min="1578" max="1792" width="9" style="95"/>
    <col min="1793" max="1793" width="17.5" style="95" customWidth="1"/>
    <col min="1794" max="1794" width="11.625" style="95" customWidth="1"/>
    <col min="1795" max="1795" width="8.5" style="95" customWidth="1"/>
    <col min="1796" max="1796" width="9.5" style="95" bestFit="1" customWidth="1"/>
    <col min="1797" max="1826" width="5.125" style="95" customWidth="1"/>
    <col min="1827" max="1827" width="7.375" style="95" bestFit="1" customWidth="1"/>
    <col min="1828" max="1828" width="9" style="95"/>
    <col min="1829" max="1829" width="9.5" style="95" customWidth="1"/>
    <col min="1830" max="1830" width="10.125" style="95" bestFit="1" customWidth="1"/>
    <col min="1831" max="1831" width="8.875" style="95" customWidth="1"/>
    <col min="1832" max="1832" width="9.5" style="95" customWidth="1"/>
    <col min="1833" max="1833" width="11.375" style="95" customWidth="1"/>
    <col min="1834" max="2048" width="9" style="95"/>
    <col min="2049" max="2049" width="17.5" style="95" customWidth="1"/>
    <col min="2050" max="2050" width="11.625" style="95" customWidth="1"/>
    <col min="2051" max="2051" width="8.5" style="95" customWidth="1"/>
    <col min="2052" max="2052" width="9.5" style="95" bestFit="1" customWidth="1"/>
    <col min="2053" max="2082" width="5.125" style="95" customWidth="1"/>
    <col min="2083" max="2083" width="7.375" style="95" bestFit="1" customWidth="1"/>
    <col min="2084" max="2084" width="9" style="95"/>
    <col min="2085" max="2085" width="9.5" style="95" customWidth="1"/>
    <col min="2086" max="2086" width="10.125" style="95" bestFit="1" customWidth="1"/>
    <col min="2087" max="2087" width="8.875" style="95" customWidth="1"/>
    <col min="2088" max="2088" width="9.5" style="95" customWidth="1"/>
    <col min="2089" max="2089" width="11.375" style="95" customWidth="1"/>
    <col min="2090" max="2304" width="9" style="95"/>
    <col min="2305" max="2305" width="17.5" style="95" customWidth="1"/>
    <col min="2306" max="2306" width="11.625" style="95" customWidth="1"/>
    <col min="2307" max="2307" width="8.5" style="95" customWidth="1"/>
    <col min="2308" max="2308" width="9.5" style="95" bestFit="1" customWidth="1"/>
    <col min="2309" max="2338" width="5.125" style="95" customWidth="1"/>
    <col min="2339" max="2339" width="7.375" style="95" bestFit="1" customWidth="1"/>
    <col min="2340" max="2340" width="9" style="95"/>
    <col min="2341" max="2341" width="9.5" style="95" customWidth="1"/>
    <col min="2342" max="2342" width="10.125" style="95" bestFit="1" customWidth="1"/>
    <col min="2343" max="2343" width="8.875" style="95" customWidth="1"/>
    <col min="2344" max="2344" width="9.5" style="95" customWidth="1"/>
    <col min="2345" max="2345" width="11.375" style="95" customWidth="1"/>
    <col min="2346" max="2560" width="9" style="95"/>
    <col min="2561" max="2561" width="17.5" style="95" customWidth="1"/>
    <col min="2562" max="2562" width="11.625" style="95" customWidth="1"/>
    <col min="2563" max="2563" width="8.5" style="95" customWidth="1"/>
    <col min="2564" max="2564" width="9.5" style="95" bestFit="1" customWidth="1"/>
    <col min="2565" max="2594" width="5.125" style="95" customWidth="1"/>
    <col min="2595" max="2595" width="7.375" style="95" bestFit="1" customWidth="1"/>
    <col min="2596" max="2596" width="9" style="95"/>
    <col min="2597" max="2597" width="9.5" style="95" customWidth="1"/>
    <col min="2598" max="2598" width="10.125" style="95" bestFit="1" customWidth="1"/>
    <col min="2599" max="2599" width="8.875" style="95" customWidth="1"/>
    <col min="2600" max="2600" width="9.5" style="95" customWidth="1"/>
    <col min="2601" max="2601" width="11.375" style="95" customWidth="1"/>
    <col min="2602" max="2816" width="9" style="95"/>
    <col min="2817" max="2817" width="17.5" style="95" customWidth="1"/>
    <col min="2818" max="2818" width="11.625" style="95" customWidth="1"/>
    <col min="2819" max="2819" width="8.5" style="95" customWidth="1"/>
    <col min="2820" max="2820" width="9.5" style="95" bestFit="1" customWidth="1"/>
    <col min="2821" max="2850" width="5.125" style="95" customWidth="1"/>
    <col min="2851" max="2851" width="7.375" style="95" bestFit="1" customWidth="1"/>
    <col min="2852" max="2852" width="9" style="95"/>
    <col min="2853" max="2853" width="9.5" style="95" customWidth="1"/>
    <col min="2854" max="2854" width="10.125" style="95" bestFit="1" customWidth="1"/>
    <col min="2855" max="2855" width="8.875" style="95" customWidth="1"/>
    <col min="2856" max="2856" width="9.5" style="95" customWidth="1"/>
    <col min="2857" max="2857" width="11.375" style="95" customWidth="1"/>
    <col min="2858" max="3072" width="9" style="95"/>
    <col min="3073" max="3073" width="17.5" style="95" customWidth="1"/>
    <col min="3074" max="3074" width="11.625" style="95" customWidth="1"/>
    <col min="3075" max="3075" width="8.5" style="95" customWidth="1"/>
    <col min="3076" max="3076" width="9.5" style="95" bestFit="1" customWidth="1"/>
    <col min="3077" max="3106" width="5.125" style="95" customWidth="1"/>
    <col min="3107" max="3107" width="7.375" style="95" bestFit="1" customWidth="1"/>
    <col min="3108" max="3108" width="9" style="95"/>
    <col min="3109" max="3109" width="9.5" style="95" customWidth="1"/>
    <col min="3110" max="3110" width="10.125" style="95" bestFit="1" customWidth="1"/>
    <col min="3111" max="3111" width="8.875" style="95" customWidth="1"/>
    <col min="3112" max="3112" width="9.5" style="95" customWidth="1"/>
    <col min="3113" max="3113" width="11.375" style="95" customWidth="1"/>
    <col min="3114" max="3328" width="9" style="95"/>
    <col min="3329" max="3329" width="17.5" style="95" customWidth="1"/>
    <col min="3330" max="3330" width="11.625" style="95" customWidth="1"/>
    <col min="3331" max="3331" width="8.5" style="95" customWidth="1"/>
    <col min="3332" max="3332" width="9.5" style="95" bestFit="1" customWidth="1"/>
    <col min="3333" max="3362" width="5.125" style="95" customWidth="1"/>
    <col min="3363" max="3363" width="7.375" style="95" bestFit="1" customWidth="1"/>
    <col min="3364" max="3364" width="9" style="95"/>
    <col min="3365" max="3365" width="9.5" style="95" customWidth="1"/>
    <col min="3366" max="3366" width="10.125" style="95" bestFit="1" customWidth="1"/>
    <col min="3367" max="3367" width="8.875" style="95" customWidth="1"/>
    <col min="3368" max="3368" width="9.5" style="95" customWidth="1"/>
    <col min="3369" max="3369" width="11.375" style="95" customWidth="1"/>
    <col min="3370" max="3584" width="9" style="95"/>
    <col min="3585" max="3585" width="17.5" style="95" customWidth="1"/>
    <col min="3586" max="3586" width="11.625" style="95" customWidth="1"/>
    <col min="3587" max="3587" width="8.5" style="95" customWidth="1"/>
    <col min="3588" max="3588" width="9.5" style="95" bestFit="1" customWidth="1"/>
    <col min="3589" max="3618" width="5.125" style="95" customWidth="1"/>
    <col min="3619" max="3619" width="7.375" style="95" bestFit="1" customWidth="1"/>
    <col min="3620" max="3620" width="9" style="95"/>
    <col min="3621" max="3621" width="9.5" style="95" customWidth="1"/>
    <col min="3622" max="3622" width="10.125" style="95" bestFit="1" customWidth="1"/>
    <col min="3623" max="3623" width="8.875" style="95" customWidth="1"/>
    <col min="3624" max="3624" width="9.5" style="95" customWidth="1"/>
    <col min="3625" max="3625" width="11.375" style="95" customWidth="1"/>
    <col min="3626" max="3840" width="9" style="95"/>
    <col min="3841" max="3841" width="17.5" style="95" customWidth="1"/>
    <col min="3842" max="3842" width="11.625" style="95" customWidth="1"/>
    <col min="3843" max="3843" width="8.5" style="95" customWidth="1"/>
    <col min="3844" max="3844" width="9.5" style="95" bestFit="1" customWidth="1"/>
    <col min="3845" max="3874" width="5.125" style="95" customWidth="1"/>
    <col min="3875" max="3875" width="7.375" style="95" bestFit="1" customWidth="1"/>
    <col min="3876" max="3876" width="9" style="95"/>
    <col min="3877" max="3877" width="9.5" style="95" customWidth="1"/>
    <col min="3878" max="3878" width="10.125" style="95" bestFit="1" customWidth="1"/>
    <col min="3879" max="3879" width="8.875" style="95" customWidth="1"/>
    <col min="3880" max="3880" width="9.5" style="95" customWidth="1"/>
    <col min="3881" max="3881" width="11.375" style="95" customWidth="1"/>
    <col min="3882" max="4096" width="9" style="95"/>
    <col min="4097" max="4097" width="17.5" style="95" customWidth="1"/>
    <col min="4098" max="4098" width="11.625" style="95" customWidth="1"/>
    <col min="4099" max="4099" width="8.5" style="95" customWidth="1"/>
    <col min="4100" max="4100" width="9.5" style="95" bestFit="1" customWidth="1"/>
    <col min="4101" max="4130" width="5.125" style="95" customWidth="1"/>
    <col min="4131" max="4131" width="7.375" style="95" bestFit="1" customWidth="1"/>
    <col min="4132" max="4132" width="9" style="95"/>
    <col min="4133" max="4133" width="9.5" style="95" customWidth="1"/>
    <col min="4134" max="4134" width="10.125" style="95" bestFit="1" customWidth="1"/>
    <col min="4135" max="4135" width="8.875" style="95" customWidth="1"/>
    <col min="4136" max="4136" width="9.5" style="95" customWidth="1"/>
    <col min="4137" max="4137" width="11.375" style="95" customWidth="1"/>
    <col min="4138" max="4352" width="9" style="95"/>
    <col min="4353" max="4353" width="17.5" style="95" customWidth="1"/>
    <col min="4354" max="4354" width="11.625" style="95" customWidth="1"/>
    <col min="4355" max="4355" width="8.5" style="95" customWidth="1"/>
    <col min="4356" max="4356" width="9.5" style="95" bestFit="1" customWidth="1"/>
    <col min="4357" max="4386" width="5.125" style="95" customWidth="1"/>
    <col min="4387" max="4387" width="7.375" style="95" bestFit="1" customWidth="1"/>
    <col min="4388" max="4388" width="9" style="95"/>
    <col min="4389" max="4389" width="9.5" style="95" customWidth="1"/>
    <col min="4390" max="4390" width="10.125" style="95" bestFit="1" customWidth="1"/>
    <col min="4391" max="4391" width="8.875" style="95" customWidth="1"/>
    <col min="4392" max="4392" width="9.5" style="95" customWidth="1"/>
    <col min="4393" max="4393" width="11.375" style="95" customWidth="1"/>
    <col min="4394" max="4608" width="9" style="95"/>
    <col min="4609" max="4609" width="17.5" style="95" customWidth="1"/>
    <col min="4610" max="4610" width="11.625" style="95" customWidth="1"/>
    <col min="4611" max="4611" width="8.5" style="95" customWidth="1"/>
    <col min="4612" max="4612" width="9.5" style="95" bestFit="1" customWidth="1"/>
    <col min="4613" max="4642" width="5.125" style="95" customWidth="1"/>
    <col min="4643" max="4643" width="7.375" style="95" bestFit="1" customWidth="1"/>
    <col min="4644" max="4644" width="9" style="95"/>
    <col min="4645" max="4645" width="9.5" style="95" customWidth="1"/>
    <col min="4646" max="4646" width="10.125" style="95" bestFit="1" customWidth="1"/>
    <col min="4647" max="4647" width="8.875" style="95" customWidth="1"/>
    <col min="4648" max="4648" width="9.5" style="95" customWidth="1"/>
    <col min="4649" max="4649" width="11.375" style="95" customWidth="1"/>
    <col min="4650" max="4864" width="9" style="95"/>
    <col min="4865" max="4865" width="17.5" style="95" customWidth="1"/>
    <col min="4866" max="4866" width="11.625" style="95" customWidth="1"/>
    <col min="4867" max="4867" width="8.5" style="95" customWidth="1"/>
    <col min="4868" max="4868" width="9.5" style="95" bestFit="1" customWidth="1"/>
    <col min="4869" max="4898" width="5.125" style="95" customWidth="1"/>
    <col min="4899" max="4899" width="7.375" style="95" bestFit="1" customWidth="1"/>
    <col min="4900" max="4900" width="9" style="95"/>
    <col min="4901" max="4901" width="9.5" style="95" customWidth="1"/>
    <col min="4902" max="4902" width="10.125" style="95" bestFit="1" customWidth="1"/>
    <col min="4903" max="4903" width="8.875" style="95" customWidth="1"/>
    <col min="4904" max="4904" width="9.5" style="95" customWidth="1"/>
    <col min="4905" max="4905" width="11.375" style="95" customWidth="1"/>
    <col min="4906" max="5120" width="9" style="95"/>
    <col min="5121" max="5121" width="17.5" style="95" customWidth="1"/>
    <col min="5122" max="5122" width="11.625" style="95" customWidth="1"/>
    <col min="5123" max="5123" width="8.5" style="95" customWidth="1"/>
    <col min="5124" max="5124" width="9.5" style="95" bestFit="1" customWidth="1"/>
    <col min="5125" max="5154" width="5.125" style="95" customWidth="1"/>
    <col min="5155" max="5155" width="7.375" style="95" bestFit="1" customWidth="1"/>
    <col min="5156" max="5156" width="9" style="95"/>
    <col min="5157" max="5157" width="9.5" style="95" customWidth="1"/>
    <col min="5158" max="5158" width="10.125" style="95" bestFit="1" customWidth="1"/>
    <col min="5159" max="5159" width="8.875" style="95" customWidth="1"/>
    <col min="5160" max="5160" width="9.5" style="95" customWidth="1"/>
    <col min="5161" max="5161" width="11.375" style="95" customWidth="1"/>
    <col min="5162" max="5376" width="9" style="95"/>
    <col min="5377" max="5377" width="17.5" style="95" customWidth="1"/>
    <col min="5378" max="5378" width="11.625" style="95" customWidth="1"/>
    <col min="5379" max="5379" width="8.5" style="95" customWidth="1"/>
    <col min="5380" max="5380" width="9.5" style="95" bestFit="1" customWidth="1"/>
    <col min="5381" max="5410" width="5.125" style="95" customWidth="1"/>
    <col min="5411" max="5411" width="7.375" style="95" bestFit="1" customWidth="1"/>
    <col min="5412" max="5412" width="9" style="95"/>
    <col min="5413" max="5413" width="9.5" style="95" customWidth="1"/>
    <col min="5414" max="5414" width="10.125" style="95" bestFit="1" customWidth="1"/>
    <col min="5415" max="5415" width="8.875" style="95" customWidth="1"/>
    <col min="5416" max="5416" width="9.5" style="95" customWidth="1"/>
    <col min="5417" max="5417" width="11.375" style="95" customWidth="1"/>
    <col min="5418" max="5632" width="9" style="95"/>
    <col min="5633" max="5633" width="17.5" style="95" customWidth="1"/>
    <col min="5634" max="5634" width="11.625" style="95" customWidth="1"/>
    <col min="5635" max="5635" width="8.5" style="95" customWidth="1"/>
    <col min="5636" max="5636" width="9.5" style="95" bestFit="1" customWidth="1"/>
    <col min="5637" max="5666" width="5.125" style="95" customWidth="1"/>
    <col min="5667" max="5667" width="7.375" style="95" bestFit="1" customWidth="1"/>
    <col min="5668" max="5668" width="9" style="95"/>
    <col min="5669" max="5669" width="9.5" style="95" customWidth="1"/>
    <col min="5670" max="5670" width="10.125" style="95" bestFit="1" customWidth="1"/>
    <col min="5671" max="5671" width="8.875" style="95" customWidth="1"/>
    <col min="5672" max="5672" width="9.5" style="95" customWidth="1"/>
    <col min="5673" max="5673" width="11.375" style="95" customWidth="1"/>
    <col min="5674" max="5888" width="9" style="95"/>
    <col min="5889" max="5889" width="17.5" style="95" customWidth="1"/>
    <col min="5890" max="5890" width="11.625" style="95" customWidth="1"/>
    <col min="5891" max="5891" width="8.5" style="95" customWidth="1"/>
    <col min="5892" max="5892" width="9.5" style="95" bestFit="1" customWidth="1"/>
    <col min="5893" max="5922" width="5.125" style="95" customWidth="1"/>
    <col min="5923" max="5923" width="7.375" style="95" bestFit="1" customWidth="1"/>
    <col min="5924" max="5924" width="9" style="95"/>
    <col min="5925" max="5925" width="9.5" style="95" customWidth="1"/>
    <col min="5926" max="5926" width="10.125" style="95" bestFit="1" customWidth="1"/>
    <col min="5927" max="5927" width="8.875" style="95" customWidth="1"/>
    <col min="5928" max="5928" width="9.5" style="95" customWidth="1"/>
    <col min="5929" max="5929" width="11.375" style="95" customWidth="1"/>
    <col min="5930" max="6144" width="9" style="95"/>
    <col min="6145" max="6145" width="17.5" style="95" customWidth="1"/>
    <col min="6146" max="6146" width="11.625" style="95" customWidth="1"/>
    <col min="6147" max="6147" width="8.5" style="95" customWidth="1"/>
    <col min="6148" max="6148" width="9.5" style="95" bestFit="1" customWidth="1"/>
    <col min="6149" max="6178" width="5.125" style="95" customWidth="1"/>
    <col min="6179" max="6179" width="7.375" style="95" bestFit="1" customWidth="1"/>
    <col min="6180" max="6180" width="9" style="95"/>
    <col min="6181" max="6181" width="9.5" style="95" customWidth="1"/>
    <col min="6182" max="6182" width="10.125" style="95" bestFit="1" customWidth="1"/>
    <col min="6183" max="6183" width="8.875" style="95" customWidth="1"/>
    <col min="6184" max="6184" width="9.5" style="95" customWidth="1"/>
    <col min="6185" max="6185" width="11.375" style="95" customWidth="1"/>
    <col min="6186" max="6400" width="9" style="95"/>
    <col min="6401" max="6401" width="17.5" style="95" customWidth="1"/>
    <col min="6402" max="6402" width="11.625" style="95" customWidth="1"/>
    <col min="6403" max="6403" width="8.5" style="95" customWidth="1"/>
    <col min="6404" max="6404" width="9.5" style="95" bestFit="1" customWidth="1"/>
    <col min="6405" max="6434" width="5.125" style="95" customWidth="1"/>
    <col min="6435" max="6435" width="7.375" style="95" bestFit="1" customWidth="1"/>
    <col min="6436" max="6436" width="9" style="95"/>
    <col min="6437" max="6437" width="9.5" style="95" customWidth="1"/>
    <col min="6438" max="6438" width="10.125" style="95" bestFit="1" customWidth="1"/>
    <col min="6439" max="6439" width="8.875" style="95" customWidth="1"/>
    <col min="6440" max="6440" width="9.5" style="95" customWidth="1"/>
    <col min="6441" max="6441" width="11.375" style="95" customWidth="1"/>
    <col min="6442" max="6656" width="9" style="95"/>
    <col min="6657" max="6657" width="17.5" style="95" customWidth="1"/>
    <col min="6658" max="6658" width="11.625" style="95" customWidth="1"/>
    <col min="6659" max="6659" width="8.5" style="95" customWidth="1"/>
    <col min="6660" max="6660" width="9.5" style="95" bestFit="1" customWidth="1"/>
    <col min="6661" max="6690" width="5.125" style="95" customWidth="1"/>
    <col min="6691" max="6691" width="7.375" style="95" bestFit="1" customWidth="1"/>
    <col min="6692" max="6692" width="9" style="95"/>
    <col min="6693" max="6693" width="9.5" style="95" customWidth="1"/>
    <col min="6694" max="6694" width="10.125" style="95" bestFit="1" customWidth="1"/>
    <col min="6695" max="6695" width="8.875" style="95" customWidth="1"/>
    <col min="6696" max="6696" width="9.5" style="95" customWidth="1"/>
    <col min="6697" max="6697" width="11.375" style="95" customWidth="1"/>
    <col min="6698" max="6912" width="9" style="95"/>
    <col min="6913" max="6913" width="17.5" style="95" customWidth="1"/>
    <col min="6914" max="6914" width="11.625" style="95" customWidth="1"/>
    <col min="6915" max="6915" width="8.5" style="95" customWidth="1"/>
    <col min="6916" max="6916" width="9.5" style="95" bestFit="1" customWidth="1"/>
    <col min="6917" max="6946" width="5.125" style="95" customWidth="1"/>
    <col min="6947" max="6947" width="7.375" style="95" bestFit="1" customWidth="1"/>
    <col min="6948" max="6948" width="9" style="95"/>
    <col min="6949" max="6949" width="9.5" style="95" customWidth="1"/>
    <col min="6950" max="6950" width="10.125" style="95" bestFit="1" customWidth="1"/>
    <col min="6951" max="6951" width="8.875" style="95" customWidth="1"/>
    <col min="6952" max="6952" width="9.5" style="95" customWidth="1"/>
    <col min="6953" max="6953" width="11.375" style="95" customWidth="1"/>
    <col min="6954" max="7168" width="9" style="95"/>
    <col min="7169" max="7169" width="17.5" style="95" customWidth="1"/>
    <col min="7170" max="7170" width="11.625" style="95" customWidth="1"/>
    <col min="7171" max="7171" width="8.5" style="95" customWidth="1"/>
    <col min="7172" max="7172" width="9.5" style="95" bestFit="1" customWidth="1"/>
    <col min="7173" max="7202" width="5.125" style="95" customWidth="1"/>
    <col min="7203" max="7203" width="7.375" style="95" bestFit="1" customWidth="1"/>
    <col min="7204" max="7204" width="9" style="95"/>
    <col min="7205" max="7205" width="9.5" style="95" customWidth="1"/>
    <col min="7206" max="7206" width="10.125" style="95" bestFit="1" customWidth="1"/>
    <col min="7207" max="7207" width="8.875" style="95" customWidth="1"/>
    <col min="7208" max="7208" width="9.5" style="95" customWidth="1"/>
    <col min="7209" max="7209" width="11.375" style="95" customWidth="1"/>
    <col min="7210" max="7424" width="9" style="95"/>
    <col min="7425" max="7425" width="17.5" style="95" customWidth="1"/>
    <col min="7426" max="7426" width="11.625" style="95" customWidth="1"/>
    <col min="7427" max="7427" width="8.5" style="95" customWidth="1"/>
    <col min="7428" max="7428" width="9.5" style="95" bestFit="1" customWidth="1"/>
    <col min="7429" max="7458" width="5.125" style="95" customWidth="1"/>
    <col min="7459" max="7459" width="7.375" style="95" bestFit="1" customWidth="1"/>
    <col min="7460" max="7460" width="9" style="95"/>
    <col min="7461" max="7461" width="9.5" style="95" customWidth="1"/>
    <col min="7462" max="7462" width="10.125" style="95" bestFit="1" customWidth="1"/>
    <col min="7463" max="7463" width="8.875" style="95" customWidth="1"/>
    <col min="7464" max="7464" width="9.5" style="95" customWidth="1"/>
    <col min="7465" max="7465" width="11.375" style="95" customWidth="1"/>
    <col min="7466" max="7680" width="9" style="95"/>
    <col min="7681" max="7681" width="17.5" style="95" customWidth="1"/>
    <col min="7682" max="7682" width="11.625" style="95" customWidth="1"/>
    <col min="7683" max="7683" width="8.5" style="95" customWidth="1"/>
    <col min="7684" max="7684" width="9.5" style="95" bestFit="1" customWidth="1"/>
    <col min="7685" max="7714" width="5.125" style="95" customWidth="1"/>
    <col min="7715" max="7715" width="7.375" style="95" bestFit="1" customWidth="1"/>
    <col min="7716" max="7716" width="9" style="95"/>
    <col min="7717" max="7717" width="9.5" style="95" customWidth="1"/>
    <col min="7718" max="7718" width="10.125" style="95" bestFit="1" customWidth="1"/>
    <col min="7719" max="7719" width="8.875" style="95" customWidth="1"/>
    <col min="7720" max="7720" width="9.5" style="95" customWidth="1"/>
    <col min="7721" max="7721" width="11.375" style="95" customWidth="1"/>
    <col min="7722" max="7936" width="9" style="95"/>
    <col min="7937" max="7937" width="17.5" style="95" customWidth="1"/>
    <col min="7938" max="7938" width="11.625" style="95" customWidth="1"/>
    <col min="7939" max="7939" width="8.5" style="95" customWidth="1"/>
    <col min="7940" max="7940" width="9.5" style="95" bestFit="1" customWidth="1"/>
    <col min="7941" max="7970" width="5.125" style="95" customWidth="1"/>
    <col min="7971" max="7971" width="7.375" style="95" bestFit="1" customWidth="1"/>
    <col min="7972" max="7972" width="9" style="95"/>
    <col min="7973" max="7973" width="9.5" style="95" customWidth="1"/>
    <col min="7974" max="7974" width="10.125" style="95" bestFit="1" customWidth="1"/>
    <col min="7975" max="7975" width="8.875" style="95" customWidth="1"/>
    <col min="7976" max="7976" width="9.5" style="95" customWidth="1"/>
    <col min="7977" max="7977" width="11.375" style="95" customWidth="1"/>
    <col min="7978" max="8192" width="9" style="95"/>
    <col min="8193" max="8193" width="17.5" style="95" customWidth="1"/>
    <col min="8194" max="8194" width="11.625" style="95" customWidth="1"/>
    <col min="8195" max="8195" width="8.5" style="95" customWidth="1"/>
    <col min="8196" max="8196" width="9.5" style="95" bestFit="1" customWidth="1"/>
    <col min="8197" max="8226" width="5.125" style="95" customWidth="1"/>
    <col min="8227" max="8227" width="7.375" style="95" bestFit="1" customWidth="1"/>
    <col min="8228" max="8228" width="9" style="95"/>
    <col min="8229" max="8229" width="9.5" style="95" customWidth="1"/>
    <col min="8230" max="8230" width="10.125" style="95" bestFit="1" customWidth="1"/>
    <col min="8231" max="8231" width="8.875" style="95" customWidth="1"/>
    <col min="8232" max="8232" width="9.5" style="95" customWidth="1"/>
    <col min="8233" max="8233" width="11.375" style="95" customWidth="1"/>
    <col min="8234" max="8448" width="9" style="95"/>
    <col min="8449" max="8449" width="17.5" style="95" customWidth="1"/>
    <col min="8450" max="8450" width="11.625" style="95" customWidth="1"/>
    <col min="8451" max="8451" width="8.5" style="95" customWidth="1"/>
    <col min="8452" max="8452" width="9.5" style="95" bestFit="1" customWidth="1"/>
    <col min="8453" max="8482" width="5.125" style="95" customWidth="1"/>
    <col min="8483" max="8483" width="7.375" style="95" bestFit="1" customWidth="1"/>
    <col min="8484" max="8484" width="9" style="95"/>
    <col min="8485" max="8485" width="9.5" style="95" customWidth="1"/>
    <col min="8486" max="8486" width="10.125" style="95" bestFit="1" customWidth="1"/>
    <col min="8487" max="8487" width="8.875" style="95" customWidth="1"/>
    <col min="8488" max="8488" width="9.5" style="95" customWidth="1"/>
    <col min="8489" max="8489" width="11.375" style="95" customWidth="1"/>
    <col min="8490" max="8704" width="9" style="95"/>
    <col min="8705" max="8705" width="17.5" style="95" customWidth="1"/>
    <col min="8706" max="8706" width="11.625" style="95" customWidth="1"/>
    <col min="8707" max="8707" width="8.5" style="95" customWidth="1"/>
    <col min="8708" max="8708" width="9.5" style="95" bestFit="1" customWidth="1"/>
    <col min="8709" max="8738" width="5.125" style="95" customWidth="1"/>
    <col min="8739" max="8739" width="7.375" style="95" bestFit="1" customWidth="1"/>
    <col min="8740" max="8740" width="9" style="95"/>
    <col min="8741" max="8741" width="9.5" style="95" customWidth="1"/>
    <col min="8742" max="8742" width="10.125" style="95" bestFit="1" customWidth="1"/>
    <col min="8743" max="8743" width="8.875" style="95" customWidth="1"/>
    <col min="8744" max="8744" width="9.5" style="95" customWidth="1"/>
    <col min="8745" max="8745" width="11.375" style="95" customWidth="1"/>
    <col min="8746" max="8960" width="9" style="95"/>
    <col min="8961" max="8961" width="17.5" style="95" customWidth="1"/>
    <col min="8962" max="8962" width="11.625" style="95" customWidth="1"/>
    <col min="8963" max="8963" width="8.5" style="95" customWidth="1"/>
    <col min="8964" max="8964" width="9.5" style="95" bestFit="1" customWidth="1"/>
    <col min="8965" max="8994" width="5.125" style="95" customWidth="1"/>
    <col min="8995" max="8995" width="7.375" style="95" bestFit="1" customWidth="1"/>
    <col min="8996" max="8996" width="9" style="95"/>
    <col min="8997" max="8997" width="9.5" style="95" customWidth="1"/>
    <col min="8998" max="8998" width="10.125" style="95" bestFit="1" customWidth="1"/>
    <col min="8999" max="8999" width="8.875" style="95" customWidth="1"/>
    <col min="9000" max="9000" width="9.5" style="95" customWidth="1"/>
    <col min="9001" max="9001" width="11.375" style="95" customWidth="1"/>
    <col min="9002" max="9216" width="9" style="95"/>
    <col min="9217" max="9217" width="17.5" style="95" customWidth="1"/>
    <col min="9218" max="9218" width="11.625" style="95" customWidth="1"/>
    <col min="9219" max="9219" width="8.5" style="95" customWidth="1"/>
    <col min="9220" max="9220" width="9.5" style="95" bestFit="1" customWidth="1"/>
    <col min="9221" max="9250" width="5.125" style="95" customWidth="1"/>
    <col min="9251" max="9251" width="7.375" style="95" bestFit="1" customWidth="1"/>
    <col min="9252" max="9252" width="9" style="95"/>
    <col min="9253" max="9253" width="9.5" style="95" customWidth="1"/>
    <col min="9254" max="9254" width="10.125" style="95" bestFit="1" customWidth="1"/>
    <col min="9255" max="9255" width="8.875" style="95" customWidth="1"/>
    <col min="9256" max="9256" width="9.5" style="95" customWidth="1"/>
    <col min="9257" max="9257" width="11.375" style="95" customWidth="1"/>
    <col min="9258" max="9472" width="9" style="95"/>
    <col min="9473" max="9473" width="17.5" style="95" customWidth="1"/>
    <col min="9474" max="9474" width="11.625" style="95" customWidth="1"/>
    <col min="9475" max="9475" width="8.5" style="95" customWidth="1"/>
    <col min="9476" max="9476" width="9.5" style="95" bestFit="1" customWidth="1"/>
    <col min="9477" max="9506" width="5.125" style="95" customWidth="1"/>
    <col min="9507" max="9507" width="7.375" style="95" bestFit="1" customWidth="1"/>
    <col min="9508" max="9508" width="9" style="95"/>
    <col min="9509" max="9509" width="9.5" style="95" customWidth="1"/>
    <col min="9510" max="9510" width="10.125" style="95" bestFit="1" customWidth="1"/>
    <col min="9511" max="9511" width="8.875" style="95" customWidth="1"/>
    <col min="9512" max="9512" width="9.5" style="95" customWidth="1"/>
    <col min="9513" max="9513" width="11.375" style="95" customWidth="1"/>
    <col min="9514" max="9728" width="9" style="95"/>
    <col min="9729" max="9729" width="17.5" style="95" customWidth="1"/>
    <col min="9730" max="9730" width="11.625" style="95" customWidth="1"/>
    <col min="9731" max="9731" width="8.5" style="95" customWidth="1"/>
    <col min="9732" max="9732" width="9.5" style="95" bestFit="1" customWidth="1"/>
    <col min="9733" max="9762" width="5.125" style="95" customWidth="1"/>
    <col min="9763" max="9763" width="7.375" style="95" bestFit="1" customWidth="1"/>
    <col min="9764" max="9764" width="9" style="95"/>
    <col min="9765" max="9765" width="9.5" style="95" customWidth="1"/>
    <col min="9766" max="9766" width="10.125" style="95" bestFit="1" customWidth="1"/>
    <col min="9767" max="9767" width="8.875" style="95" customWidth="1"/>
    <col min="9768" max="9768" width="9.5" style="95" customWidth="1"/>
    <col min="9769" max="9769" width="11.375" style="95" customWidth="1"/>
    <col min="9770" max="9984" width="9" style="95"/>
    <col min="9985" max="9985" width="17.5" style="95" customWidth="1"/>
    <col min="9986" max="9986" width="11.625" style="95" customWidth="1"/>
    <col min="9987" max="9987" width="8.5" style="95" customWidth="1"/>
    <col min="9988" max="9988" width="9.5" style="95" bestFit="1" customWidth="1"/>
    <col min="9989" max="10018" width="5.125" style="95" customWidth="1"/>
    <col min="10019" max="10019" width="7.375" style="95" bestFit="1" customWidth="1"/>
    <col min="10020" max="10020" width="9" style="95"/>
    <col min="10021" max="10021" width="9.5" style="95" customWidth="1"/>
    <col min="10022" max="10022" width="10.125" style="95" bestFit="1" customWidth="1"/>
    <col min="10023" max="10023" width="8.875" style="95" customWidth="1"/>
    <col min="10024" max="10024" width="9.5" style="95" customWidth="1"/>
    <col min="10025" max="10025" width="11.375" style="95" customWidth="1"/>
    <col min="10026" max="10240" width="9" style="95"/>
    <col min="10241" max="10241" width="17.5" style="95" customWidth="1"/>
    <col min="10242" max="10242" width="11.625" style="95" customWidth="1"/>
    <col min="10243" max="10243" width="8.5" style="95" customWidth="1"/>
    <col min="10244" max="10244" width="9.5" style="95" bestFit="1" customWidth="1"/>
    <col min="10245" max="10274" width="5.125" style="95" customWidth="1"/>
    <col min="10275" max="10275" width="7.375" style="95" bestFit="1" customWidth="1"/>
    <col min="10276" max="10276" width="9" style="95"/>
    <col min="10277" max="10277" width="9.5" style="95" customWidth="1"/>
    <col min="10278" max="10278" width="10.125" style="95" bestFit="1" customWidth="1"/>
    <col min="10279" max="10279" width="8.875" style="95" customWidth="1"/>
    <col min="10280" max="10280" width="9.5" style="95" customWidth="1"/>
    <col min="10281" max="10281" width="11.375" style="95" customWidth="1"/>
    <col min="10282" max="10496" width="9" style="95"/>
    <col min="10497" max="10497" width="17.5" style="95" customWidth="1"/>
    <col min="10498" max="10498" width="11.625" style="95" customWidth="1"/>
    <col min="10499" max="10499" width="8.5" style="95" customWidth="1"/>
    <col min="10500" max="10500" width="9.5" style="95" bestFit="1" customWidth="1"/>
    <col min="10501" max="10530" width="5.125" style="95" customWidth="1"/>
    <col min="10531" max="10531" width="7.375" style="95" bestFit="1" customWidth="1"/>
    <col min="10532" max="10532" width="9" style="95"/>
    <col min="10533" max="10533" width="9.5" style="95" customWidth="1"/>
    <col min="10534" max="10534" width="10.125" style="95" bestFit="1" customWidth="1"/>
    <col min="10535" max="10535" width="8.875" style="95" customWidth="1"/>
    <col min="10536" max="10536" width="9.5" style="95" customWidth="1"/>
    <col min="10537" max="10537" width="11.375" style="95" customWidth="1"/>
    <col min="10538" max="10752" width="9" style="95"/>
    <col min="10753" max="10753" width="17.5" style="95" customWidth="1"/>
    <col min="10754" max="10754" width="11.625" style="95" customWidth="1"/>
    <col min="10755" max="10755" width="8.5" style="95" customWidth="1"/>
    <col min="10756" max="10756" width="9.5" style="95" bestFit="1" customWidth="1"/>
    <col min="10757" max="10786" width="5.125" style="95" customWidth="1"/>
    <col min="10787" max="10787" width="7.375" style="95" bestFit="1" customWidth="1"/>
    <col min="10788" max="10788" width="9" style="95"/>
    <col min="10789" max="10789" width="9.5" style="95" customWidth="1"/>
    <col min="10790" max="10790" width="10.125" style="95" bestFit="1" customWidth="1"/>
    <col min="10791" max="10791" width="8.875" style="95" customWidth="1"/>
    <col min="10792" max="10792" width="9.5" style="95" customWidth="1"/>
    <col min="10793" max="10793" width="11.375" style="95" customWidth="1"/>
    <col min="10794" max="11008" width="9" style="95"/>
    <col min="11009" max="11009" width="17.5" style="95" customWidth="1"/>
    <col min="11010" max="11010" width="11.625" style="95" customWidth="1"/>
    <col min="11011" max="11011" width="8.5" style="95" customWidth="1"/>
    <col min="11012" max="11012" width="9.5" style="95" bestFit="1" customWidth="1"/>
    <col min="11013" max="11042" width="5.125" style="95" customWidth="1"/>
    <col min="11043" max="11043" width="7.375" style="95" bestFit="1" customWidth="1"/>
    <col min="11044" max="11044" width="9" style="95"/>
    <col min="11045" max="11045" width="9.5" style="95" customWidth="1"/>
    <col min="11046" max="11046" width="10.125" style="95" bestFit="1" customWidth="1"/>
    <col min="11047" max="11047" width="8.875" style="95" customWidth="1"/>
    <col min="11048" max="11048" width="9.5" style="95" customWidth="1"/>
    <col min="11049" max="11049" width="11.375" style="95" customWidth="1"/>
    <col min="11050" max="11264" width="9" style="95"/>
    <col min="11265" max="11265" width="17.5" style="95" customWidth="1"/>
    <col min="11266" max="11266" width="11.625" style="95" customWidth="1"/>
    <col min="11267" max="11267" width="8.5" style="95" customWidth="1"/>
    <col min="11268" max="11268" width="9.5" style="95" bestFit="1" customWidth="1"/>
    <col min="11269" max="11298" width="5.125" style="95" customWidth="1"/>
    <col min="11299" max="11299" width="7.375" style="95" bestFit="1" customWidth="1"/>
    <col min="11300" max="11300" width="9" style="95"/>
    <col min="11301" max="11301" width="9.5" style="95" customWidth="1"/>
    <col min="11302" max="11302" width="10.125" style="95" bestFit="1" customWidth="1"/>
    <col min="11303" max="11303" width="8.875" style="95" customWidth="1"/>
    <col min="11304" max="11304" width="9.5" style="95" customWidth="1"/>
    <col min="11305" max="11305" width="11.375" style="95" customWidth="1"/>
    <col min="11306" max="11520" width="9" style="95"/>
    <col min="11521" max="11521" width="17.5" style="95" customWidth="1"/>
    <col min="11522" max="11522" width="11.625" style="95" customWidth="1"/>
    <col min="11523" max="11523" width="8.5" style="95" customWidth="1"/>
    <col min="11524" max="11524" width="9.5" style="95" bestFit="1" customWidth="1"/>
    <col min="11525" max="11554" width="5.125" style="95" customWidth="1"/>
    <col min="11555" max="11555" width="7.375" style="95" bestFit="1" customWidth="1"/>
    <col min="11556" max="11556" width="9" style="95"/>
    <col min="11557" max="11557" width="9.5" style="95" customWidth="1"/>
    <col min="11558" max="11558" width="10.125" style="95" bestFit="1" customWidth="1"/>
    <col min="11559" max="11559" width="8.875" style="95" customWidth="1"/>
    <col min="11560" max="11560" width="9.5" style="95" customWidth="1"/>
    <col min="11561" max="11561" width="11.375" style="95" customWidth="1"/>
    <col min="11562" max="11776" width="9" style="95"/>
    <col min="11777" max="11777" width="17.5" style="95" customWidth="1"/>
    <col min="11778" max="11778" width="11.625" style="95" customWidth="1"/>
    <col min="11779" max="11779" width="8.5" style="95" customWidth="1"/>
    <col min="11780" max="11780" width="9.5" style="95" bestFit="1" customWidth="1"/>
    <col min="11781" max="11810" width="5.125" style="95" customWidth="1"/>
    <col min="11811" max="11811" width="7.375" style="95" bestFit="1" customWidth="1"/>
    <col min="11812" max="11812" width="9" style="95"/>
    <col min="11813" max="11813" width="9.5" style="95" customWidth="1"/>
    <col min="11814" max="11814" width="10.125" style="95" bestFit="1" customWidth="1"/>
    <col min="11815" max="11815" width="8.875" style="95" customWidth="1"/>
    <col min="11816" max="11816" width="9.5" style="95" customWidth="1"/>
    <col min="11817" max="11817" width="11.375" style="95" customWidth="1"/>
    <col min="11818" max="12032" width="9" style="95"/>
    <col min="12033" max="12033" width="17.5" style="95" customWidth="1"/>
    <col min="12034" max="12034" width="11.625" style="95" customWidth="1"/>
    <col min="12035" max="12035" width="8.5" style="95" customWidth="1"/>
    <col min="12036" max="12036" width="9.5" style="95" bestFit="1" customWidth="1"/>
    <col min="12037" max="12066" width="5.125" style="95" customWidth="1"/>
    <col min="12067" max="12067" width="7.375" style="95" bestFit="1" customWidth="1"/>
    <col min="12068" max="12068" width="9" style="95"/>
    <col min="12069" max="12069" width="9.5" style="95" customWidth="1"/>
    <col min="12070" max="12070" width="10.125" style="95" bestFit="1" customWidth="1"/>
    <col min="12071" max="12071" width="8.875" style="95" customWidth="1"/>
    <col min="12072" max="12072" width="9.5" style="95" customWidth="1"/>
    <col min="12073" max="12073" width="11.375" style="95" customWidth="1"/>
    <col min="12074" max="12288" width="9" style="95"/>
    <col min="12289" max="12289" width="17.5" style="95" customWidth="1"/>
    <col min="12290" max="12290" width="11.625" style="95" customWidth="1"/>
    <col min="12291" max="12291" width="8.5" style="95" customWidth="1"/>
    <col min="12292" max="12292" width="9.5" style="95" bestFit="1" customWidth="1"/>
    <col min="12293" max="12322" width="5.125" style="95" customWidth="1"/>
    <col min="12323" max="12323" width="7.375" style="95" bestFit="1" customWidth="1"/>
    <col min="12324" max="12324" width="9" style="95"/>
    <col min="12325" max="12325" width="9.5" style="95" customWidth="1"/>
    <col min="12326" max="12326" width="10.125" style="95" bestFit="1" customWidth="1"/>
    <col min="12327" max="12327" width="8.875" style="95" customWidth="1"/>
    <col min="12328" max="12328" width="9.5" style="95" customWidth="1"/>
    <col min="12329" max="12329" width="11.375" style="95" customWidth="1"/>
    <col min="12330" max="12544" width="9" style="95"/>
    <col min="12545" max="12545" width="17.5" style="95" customWidth="1"/>
    <col min="12546" max="12546" width="11.625" style="95" customWidth="1"/>
    <col min="12547" max="12547" width="8.5" style="95" customWidth="1"/>
    <col min="12548" max="12548" width="9.5" style="95" bestFit="1" customWidth="1"/>
    <col min="12549" max="12578" width="5.125" style="95" customWidth="1"/>
    <col min="12579" max="12579" width="7.375" style="95" bestFit="1" customWidth="1"/>
    <col min="12580" max="12580" width="9" style="95"/>
    <col min="12581" max="12581" width="9.5" style="95" customWidth="1"/>
    <col min="12582" max="12582" width="10.125" style="95" bestFit="1" customWidth="1"/>
    <col min="12583" max="12583" width="8.875" style="95" customWidth="1"/>
    <col min="12584" max="12584" width="9.5" style="95" customWidth="1"/>
    <col min="12585" max="12585" width="11.375" style="95" customWidth="1"/>
    <col min="12586" max="12800" width="9" style="95"/>
    <col min="12801" max="12801" width="17.5" style="95" customWidth="1"/>
    <col min="12802" max="12802" width="11.625" style="95" customWidth="1"/>
    <col min="12803" max="12803" width="8.5" style="95" customWidth="1"/>
    <col min="12804" max="12804" width="9.5" style="95" bestFit="1" customWidth="1"/>
    <col min="12805" max="12834" width="5.125" style="95" customWidth="1"/>
    <col min="12835" max="12835" width="7.375" style="95" bestFit="1" customWidth="1"/>
    <col min="12836" max="12836" width="9" style="95"/>
    <col min="12837" max="12837" width="9.5" style="95" customWidth="1"/>
    <col min="12838" max="12838" width="10.125" style="95" bestFit="1" customWidth="1"/>
    <col min="12839" max="12839" width="8.875" style="95" customWidth="1"/>
    <col min="12840" max="12840" width="9.5" style="95" customWidth="1"/>
    <col min="12841" max="12841" width="11.375" style="95" customWidth="1"/>
    <col min="12842" max="13056" width="9" style="95"/>
    <col min="13057" max="13057" width="17.5" style="95" customWidth="1"/>
    <col min="13058" max="13058" width="11.625" style="95" customWidth="1"/>
    <col min="13059" max="13059" width="8.5" style="95" customWidth="1"/>
    <col min="13060" max="13060" width="9.5" style="95" bestFit="1" customWidth="1"/>
    <col min="13061" max="13090" width="5.125" style="95" customWidth="1"/>
    <col min="13091" max="13091" width="7.375" style="95" bestFit="1" customWidth="1"/>
    <col min="13092" max="13092" width="9" style="95"/>
    <col min="13093" max="13093" width="9.5" style="95" customWidth="1"/>
    <col min="13094" max="13094" width="10.125" style="95" bestFit="1" customWidth="1"/>
    <col min="13095" max="13095" width="8.875" style="95" customWidth="1"/>
    <col min="13096" max="13096" width="9.5" style="95" customWidth="1"/>
    <col min="13097" max="13097" width="11.375" style="95" customWidth="1"/>
    <col min="13098" max="13312" width="9" style="95"/>
    <col min="13313" max="13313" width="17.5" style="95" customWidth="1"/>
    <col min="13314" max="13314" width="11.625" style="95" customWidth="1"/>
    <col min="13315" max="13315" width="8.5" style="95" customWidth="1"/>
    <col min="13316" max="13316" width="9.5" style="95" bestFit="1" customWidth="1"/>
    <col min="13317" max="13346" width="5.125" style="95" customWidth="1"/>
    <col min="13347" max="13347" width="7.375" style="95" bestFit="1" customWidth="1"/>
    <col min="13348" max="13348" width="9" style="95"/>
    <col min="13349" max="13349" width="9.5" style="95" customWidth="1"/>
    <col min="13350" max="13350" width="10.125" style="95" bestFit="1" customWidth="1"/>
    <col min="13351" max="13351" width="8.875" style="95" customWidth="1"/>
    <col min="13352" max="13352" width="9.5" style="95" customWidth="1"/>
    <col min="13353" max="13353" width="11.375" style="95" customWidth="1"/>
    <col min="13354" max="13568" width="9" style="95"/>
    <col min="13569" max="13569" width="17.5" style="95" customWidth="1"/>
    <col min="13570" max="13570" width="11.625" style="95" customWidth="1"/>
    <col min="13571" max="13571" width="8.5" style="95" customWidth="1"/>
    <col min="13572" max="13572" width="9.5" style="95" bestFit="1" customWidth="1"/>
    <col min="13573" max="13602" width="5.125" style="95" customWidth="1"/>
    <col min="13603" max="13603" width="7.375" style="95" bestFit="1" customWidth="1"/>
    <col min="13604" max="13604" width="9" style="95"/>
    <col min="13605" max="13605" width="9.5" style="95" customWidth="1"/>
    <col min="13606" max="13606" width="10.125" style="95" bestFit="1" customWidth="1"/>
    <col min="13607" max="13607" width="8.875" style="95" customWidth="1"/>
    <col min="13608" max="13608" width="9.5" style="95" customWidth="1"/>
    <col min="13609" max="13609" width="11.375" style="95" customWidth="1"/>
    <col min="13610" max="13824" width="9" style="95"/>
    <col min="13825" max="13825" width="17.5" style="95" customWidth="1"/>
    <col min="13826" max="13826" width="11.625" style="95" customWidth="1"/>
    <col min="13827" max="13827" width="8.5" style="95" customWidth="1"/>
    <col min="13828" max="13828" width="9.5" style="95" bestFit="1" customWidth="1"/>
    <col min="13829" max="13858" width="5.125" style="95" customWidth="1"/>
    <col min="13859" max="13859" width="7.375" style="95" bestFit="1" customWidth="1"/>
    <col min="13860" max="13860" width="9" style="95"/>
    <col min="13861" max="13861" width="9.5" style="95" customWidth="1"/>
    <col min="13862" max="13862" width="10.125" style="95" bestFit="1" customWidth="1"/>
    <col min="13863" max="13863" width="8.875" style="95" customWidth="1"/>
    <col min="13864" max="13864" width="9.5" style="95" customWidth="1"/>
    <col min="13865" max="13865" width="11.375" style="95" customWidth="1"/>
    <col min="13866" max="14080" width="9" style="95"/>
    <col min="14081" max="14081" width="17.5" style="95" customWidth="1"/>
    <col min="14082" max="14082" width="11.625" style="95" customWidth="1"/>
    <col min="14083" max="14083" width="8.5" style="95" customWidth="1"/>
    <col min="14084" max="14084" width="9.5" style="95" bestFit="1" customWidth="1"/>
    <col min="14085" max="14114" width="5.125" style="95" customWidth="1"/>
    <col min="14115" max="14115" width="7.375" style="95" bestFit="1" customWidth="1"/>
    <col min="14116" max="14116" width="9" style="95"/>
    <col min="14117" max="14117" width="9.5" style="95" customWidth="1"/>
    <col min="14118" max="14118" width="10.125" style="95" bestFit="1" customWidth="1"/>
    <col min="14119" max="14119" width="8.875" style="95" customWidth="1"/>
    <col min="14120" max="14120" width="9.5" style="95" customWidth="1"/>
    <col min="14121" max="14121" width="11.375" style="95" customWidth="1"/>
    <col min="14122" max="14336" width="9" style="95"/>
    <col min="14337" max="14337" width="17.5" style="95" customWidth="1"/>
    <col min="14338" max="14338" width="11.625" style="95" customWidth="1"/>
    <col min="14339" max="14339" width="8.5" style="95" customWidth="1"/>
    <col min="14340" max="14340" width="9.5" style="95" bestFit="1" customWidth="1"/>
    <col min="14341" max="14370" width="5.125" style="95" customWidth="1"/>
    <col min="14371" max="14371" width="7.375" style="95" bestFit="1" customWidth="1"/>
    <col min="14372" max="14372" width="9" style="95"/>
    <col min="14373" max="14373" width="9.5" style="95" customWidth="1"/>
    <col min="14374" max="14374" width="10.125" style="95" bestFit="1" customWidth="1"/>
    <col min="14375" max="14375" width="8.875" style="95" customWidth="1"/>
    <col min="14376" max="14376" width="9.5" style="95" customWidth="1"/>
    <col min="14377" max="14377" width="11.375" style="95" customWidth="1"/>
    <col min="14378" max="14592" width="9" style="95"/>
    <col min="14593" max="14593" width="17.5" style="95" customWidth="1"/>
    <col min="14594" max="14594" width="11.625" style="95" customWidth="1"/>
    <col min="14595" max="14595" width="8.5" style="95" customWidth="1"/>
    <col min="14596" max="14596" width="9.5" style="95" bestFit="1" customWidth="1"/>
    <col min="14597" max="14626" width="5.125" style="95" customWidth="1"/>
    <col min="14627" max="14627" width="7.375" style="95" bestFit="1" customWidth="1"/>
    <col min="14628" max="14628" width="9" style="95"/>
    <col min="14629" max="14629" width="9.5" style="95" customWidth="1"/>
    <col min="14630" max="14630" width="10.125" style="95" bestFit="1" customWidth="1"/>
    <col min="14631" max="14631" width="8.875" style="95" customWidth="1"/>
    <col min="14632" max="14632" width="9.5" style="95" customWidth="1"/>
    <col min="14633" max="14633" width="11.375" style="95" customWidth="1"/>
    <col min="14634" max="14848" width="9" style="95"/>
    <col min="14849" max="14849" width="17.5" style="95" customWidth="1"/>
    <col min="14850" max="14850" width="11.625" style="95" customWidth="1"/>
    <col min="14851" max="14851" width="8.5" style="95" customWidth="1"/>
    <col min="14852" max="14852" width="9.5" style="95" bestFit="1" customWidth="1"/>
    <col min="14853" max="14882" width="5.125" style="95" customWidth="1"/>
    <col min="14883" max="14883" width="7.375" style="95" bestFit="1" customWidth="1"/>
    <col min="14884" max="14884" width="9" style="95"/>
    <col min="14885" max="14885" width="9.5" style="95" customWidth="1"/>
    <col min="14886" max="14886" width="10.125" style="95" bestFit="1" customWidth="1"/>
    <col min="14887" max="14887" width="8.875" style="95" customWidth="1"/>
    <col min="14888" max="14888" width="9.5" style="95" customWidth="1"/>
    <col min="14889" max="14889" width="11.375" style="95" customWidth="1"/>
    <col min="14890" max="15104" width="9" style="95"/>
    <col min="15105" max="15105" width="17.5" style="95" customWidth="1"/>
    <col min="15106" max="15106" width="11.625" style="95" customWidth="1"/>
    <col min="15107" max="15107" width="8.5" style="95" customWidth="1"/>
    <col min="15108" max="15108" width="9.5" style="95" bestFit="1" customWidth="1"/>
    <col min="15109" max="15138" width="5.125" style="95" customWidth="1"/>
    <col min="15139" max="15139" width="7.375" style="95" bestFit="1" customWidth="1"/>
    <col min="15140" max="15140" width="9" style="95"/>
    <col min="15141" max="15141" width="9.5" style="95" customWidth="1"/>
    <col min="15142" max="15142" width="10.125" style="95" bestFit="1" customWidth="1"/>
    <col min="15143" max="15143" width="8.875" style="95" customWidth="1"/>
    <col min="15144" max="15144" width="9.5" style="95" customWidth="1"/>
    <col min="15145" max="15145" width="11.375" style="95" customWidth="1"/>
    <col min="15146" max="15360" width="9" style="95"/>
    <col min="15361" max="15361" width="17.5" style="95" customWidth="1"/>
    <col min="15362" max="15362" width="11.625" style="95" customWidth="1"/>
    <col min="15363" max="15363" width="8.5" style="95" customWidth="1"/>
    <col min="15364" max="15364" width="9.5" style="95" bestFit="1" customWidth="1"/>
    <col min="15365" max="15394" width="5.125" style="95" customWidth="1"/>
    <col min="15395" max="15395" width="7.375" style="95" bestFit="1" customWidth="1"/>
    <col min="15396" max="15396" width="9" style="95"/>
    <col min="15397" max="15397" width="9.5" style="95" customWidth="1"/>
    <col min="15398" max="15398" width="10.125" style="95" bestFit="1" customWidth="1"/>
    <col min="15399" max="15399" width="8.875" style="95" customWidth="1"/>
    <col min="15400" max="15400" width="9.5" style="95" customWidth="1"/>
    <col min="15401" max="15401" width="11.375" style="95" customWidth="1"/>
    <col min="15402" max="15616" width="9" style="95"/>
    <col min="15617" max="15617" width="17.5" style="95" customWidth="1"/>
    <col min="15618" max="15618" width="11.625" style="95" customWidth="1"/>
    <col min="15619" max="15619" width="8.5" style="95" customWidth="1"/>
    <col min="15620" max="15620" width="9.5" style="95" bestFit="1" customWidth="1"/>
    <col min="15621" max="15650" width="5.125" style="95" customWidth="1"/>
    <col min="15651" max="15651" width="7.375" style="95" bestFit="1" customWidth="1"/>
    <col min="15652" max="15652" width="9" style="95"/>
    <col min="15653" max="15653" width="9.5" style="95" customWidth="1"/>
    <col min="15654" max="15654" width="10.125" style="95" bestFit="1" customWidth="1"/>
    <col min="15655" max="15655" width="8.875" style="95" customWidth="1"/>
    <col min="15656" max="15656" width="9.5" style="95" customWidth="1"/>
    <col min="15657" max="15657" width="11.375" style="95" customWidth="1"/>
    <col min="15658" max="15872" width="9" style="95"/>
    <col min="15873" max="15873" width="17.5" style="95" customWidth="1"/>
    <col min="15874" max="15874" width="11.625" style="95" customWidth="1"/>
    <col min="15875" max="15875" width="8.5" style="95" customWidth="1"/>
    <col min="15876" max="15876" width="9.5" style="95" bestFit="1" customWidth="1"/>
    <col min="15877" max="15906" width="5.125" style="95" customWidth="1"/>
    <col min="15907" max="15907" width="7.375" style="95" bestFit="1" customWidth="1"/>
    <col min="15908" max="15908" width="9" style="95"/>
    <col min="15909" max="15909" width="9.5" style="95" customWidth="1"/>
    <col min="15910" max="15910" width="10.125" style="95" bestFit="1" customWidth="1"/>
    <col min="15911" max="15911" width="8.875" style="95" customWidth="1"/>
    <col min="15912" max="15912" width="9.5" style="95" customWidth="1"/>
    <col min="15913" max="15913" width="11.375" style="95" customWidth="1"/>
    <col min="15914" max="16128" width="9" style="95"/>
    <col min="16129" max="16129" width="17.5" style="95" customWidth="1"/>
    <col min="16130" max="16130" width="11.625" style="95" customWidth="1"/>
    <col min="16131" max="16131" width="8.5" style="95" customWidth="1"/>
    <col min="16132" max="16132" width="9.5" style="95" bestFit="1" customWidth="1"/>
    <col min="16133" max="16162" width="5.125" style="95" customWidth="1"/>
    <col min="16163" max="16163" width="7.375" style="95" bestFit="1" customWidth="1"/>
    <col min="16164" max="16164" width="9" style="95"/>
    <col min="16165" max="16165" width="9.5" style="95" customWidth="1"/>
    <col min="16166" max="16166" width="10.125" style="95" bestFit="1" customWidth="1"/>
    <col min="16167" max="16167" width="8.875" style="95" customWidth="1"/>
    <col min="16168" max="16168" width="9.5" style="95" customWidth="1"/>
    <col min="16169" max="16169" width="11.375" style="95" customWidth="1"/>
    <col min="16170" max="16384" width="9" style="95"/>
  </cols>
  <sheetData>
    <row r="1" spans="1:41" ht="18.75">
      <c r="A1" s="514" t="s">
        <v>478</v>
      </c>
      <c r="B1" s="515"/>
      <c r="C1" s="515"/>
      <c r="D1" s="515"/>
      <c r="E1" s="95">
        <v>2024</v>
      </c>
      <c r="F1" s="93" t="s">
        <v>479</v>
      </c>
      <c r="G1" s="93">
        <v>6</v>
      </c>
      <c r="H1" s="94" t="s">
        <v>480</v>
      </c>
    </row>
    <row r="2" spans="1:41" ht="18" customHeight="1">
      <c r="A2" s="96"/>
      <c r="B2" s="95" t="s">
        <v>559</v>
      </c>
    </row>
    <row r="3" spans="1:41" ht="18.75" customHeight="1">
      <c r="A3" s="516" t="s">
        <v>481</v>
      </c>
      <c r="B3" s="97"/>
      <c r="C3" s="518" t="s">
        <v>482</v>
      </c>
      <c r="D3" s="518" t="s">
        <v>483</v>
      </c>
      <c r="E3" s="98">
        <f>DATE(E1,G1,1)</f>
        <v>45444</v>
      </c>
      <c r="F3" s="99">
        <f t="shared" ref="F3:AG3" si="0">E3+1</f>
        <v>45445</v>
      </c>
      <c r="G3" s="99">
        <f t="shared" si="0"/>
        <v>45446</v>
      </c>
      <c r="H3" s="100">
        <f t="shared" si="0"/>
        <v>45447</v>
      </c>
      <c r="I3" s="99">
        <f t="shared" si="0"/>
        <v>45448</v>
      </c>
      <c r="J3" s="99">
        <f t="shared" si="0"/>
        <v>45449</v>
      </c>
      <c r="K3" s="99">
        <f t="shared" si="0"/>
        <v>45450</v>
      </c>
      <c r="L3" s="99">
        <f t="shared" si="0"/>
        <v>45451</v>
      </c>
      <c r="M3" s="99">
        <f t="shared" si="0"/>
        <v>45452</v>
      </c>
      <c r="N3" s="99">
        <f t="shared" si="0"/>
        <v>45453</v>
      </c>
      <c r="O3" s="99">
        <f t="shared" si="0"/>
        <v>45454</v>
      </c>
      <c r="P3" s="99">
        <f t="shared" si="0"/>
        <v>45455</v>
      </c>
      <c r="Q3" s="99">
        <f t="shared" si="0"/>
        <v>45456</v>
      </c>
      <c r="R3" s="99">
        <f t="shared" si="0"/>
        <v>45457</v>
      </c>
      <c r="S3" s="99">
        <f t="shared" si="0"/>
        <v>45458</v>
      </c>
      <c r="T3" s="99">
        <f t="shared" si="0"/>
        <v>45459</v>
      </c>
      <c r="U3" s="99">
        <f t="shared" si="0"/>
        <v>45460</v>
      </c>
      <c r="V3" s="99">
        <f t="shared" si="0"/>
        <v>45461</v>
      </c>
      <c r="W3" s="99">
        <f t="shared" si="0"/>
        <v>45462</v>
      </c>
      <c r="X3" s="100">
        <f t="shared" si="0"/>
        <v>45463</v>
      </c>
      <c r="Y3" s="99">
        <f t="shared" si="0"/>
        <v>45464</v>
      </c>
      <c r="Z3" s="99">
        <f t="shared" si="0"/>
        <v>45465</v>
      </c>
      <c r="AA3" s="99">
        <f t="shared" si="0"/>
        <v>45466</v>
      </c>
      <c r="AB3" s="99">
        <f t="shared" si="0"/>
        <v>45467</v>
      </c>
      <c r="AC3" s="99">
        <f t="shared" si="0"/>
        <v>45468</v>
      </c>
      <c r="AD3" s="99">
        <f t="shared" si="0"/>
        <v>45469</v>
      </c>
      <c r="AE3" s="99">
        <f t="shared" si="0"/>
        <v>45470</v>
      </c>
      <c r="AF3" s="99">
        <f t="shared" si="0"/>
        <v>45471</v>
      </c>
      <c r="AG3" s="99">
        <f t="shared" si="0"/>
        <v>45472</v>
      </c>
      <c r="AH3" s="99">
        <f>AG3+1</f>
        <v>45473</v>
      </c>
      <c r="AI3" s="518" t="s">
        <v>484</v>
      </c>
      <c r="AJ3" s="520" t="s">
        <v>485</v>
      </c>
      <c r="AK3" s="521"/>
      <c r="AL3" s="520" t="s">
        <v>486</v>
      </c>
      <c r="AM3" s="521"/>
      <c r="AN3" s="534" t="s">
        <v>487</v>
      </c>
      <c r="AO3" s="521"/>
    </row>
    <row r="4" spans="1:41" ht="18.75" customHeight="1">
      <c r="A4" s="517"/>
      <c r="B4" s="101"/>
      <c r="C4" s="519"/>
      <c r="D4" s="519"/>
      <c r="E4" s="102">
        <f>E3</f>
        <v>45444</v>
      </c>
      <c r="F4" s="103">
        <f>F3</f>
        <v>45445</v>
      </c>
      <c r="G4" s="103">
        <f t="shared" ref="G4:AG4" si="1">G3</f>
        <v>45446</v>
      </c>
      <c r="H4" s="103">
        <f t="shared" si="1"/>
        <v>45447</v>
      </c>
      <c r="I4" s="103">
        <f t="shared" si="1"/>
        <v>45448</v>
      </c>
      <c r="J4" s="103">
        <f t="shared" si="1"/>
        <v>45449</v>
      </c>
      <c r="K4" s="103">
        <f t="shared" si="1"/>
        <v>45450</v>
      </c>
      <c r="L4" s="103">
        <f t="shared" si="1"/>
        <v>45451</v>
      </c>
      <c r="M4" s="103">
        <f t="shared" si="1"/>
        <v>45452</v>
      </c>
      <c r="N4" s="103">
        <f t="shared" si="1"/>
        <v>45453</v>
      </c>
      <c r="O4" s="103">
        <f t="shared" si="1"/>
        <v>45454</v>
      </c>
      <c r="P4" s="103">
        <f t="shared" si="1"/>
        <v>45455</v>
      </c>
      <c r="Q4" s="103">
        <f t="shared" si="1"/>
        <v>45456</v>
      </c>
      <c r="R4" s="103">
        <f t="shared" si="1"/>
        <v>45457</v>
      </c>
      <c r="S4" s="103">
        <f t="shared" si="1"/>
        <v>45458</v>
      </c>
      <c r="T4" s="103">
        <f t="shared" si="1"/>
        <v>45459</v>
      </c>
      <c r="U4" s="103">
        <f t="shared" si="1"/>
        <v>45460</v>
      </c>
      <c r="V4" s="103">
        <f t="shared" si="1"/>
        <v>45461</v>
      </c>
      <c r="W4" s="103">
        <f t="shared" si="1"/>
        <v>45462</v>
      </c>
      <c r="X4" s="103">
        <f t="shared" si="1"/>
        <v>45463</v>
      </c>
      <c r="Y4" s="103">
        <f t="shared" si="1"/>
        <v>45464</v>
      </c>
      <c r="Z4" s="103">
        <f t="shared" si="1"/>
        <v>45465</v>
      </c>
      <c r="AA4" s="103">
        <f t="shared" si="1"/>
        <v>45466</v>
      </c>
      <c r="AB4" s="103">
        <f t="shared" si="1"/>
        <v>45467</v>
      </c>
      <c r="AC4" s="103">
        <f t="shared" si="1"/>
        <v>45468</v>
      </c>
      <c r="AD4" s="103">
        <f t="shared" si="1"/>
        <v>45469</v>
      </c>
      <c r="AE4" s="103">
        <f t="shared" si="1"/>
        <v>45470</v>
      </c>
      <c r="AF4" s="103">
        <f t="shared" si="1"/>
        <v>45471</v>
      </c>
      <c r="AG4" s="103">
        <f t="shared" si="1"/>
        <v>45472</v>
      </c>
      <c r="AH4" s="103">
        <f>AH3</f>
        <v>45473</v>
      </c>
      <c r="AI4" s="519"/>
      <c r="AJ4" s="522"/>
      <c r="AK4" s="523"/>
      <c r="AL4" s="522"/>
      <c r="AM4" s="523"/>
      <c r="AN4" s="535"/>
      <c r="AO4" s="523"/>
    </row>
    <row r="5" spans="1:41" ht="20.100000000000001" customHeight="1">
      <c r="A5" s="529" t="s">
        <v>557</v>
      </c>
      <c r="B5" s="104" t="s">
        <v>488</v>
      </c>
      <c r="C5" s="105">
        <v>110</v>
      </c>
      <c r="D5" s="194">
        <v>105</v>
      </c>
      <c r="E5" s="194">
        <v>109</v>
      </c>
      <c r="F5" s="194">
        <v>109</v>
      </c>
      <c r="G5" s="194">
        <v>110</v>
      </c>
      <c r="H5" s="108">
        <v>109</v>
      </c>
      <c r="I5" s="107">
        <v>109</v>
      </c>
      <c r="J5" s="107">
        <v>109</v>
      </c>
      <c r="K5" s="107">
        <v>109</v>
      </c>
      <c r="L5" s="107">
        <v>107</v>
      </c>
      <c r="M5" s="107">
        <v>107</v>
      </c>
      <c r="N5" s="107">
        <v>107</v>
      </c>
      <c r="O5" s="108">
        <v>107</v>
      </c>
      <c r="P5" s="107">
        <v>107</v>
      </c>
      <c r="Q5" s="107">
        <v>106</v>
      </c>
      <c r="R5" s="107">
        <v>106</v>
      </c>
      <c r="S5" s="107">
        <v>106</v>
      </c>
      <c r="T5" s="107">
        <v>106</v>
      </c>
      <c r="U5" s="107">
        <v>106</v>
      </c>
      <c r="V5" s="107">
        <v>105</v>
      </c>
      <c r="W5" s="107">
        <v>105</v>
      </c>
      <c r="X5" s="107">
        <v>104</v>
      </c>
      <c r="Y5" s="107">
        <v>103</v>
      </c>
      <c r="Z5" s="107">
        <v>103</v>
      </c>
      <c r="AA5" s="107">
        <v>103</v>
      </c>
      <c r="AB5" s="107">
        <v>103</v>
      </c>
      <c r="AC5" s="107">
        <v>103</v>
      </c>
      <c r="AD5" s="107">
        <v>103</v>
      </c>
      <c r="AE5" s="107">
        <v>103</v>
      </c>
      <c r="AF5" s="107">
        <v>105</v>
      </c>
      <c r="AG5" s="107">
        <v>105</v>
      </c>
      <c r="AH5" s="107">
        <v>105</v>
      </c>
      <c r="AI5" s="109">
        <f t="shared" ref="AI5:AI26" si="2">SUM(E5:AH5)</f>
        <v>3179</v>
      </c>
      <c r="AJ5" s="110">
        <f t="shared" ref="AJ5:AJ12" si="3">AI5/COUNTA(E5:AH5)</f>
        <v>105.96666666666667</v>
      </c>
      <c r="AK5" s="531">
        <f>SUM(AJ5:AJ6)</f>
        <v>116.86666666666667</v>
      </c>
      <c r="AL5" s="111">
        <f>AJ5/C5</f>
        <v>0.96333333333333337</v>
      </c>
      <c r="AM5" s="532">
        <f>AK5/(C5+C6)</f>
        <v>0.97388888888888892</v>
      </c>
      <c r="AN5" s="112">
        <f>AJ5/D5</f>
        <v>1.0092063492063492</v>
      </c>
      <c r="AO5" s="524">
        <f>AK5/(D5+D6)</f>
        <v>1.0074712643678161</v>
      </c>
    </row>
    <row r="6" spans="1:41" ht="20.100000000000001" customHeight="1">
      <c r="A6" s="530"/>
      <c r="B6" s="115" t="s">
        <v>489</v>
      </c>
      <c r="C6" s="116">
        <v>10</v>
      </c>
      <c r="D6" s="197">
        <v>11</v>
      </c>
      <c r="E6" s="197">
        <v>10</v>
      </c>
      <c r="F6" s="197">
        <v>10</v>
      </c>
      <c r="G6" s="197">
        <v>11</v>
      </c>
      <c r="H6" s="118">
        <v>11</v>
      </c>
      <c r="I6" s="117">
        <v>11</v>
      </c>
      <c r="J6" s="117">
        <v>11</v>
      </c>
      <c r="K6" s="117">
        <v>11</v>
      </c>
      <c r="L6" s="117">
        <v>11</v>
      </c>
      <c r="M6" s="117">
        <v>10</v>
      </c>
      <c r="N6" s="117">
        <v>9</v>
      </c>
      <c r="O6" s="118">
        <v>9</v>
      </c>
      <c r="P6" s="117">
        <v>10</v>
      </c>
      <c r="Q6" s="117">
        <v>9</v>
      </c>
      <c r="R6" s="117">
        <v>12</v>
      </c>
      <c r="S6" s="117">
        <v>11</v>
      </c>
      <c r="T6" s="117">
        <v>11</v>
      </c>
      <c r="U6" s="117">
        <v>11</v>
      </c>
      <c r="V6" s="117">
        <v>10</v>
      </c>
      <c r="W6" s="117">
        <v>12</v>
      </c>
      <c r="X6" s="117">
        <v>12</v>
      </c>
      <c r="Y6" s="117">
        <v>11</v>
      </c>
      <c r="Z6" s="117">
        <v>12</v>
      </c>
      <c r="AA6" s="117">
        <v>12</v>
      </c>
      <c r="AB6" s="117">
        <v>11</v>
      </c>
      <c r="AC6" s="117">
        <v>14</v>
      </c>
      <c r="AD6" s="117">
        <v>12</v>
      </c>
      <c r="AE6" s="117">
        <v>12</v>
      </c>
      <c r="AF6" s="117">
        <v>12</v>
      </c>
      <c r="AG6" s="117">
        <v>10</v>
      </c>
      <c r="AH6" s="117">
        <v>9</v>
      </c>
      <c r="AI6" s="119">
        <f t="shared" si="2"/>
        <v>327</v>
      </c>
      <c r="AJ6" s="120">
        <f t="shared" si="3"/>
        <v>10.9</v>
      </c>
      <c r="AK6" s="547"/>
      <c r="AL6" s="122">
        <f>AJ6/C6</f>
        <v>1.0900000000000001</v>
      </c>
      <c r="AM6" s="525"/>
      <c r="AN6" s="123">
        <f>AJ6/D6</f>
        <v>0.99090909090909096</v>
      </c>
      <c r="AO6" s="524"/>
    </row>
    <row r="7" spans="1:41" ht="20.100000000000001" customHeight="1">
      <c r="A7" s="536"/>
      <c r="B7" s="124" t="s">
        <v>490</v>
      </c>
      <c r="C7" s="125"/>
      <c r="D7" s="126"/>
      <c r="E7" s="199">
        <v>0</v>
      </c>
      <c r="F7" s="199">
        <v>0</v>
      </c>
      <c r="G7" s="199">
        <v>0</v>
      </c>
      <c r="H7" s="129">
        <v>1</v>
      </c>
      <c r="I7" s="128">
        <v>1</v>
      </c>
      <c r="J7" s="128">
        <v>1</v>
      </c>
      <c r="K7" s="128">
        <v>1</v>
      </c>
      <c r="L7" s="128">
        <v>2</v>
      </c>
      <c r="M7" s="128">
        <v>2</v>
      </c>
      <c r="N7" s="128">
        <v>2</v>
      </c>
      <c r="O7" s="129">
        <v>2</v>
      </c>
      <c r="P7" s="128">
        <v>2</v>
      </c>
      <c r="Q7" s="128">
        <v>3</v>
      </c>
      <c r="R7" s="128">
        <v>2</v>
      </c>
      <c r="S7" s="128">
        <v>2</v>
      </c>
      <c r="T7" s="128">
        <v>2</v>
      </c>
      <c r="U7" s="128">
        <v>3</v>
      </c>
      <c r="V7" s="128">
        <v>4</v>
      </c>
      <c r="W7" s="128">
        <v>4</v>
      </c>
      <c r="X7" s="129">
        <v>5</v>
      </c>
      <c r="Y7" s="128">
        <v>5</v>
      </c>
      <c r="Z7" s="128">
        <v>5</v>
      </c>
      <c r="AA7" s="128">
        <v>5</v>
      </c>
      <c r="AB7" s="128">
        <v>5</v>
      </c>
      <c r="AC7" s="128">
        <v>5</v>
      </c>
      <c r="AD7" s="128">
        <v>5</v>
      </c>
      <c r="AE7" s="128">
        <v>5</v>
      </c>
      <c r="AF7" s="128">
        <v>4</v>
      </c>
      <c r="AG7" s="128">
        <v>4</v>
      </c>
      <c r="AH7" s="128">
        <v>4</v>
      </c>
      <c r="AI7" s="130">
        <f t="shared" si="2"/>
        <v>86</v>
      </c>
      <c r="AJ7" s="131">
        <f t="shared" si="3"/>
        <v>2.8666666666666667</v>
      </c>
      <c r="AK7" s="654"/>
      <c r="AL7" s="133"/>
      <c r="AM7" s="296"/>
      <c r="AN7" s="133"/>
      <c r="AO7" s="134"/>
    </row>
    <row r="8" spans="1:41" ht="20.100000000000001" customHeight="1">
      <c r="A8" s="530" t="s">
        <v>558</v>
      </c>
      <c r="B8" s="115" t="s">
        <v>491</v>
      </c>
      <c r="C8" s="135">
        <v>15</v>
      </c>
      <c r="D8" s="135">
        <v>11</v>
      </c>
      <c r="E8" s="136">
        <v>14</v>
      </c>
      <c r="F8" s="137"/>
      <c r="G8" s="137">
        <v>11</v>
      </c>
      <c r="H8" s="138">
        <v>10</v>
      </c>
      <c r="I8" s="137">
        <v>11</v>
      </c>
      <c r="J8" s="107">
        <v>10</v>
      </c>
      <c r="K8" s="107">
        <v>9</v>
      </c>
      <c r="L8" s="107">
        <v>12</v>
      </c>
      <c r="M8" s="107"/>
      <c r="N8" s="107">
        <v>12</v>
      </c>
      <c r="O8" s="108">
        <v>11</v>
      </c>
      <c r="P8" s="107">
        <v>12</v>
      </c>
      <c r="Q8" s="107">
        <v>9</v>
      </c>
      <c r="R8" s="107">
        <v>10</v>
      </c>
      <c r="S8" s="107">
        <v>12</v>
      </c>
      <c r="T8" s="107"/>
      <c r="U8" s="107">
        <v>11</v>
      </c>
      <c r="V8" s="107">
        <v>11</v>
      </c>
      <c r="W8" s="107">
        <v>12</v>
      </c>
      <c r="X8" s="108">
        <v>9</v>
      </c>
      <c r="Y8" s="107">
        <v>8</v>
      </c>
      <c r="Z8" s="137">
        <v>13</v>
      </c>
      <c r="AA8" s="137"/>
      <c r="AB8" s="137">
        <v>11</v>
      </c>
      <c r="AC8" s="137">
        <v>10</v>
      </c>
      <c r="AD8" s="137">
        <v>10</v>
      </c>
      <c r="AE8" s="137">
        <v>8</v>
      </c>
      <c r="AF8" s="137">
        <v>7</v>
      </c>
      <c r="AG8" s="137">
        <v>10</v>
      </c>
      <c r="AH8" s="137"/>
      <c r="AI8" s="139">
        <f t="shared" si="2"/>
        <v>263</v>
      </c>
      <c r="AJ8" s="140">
        <f t="shared" si="3"/>
        <v>10.52</v>
      </c>
      <c r="AK8" s="547">
        <f>SUM(AJ8:AJ9)</f>
        <v>12.36</v>
      </c>
      <c r="AL8" s="141">
        <f>AJ8/C8</f>
        <v>0.70133333333333325</v>
      </c>
      <c r="AM8" s="524">
        <f>AK8/(C8+C9)</f>
        <v>0.82399999999999995</v>
      </c>
      <c r="AN8" s="142">
        <f>AJ8/D8</f>
        <v>0.9563636363636363</v>
      </c>
      <c r="AO8" s="524">
        <f>AK8/(D8+D9)</f>
        <v>0.9887999999999999</v>
      </c>
    </row>
    <row r="9" spans="1:41" ht="20.100000000000001" customHeight="1">
      <c r="A9" s="530"/>
      <c r="B9" s="115" t="s">
        <v>492</v>
      </c>
      <c r="C9" s="143"/>
      <c r="D9" s="143">
        <v>1.5</v>
      </c>
      <c r="E9" s="144">
        <v>1</v>
      </c>
      <c r="F9" s="145"/>
      <c r="G9" s="145">
        <v>2</v>
      </c>
      <c r="H9" s="146">
        <v>1</v>
      </c>
      <c r="I9" s="145">
        <v>1</v>
      </c>
      <c r="J9" s="117">
        <v>3</v>
      </c>
      <c r="K9" s="117">
        <v>4</v>
      </c>
      <c r="L9" s="117">
        <v>0</v>
      </c>
      <c r="M9" s="117"/>
      <c r="N9" s="117">
        <v>2</v>
      </c>
      <c r="O9" s="118">
        <v>2</v>
      </c>
      <c r="P9" s="117">
        <v>1</v>
      </c>
      <c r="Q9" s="117">
        <v>2</v>
      </c>
      <c r="R9" s="117">
        <v>4</v>
      </c>
      <c r="S9" s="117">
        <v>1</v>
      </c>
      <c r="T9" s="117"/>
      <c r="U9" s="117">
        <v>2</v>
      </c>
      <c r="V9" s="117">
        <v>2</v>
      </c>
      <c r="W9" s="117">
        <v>1</v>
      </c>
      <c r="X9" s="118">
        <v>2</v>
      </c>
      <c r="Y9" s="117">
        <v>4</v>
      </c>
      <c r="Z9" s="145">
        <v>0</v>
      </c>
      <c r="AA9" s="145"/>
      <c r="AB9" s="145">
        <v>2</v>
      </c>
      <c r="AC9" s="145">
        <v>2</v>
      </c>
      <c r="AD9" s="145">
        <v>1</v>
      </c>
      <c r="AE9" s="145">
        <v>2</v>
      </c>
      <c r="AF9" s="145">
        <v>4</v>
      </c>
      <c r="AG9" s="145">
        <v>0</v>
      </c>
      <c r="AH9" s="145"/>
      <c r="AI9" s="147">
        <f t="shared" si="2"/>
        <v>46</v>
      </c>
      <c r="AJ9" s="148">
        <f t="shared" si="3"/>
        <v>1.84</v>
      </c>
      <c r="AK9" s="525"/>
      <c r="AL9" s="527"/>
      <c r="AM9" s="525"/>
      <c r="AN9" s="150">
        <f>AJ9/D9</f>
        <v>1.2266666666666668</v>
      </c>
      <c r="AO9" s="525"/>
    </row>
    <row r="10" spans="1:41" ht="20.100000000000001" customHeight="1">
      <c r="A10" s="536"/>
      <c r="B10" s="151" t="s">
        <v>493</v>
      </c>
      <c r="C10" s="152"/>
      <c r="D10" s="152"/>
      <c r="E10" s="127">
        <v>0</v>
      </c>
      <c r="F10" s="128"/>
      <c r="G10" s="128">
        <v>1</v>
      </c>
      <c r="H10" s="129">
        <v>0</v>
      </c>
      <c r="I10" s="128">
        <v>0</v>
      </c>
      <c r="J10" s="128">
        <v>0</v>
      </c>
      <c r="K10" s="128">
        <v>0</v>
      </c>
      <c r="L10" s="128">
        <v>0</v>
      </c>
      <c r="M10" s="128"/>
      <c r="N10" s="128">
        <v>1</v>
      </c>
      <c r="O10" s="129">
        <v>0</v>
      </c>
      <c r="P10" s="128">
        <v>0</v>
      </c>
      <c r="Q10" s="128">
        <v>1</v>
      </c>
      <c r="R10" s="128">
        <v>0</v>
      </c>
      <c r="S10" s="128">
        <v>1</v>
      </c>
      <c r="T10" s="128"/>
      <c r="U10" s="128">
        <v>1</v>
      </c>
      <c r="V10" s="128">
        <v>0</v>
      </c>
      <c r="W10" s="128">
        <v>0</v>
      </c>
      <c r="X10" s="129">
        <v>1</v>
      </c>
      <c r="Y10" s="128">
        <v>0</v>
      </c>
      <c r="Z10" s="128">
        <v>0</v>
      </c>
      <c r="AA10" s="128"/>
      <c r="AB10" s="128">
        <v>2</v>
      </c>
      <c r="AC10" s="128">
        <v>0</v>
      </c>
      <c r="AD10" s="128">
        <v>0</v>
      </c>
      <c r="AE10" s="128">
        <v>1</v>
      </c>
      <c r="AF10" s="128">
        <v>1</v>
      </c>
      <c r="AG10" s="128">
        <v>1</v>
      </c>
      <c r="AH10" s="128"/>
      <c r="AI10" s="153">
        <f t="shared" si="2"/>
        <v>11</v>
      </c>
      <c r="AJ10" s="140">
        <f t="shared" si="3"/>
        <v>0.44</v>
      </c>
      <c r="AK10" s="526"/>
      <c r="AL10" s="528"/>
      <c r="AM10" s="526"/>
      <c r="AN10" s="156"/>
      <c r="AO10" s="526"/>
    </row>
    <row r="11" spans="1:41" ht="20.100000000000001" customHeight="1">
      <c r="A11" s="529" t="s">
        <v>494</v>
      </c>
      <c r="B11" s="104" t="s">
        <v>491</v>
      </c>
      <c r="C11" s="157">
        <v>45</v>
      </c>
      <c r="D11" s="157">
        <v>27</v>
      </c>
      <c r="E11" s="106">
        <v>24</v>
      </c>
      <c r="F11" s="106"/>
      <c r="G11" s="107">
        <v>29</v>
      </c>
      <c r="H11" s="108">
        <v>30</v>
      </c>
      <c r="I11" s="107">
        <v>21</v>
      </c>
      <c r="J11" s="107">
        <v>29</v>
      </c>
      <c r="K11" s="107">
        <v>24</v>
      </c>
      <c r="L11" s="107">
        <v>27</v>
      </c>
      <c r="M11" s="107"/>
      <c r="N11" s="107">
        <v>27</v>
      </c>
      <c r="O11" s="108">
        <v>26</v>
      </c>
      <c r="P11" s="107">
        <v>25</v>
      </c>
      <c r="Q11" s="107">
        <v>27</v>
      </c>
      <c r="R11" s="107">
        <v>25</v>
      </c>
      <c r="S11" s="107">
        <v>23</v>
      </c>
      <c r="T11" s="107"/>
      <c r="U11" s="107">
        <v>23</v>
      </c>
      <c r="V11" s="107">
        <v>26</v>
      </c>
      <c r="W11" s="107">
        <v>22</v>
      </c>
      <c r="X11" s="108">
        <v>29</v>
      </c>
      <c r="Y11" s="107">
        <v>24</v>
      </c>
      <c r="Z11" s="107">
        <v>24</v>
      </c>
      <c r="AA11" s="107"/>
      <c r="AB11" s="107">
        <v>27</v>
      </c>
      <c r="AC11" s="107">
        <v>31</v>
      </c>
      <c r="AD11" s="107">
        <v>23</v>
      </c>
      <c r="AE11" s="107">
        <v>30</v>
      </c>
      <c r="AF11" s="107">
        <v>22</v>
      </c>
      <c r="AG11" s="107">
        <v>28</v>
      </c>
      <c r="AH11" s="107"/>
      <c r="AI11" s="109">
        <f t="shared" si="2"/>
        <v>646</v>
      </c>
      <c r="AJ11" s="110">
        <f t="shared" si="3"/>
        <v>25.84</v>
      </c>
      <c r="AK11" s="531">
        <f>SUM(AJ11:AJ13)</f>
        <v>32.08</v>
      </c>
      <c r="AL11" s="111">
        <f>AJ11/C11</f>
        <v>0.57422222222222219</v>
      </c>
      <c r="AM11" s="532">
        <f>AK11/(C11+C12)</f>
        <v>0.71288888888888891</v>
      </c>
      <c r="AN11" s="112">
        <f>AJ11/D11</f>
        <v>0.95703703703703702</v>
      </c>
      <c r="AO11" s="532">
        <f>AK11/(D11+D12)</f>
        <v>0.94352941176470584</v>
      </c>
    </row>
    <row r="12" spans="1:41" ht="20.100000000000001" customHeight="1">
      <c r="A12" s="530"/>
      <c r="B12" s="158" t="s">
        <v>492</v>
      </c>
      <c r="C12" s="159"/>
      <c r="D12" s="159">
        <v>7</v>
      </c>
      <c r="E12" s="160">
        <v>7</v>
      </c>
      <c r="F12" s="160"/>
      <c r="G12" s="117">
        <v>4</v>
      </c>
      <c r="H12" s="118">
        <v>5</v>
      </c>
      <c r="I12" s="117">
        <v>9</v>
      </c>
      <c r="J12" s="117">
        <v>4</v>
      </c>
      <c r="K12" s="117">
        <v>6</v>
      </c>
      <c r="L12" s="117">
        <v>5</v>
      </c>
      <c r="M12" s="117"/>
      <c r="N12" s="117">
        <v>4</v>
      </c>
      <c r="O12" s="118">
        <v>7</v>
      </c>
      <c r="P12" s="117">
        <v>10</v>
      </c>
      <c r="Q12" s="117">
        <v>4</v>
      </c>
      <c r="R12" s="117">
        <v>8</v>
      </c>
      <c r="S12" s="117">
        <v>6</v>
      </c>
      <c r="T12" s="117"/>
      <c r="U12" s="117">
        <v>6</v>
      </c>
      <c r="V12" s="117">
        <v>6</v>
      </c>
      <c r="W12" s="117">
        <v>7</v>
      </c>
      <c r="X12" s="118">
        <v>3</v>
      </c>
      <c r="Y12" s="117">
        <v>8</v>
      </c>
      <c r="Z12" s="117">
        <v>6</v>
      </c>
      <c r="AA12" s="161"/>
      <c r="AB12" s="161">
        <v>7</v>
      </c>
      <c r="AC12" s="117">
        <v>6</v>
      </c>
      <c r="AD12" s="117">
        <v>10</v>
      </c>
      <c r="AE12" s="117">
        <v>4</v>
      </c>
      <c r="AF12" s="117">
        <v>8</v>
      </c>
      <c r="AG12" s="117">
        <v>6</v>
      </c>
      <c r="AH12" s="117"/>
      <c r="AI12" s="119">
        <f t="shared" si="2"/>
        <v>156</v>
      </c>
      <c r="AJ12" s="120">
        <f t="shared" si="3"/>
        <v>6.24</v>
      </c>
      <c r="AK12" s="525"/>
      <c r="AL12" s="533"/>
      <c r="AM12" s="525"/>
      <c r="AN12" s="162">
        <f>AJ12/D12</f>
        <v>0.89142857142857146</v>
      </c>
      <c r="AO12" s="525"/>
    </row>
    <row r="13" spans="1:41"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9">
        <f t="shared" si="2"/>
        <v>0</v>
      </c>
      <c r="AJ13" s="120">
        <v>0</v>
      </c>
      <c r="AK13" s="525"/>
      <c r="AL13" s="533"/>
      <c r="AM13" s="525"/>
      <c r="AN13" s="540"/>
      <c r="AO13" s="525"/>
    </row>
    <row r="14" spans="1:41" ht="20.100000000000001" customHeight="1">
      <c r="A14" s="541" t="s">
        <v>493</v>
      </c>
      <c r="B14" s="542"/>
      <c r="C14" s="163"/>
      <c r="D14" s="163"/>
      <c r="E14" s="164">
        <v>3</v>
      </c>
      <c r="F14" s="164"/>
      <c r="G14" s="165">
        <v>2</v>
      </c>
      <c r="H14" s="165">
        <v>2</v>
      </c>
      <c r="I14" s="165">
        <v>1</v>
      </c>
      <c r="J14" s="165">
        <v>0</v>
      </c>
      <c r="K14" s="165">
        <v>4</v>
      </c>
      <c r="L14" s="165">
        <v>1</v>
      </c>
      <c r="M14" s="165"/>
      <c r="N14" s="165">
        <v>4</v>
      </c>
      <c r="O14" s="165">
        <v>3</v>
      </c>
      <c r="P14" s="165">
        <v>0</v>
      </c>
      <c r="Q14" s="165"/>
      <c r="R14" s="165"/>
      <c r="S14" s="165"/>
      <c r="T14" s="165"/>
      <c r="U14" s="165"/>
      <c r="V14" s="165">
        <v>3</v>
      </c>
      <c r="W14" s="165">
        <v>0</v>
      </c>
      <c r="X14" s="165">
        <v>1</v>
      </c>
      <c r="Y14" s="165">
        <v>2</v>
      </c>
      <c r="Z14" s="165">
        <v>3</v>
      </c>
      <c r="AA14" s="165"/>
      <c r="AB14" s="165">
        <v>1</v>
      </c>
      <c r="AC14" s="165">
        <v>3</v>
      </c>
      <c r="AD14" s="165">
        <v>2</v>
      </c>
      <c r="AE14" s="165">
        <v>1</v>
      </c>
      <c r="AF14" s="165">
        <v>4</v>
      </c>
      <c r="AG14" s="165">
        <v>1</v>
      </c>
      <c r="AH14" s="165"/>
      <c r="AI14" s="166">
        <f t="shared" si="2"/>
        <v>41</v>
      </c>
      <c r="AJ14" s="167">
        <f t="shared" ref="AJ14:AJ47" si="4">AI14/COUNTA(E14:AH14)</f>
        <v>1.9523809523809523</v>
      </c>
      <c r="AK14" s="526"/>
      <c r="AL14" s="528"/>
      <c r="AM14" s="526"/>
      <c r="AN14" s="528"/>
      <c r="AO14" s="526"/>
    </row>
    <row r="15" spans="1:41" ht="20.100000000000001" customHeight="1">
      <c r="A15" s="529" t="s">
        <v>496</v>
      </c>
      <c r="B15" s="104" t="s">
        <v>497</v>
      </c>
      <c r="C15" s="168">
        <v>272</v>
      </c>
      <c r="D15" s="168">
        <v>215</v>
      </c>
      <c r="E15" s="169">
        <v>221</v>
      </c>
      <c r="F15" s="169">
        <v>221</v>
      </c>
      <c r="G15" s="169">
        <v>221</v>
      </c>
      <c r="H15" s="169">
        <v>221</v>
      </c>
      <c r="I15" s="169">
        <v>221</v>
      </c>
      <c r="J15" s="169">
        <v>221</v>
      </c>
      <c r="K15" s="169">
        <v>221</v>
      </c>
      <c r="L15" s="169">
        <v>221</v>
      </c>
      <c r="M15" s="169">
        <v>221</v>
      </c>
      <c r="N15" s="169">
        <v>221</v>
      </c>
      <c r="O15" s="169">
        <v>221</v>
      </c>
      <c r="P15" s="169">
        <v>221</v>
      </c>
      <c r="Q15" s="169">
        <v>221</v>
      </c>
      <c r="R15" s="169">
        <v>221</v>
      </c>
      <c r="S15" s="169">
        <v>221</v>
      </c>
      <c r="T15" s="169">
        <v>221</v>
      </c>
      <c r="U15" s="169">
        <v>221</v>
      </c>
      <c r="V15" s="169">
        <v>221</v>
      </c>
      <c r="W15" s="169">
        <v>221</v>
      </c>
      <c r="X15" s="169">
        <v>221</v>
      </c>
      <c r="Y15" s="169">
        <v>221</v>
      </c>
      <c r="Z15" s="169">
        <v>221</v>
      </c>
      <c r="AA15" s="169">
        <v>221</v>
      </c>
      <c r="AB15" s="169">
        <v>221</v>
      </c>
      <c r="AC15" s="169">
        <v>221</v>
      </c>
      <c r="AD15" s="169">
        <v>221</v>
      </c>
      <c r="AE15" s="169">
        <v>221</v>
      </c>
      <c r="AF15" s="169">
        <v>221</v>
      </c>
      <c r="AG15" s="169">
        <v>221</v>
      </c>
      <c r="AH15" s="169">
        <v>221</v>
      </c>
      <c r="AI15" s="109">
        <f t="shared" si="2"/>
        <v>6630</v>
      </c>
      <c r="AJ15" s="110">
        <f t="shared" si="4"/>
        <v>221</v>
      </c>
      <c r="AK15" s="543"/>
      <c r="AL15" s="545"/>
      <c r="AM15" s="532"/>
      <c r="AN15" s="112"/>
      <c r="AO15" s="532"/>
    </row>
    <row r="16" spans="1:41" ht="20.100000000000001" customHeight="1">
      <c r="A16" s="536"/>
      <c r="B16" s="124" t="s">
        <v>498</v>
      </c>
      <c r="C16" s="170">
        <v>99</v>
      </c>
      <c r="D16" s="171">
        <v>150</v>
      </c>
      <c r="E16" s="172">
        <v>137</v>
      </c>
      <c r="F16" s="172">
        <v>137</v>
      </c>
      <c r="G16" s="172">
        <v>137</v>
      </c>
      <c r="H16" s="172">
        <v>137</v>
      </c>
      <c r="I16" s="172">
        <v>137</v>
      </c>
      <c r="J16" s="172">
        <v>137</v>
      </c>
      <c r="K16" s="172">
        <v>137</v>
      </c>
      <c r="L16" s="172">
        <v>137</v>
      </c>
      <c r="M16" s="172">
        <v>137</v>
      </c>
      <c r="N16" s="172">
        <v>137</v>
      </c>
      <c r="O16" s="172">
        <v>137</v>
      </c>
      <c r="P16" s="172">
        <v>137</v>
      </c>
      <c r="Q16" s="172">
        <v>137</v>
      </c>
      <c r="R16" s="172">
        <v>137</v>
      </c>
      <c r="S16" s="172">
        <v>137</v>
      </c>
      <c r="T16" s="172">
        <v>137</v>
      </c>
      <c r="U16" s="172">
        <v>137</v>
      </c>
      <c r="V16" s="172">
        <v>137</v>
      </c>
      <c r="W16" s="172">
        <v>137</v>
      </c>
      <c r="X16" s="172">
        <v>137</v>
      </c>
      <c r="Y16" s="172">
        <v>137</v>
      </c>
      <c r="Z16" s="172">
        <v>137</v>
      </c>
      <c r="AA16" s="172">
        <v>137</v>
      </c>
      <c r="AB16" s="172">
        <v>137</v>
      </c>
      <c r="AC16" s="172">
        <v>137</v>
      </c>
      <c r="AD16" s="172">
        <v>137</v>
      </c>
      <c r="AE16" s="172">
        <v>137</v>
      </c>
      <c r="AF16" s="172">
        <v>137</v>
      </c>
      <c r="AG16" s="172">
        <v>137</v>
      </c>
      <c r="AH16" s="172">
        <v>137</v>
      </c>
      <c r="AI16" s="130">
        <f t="shared" si="2"/>
        <v>4110</v>
      </c>
      <c r="AJ16" s="173">
        <f t="shared" si="4"/>
        <v>137</v>
      </c>
      <c r="AK16" s="544"/>
      <c r="AL16" s="546"/>
      <c r="AM16" s="526"/>
      <c r="AN16" s="174"/>
      <c r="AO16" s="526"/>
    </row>
    <row r="17" spans="1:41" ht="20.100000000000001" customHeight="1">
      <c r="A17" s="530" t="s">
        <v>499</v>
      </c>
      <c r="B17" s="115" t="s">
        <v>488</v>
      </c>
      <c r="C17" s="175">
        <v>80</v>
      </c>
      <c r="D17" s="105">
        <v>72.099999999999994</v>
      </c>
      <c r="E17" s="176">
        <v>72</v>
      </c>
      <c r="F17" s="176">
        <v>71</v>
      </c>
      <c r="G17" s="176">
        <v>71</v>
      </c>
      <c r="H17" s="176">
        <v>71</v>
      </c>
      <c r="I17" s="176">
        <v>71</v>
      </c>
      <c r="J17" s="176">
        <v>73</v>
      </c>
      <c r="K17" s="176">
        <v>73</v>
      </c>
      <c r="L17" s="176">
        <v>73</v>
      </c>
      <c r="M17" s="176">
        <v>73</v>
      </c>
      <c r="N17" s="176">
        <v>74</v>
      </c>
      <c r="O17" s="176">
        <v>74</v>
      </c>
      <c r="P17" s="176">
        <v>74</v>
      </c>
      <c r="Q17" s="176">
        <v>73</v>
      </c>
      <c r="R17" s="176">
        <v>72</v>
      </c>
      <c r="S17" s="176">
        <v>70</v>
      </c>
      <c r="T17" s="176">
        <v>68</v>
      </c>
      <c r="U17" s="176">
        <v>68</v>
      </c>
      <c r="V17" s="176">
        <v>69</v>
      </c>
      <c r="W17" s="176">
        <v>68</v>
      </c>
      <c r="X17" s="176">
        <v>69</v>
      </c>
      <c r="Y17" s="176">
        <v>68</v>
      </c>
      <c r="Z17" s="128">
        <v>68</v>
      </c>
      <c r="AA17" s="176">
        <v>68</v>
      </c>
      <c r="AB17" s="176">
        <v>69</v>
      </c>
      <c r="AC17" s="176">
        <v>68</v>
      </c>
      <c r="AD17" s="176">
        <v>67</v>
      </c>
      <c r="AE17" s="176">
        <v>68</v>
      </c>
      <c r="AF17" s="176">
        <v>68</v>
      </c>
      <c r="AG17" s="176">
        <v>69</v>
      </c>
      <c r="AH17" s="176">
        <v>69</v>
      </c>
      <c r="AI17" s="177">
        <f t="shared" si="2"/>
        <v>2109</v>
      </c>
      <c r="AJ17" s="178">
        <f t="shared" si="4"/>
        <v>70.3</v>
      </c>
      <c r="AK17" s="547">
        <f>SUM(AJ17:AJ18)</f>
        <v>74.733333333333334</v>
      </c>
      <c r="AL17" s="179">
        <f>AJ17/C17</f>
        <v>0.87874999999999992</v>
      </c>
      <c r="AM17" s="532">
        <f>AK17/(C17+C18)</f>
        <v>0.9341666666666667</v>
      </c>
      <c r="AN17" s="112">
        <f>AJ17/D17</f>
        <v>0.97503467406380029</v>
      </c>
      <c r="AO17" s="524">
        <f>AK17/(D17+D18)</f>
        <v>0.98204117389399925</v>
      </c>
    </row>
    <row r="18" spans="1:41" ht="20.100000000000001" customHeight="1">
      <c r="A18" s="530"/>
      <c r="B18" s="115" t="s">
        <v>489</v>
      </c>
      <c r="C18" s="135"/>
      <c r="D18" s="116">
        <v>4</v>
      </c>
      <c r="E18" s="180">
        <v>2</v>
      </c>
      <c r="F18" s="180">
        <v>1</v>
      </c>
      <c r="G18" s="180">
        <v>2</v>
      </c>
      <c r="H18" s="180">
        <v>2</v>
      </c>
      <c r="I18" s="180">
        <v>3</v>
      </c>
      <c r="J18" s="180">
        <v>2</v>
      </c>
      <c r="K18" s="180">
        <v>3</v>
      </c>
      <c r="L18" s="180">
        <v>3</v>
      </c>
      <c r="M18" s="180">
        <v>3</v>
      </c>
      <c r="N18" s="176">
        <v>5</v>
      </c>
      <c r="O18" s="176">
        <v>4</v>
      </c>
      <c r="P18" s="176">
        <v>4</v>
      </c>
      <c r="Q18" s="176">
        <v>3</v>
      </c>
      <c r="R18" s="176">
        <v>3</v>
      </c>
      <c r="S18" s="176">
        <v>5</v>
      </c>
      <c r="T18" s="176">
        <v>4</v>
      </c>
      <c r="U18" s="176">
        <v>5</v>
      </c>
      <c r="V18" s="176">
        <v>4</v>
      </c>
      <c r="W18" s="176">
        <v>4</v>
      </c>
      <c r="X18" s="180">
        <v>5</v>
      </c>
      <c r="Y18" s="176">
        <v>9</v>
      </c>
      <c r="Z18" s="176">
        <v>8</v>
      </c>
      <c r="AA18" s="176">
        <v>8</v>
      </c>
      <c r="AB18" s="176">
        <v>9</v>
      </c>
      <c r="AC18" s="176">
        <v>5</v>
      </c>
      <c r="AD18" s="176">
        <v>5</v>
      </c>
      <c r="AE18" s="176">
        <v>5</v>
      </c>
      <c r="AF18" s="176">
        <v>7</v>
      </c>
      <c r="AG18" s="176">
        <v>6</v>
      </c>
      <c r="AH18" s="176">
        <v>4</v>
      </c>
      <c r="AI18" s="153">
        <f t="shared" si="2"/>
        <v>133</v>
      </c>
      <c r="AJ18" s="178">
        <f t="shared" si="4"/>
        <v>4.4333333333333336</v>
      </c>
      <c r="AK18" s="548"/>
      <c r="AL18" s="181"/>
      <c r="AM18" s="555"/>
      <c r="AN18" s="182">
        <f>AJ18/D18</f>
        <v>1.1083333333333334</v>
      </c>
      <c r="AO18" s="549"/>
    </row>
    <row r="19" spans="1:41" ht="19.5" customHeight="1">
      <c r="A19" s="536"/>
      <c r="B19" s="124" t="s">
        <v>490</v>
      </c>
      <c r="C19" s="163"/>
      <c r="D19" s="163"/>
      <c r="E19" s="180"/>
      <c r="F19" s="180"/>
      <c r="G19" s="180"/>
      <c r="H19" s="180"/>
      <c r="I19" s="180"/>
      <c r="J19" s="180"/>
      <c r="K19" s="180"/>
      <c r="L19" s="180"/>
      <c r="M19" s="180"/>
      <c r="N19" s="128"/>
      <c r="O19" s="128"/>
      <c r="P19" s="128">
        <v>1</v>
      </c>
      <c r="Q19" s="128"/>
      <c r="R19" s="128">
        <v>1</v>
      </c>
      <c r="S19" s="128"/>
      <c r="T19" s="128"/>
      <c r="U19" s="128"/>
      <c r="V19" s="128"/>
      <c r="W19" s="128"/>
      <c r="X19" s="128"/>
      <c r="Y19" s="128"/>
      <c r="Z19" s="128"/>
      <c r="AA19" s="176"/>
      <c r="AB19" s="176"/>
      <c r="AC19" s="176">
        <v>1</v>
      </c>
      <c r="AD19" s="176"/>
      <c r="AE19" s="176"/>
      <c r="AF19" s="176"/>
      <c r="AG19" s="176"/>
      <c r="AH19" s="176"/>
      <c r="AI19" s="183">
        <f t="shared" si="2"/>
        <v>3</v>
      </c>
      <c r="AJ19" s="140">
        <f t="shared" si="4"/>
        <v>1</v>
      </c>
      <c r="AK19" s="121"/>
      <c r="AL19" s="184"/>
      <c r="AM19" s="149"/>
      <c r="AN19" s="185"/>
      <c r="AO19" s="113"/>
    </row>
    <row r="20" spans="1:41" ht="20.100000000000001" customHeight="1">
      <c r="A20" s="529" t="s">
        <v>500</v>
      </c>
      <c r="B20" s="104" t="s">
        <v>491</v>
      </c>
      <c r="C20" s="157">
        <v>75</v>
      </c>
      <c r="D20" s="157">
        <v>49</v>
      </c>
      <c r="E20" s="107">
        <v>54</v>
      </c>
      <c r="F20" s="107"/>
      <c r="G20" s="107">
        <v>57</v>
      </c>
      <c r="H20" s="107">
        <v>54</v>
      </c>
      <c r="I20" s="107">
        <v>47</v>
      </c>
      <c r="J20" s="107">
        <v>52</v>
      </c>
      <c r="K20" s="107">
        <v>47</v>
      </c>
      <c r="L20" s="107">
        <v>53</v>
      </c>
      <c r="M20" s="107"/>
      <c r="N20" s="107">
        <v>57</v>
      </c>
      <c r="O20" s="107">
        <v>53</v>
      </c>
      <c r="P20" s="107">
        <v>48</v>
      </c>
      <c r="Q20" s="107">
        <v>50</v>
      </c>
      <c r="R20" s="107">
        <v>50</v>
      </c>
      <c r="S20" s="107">
        <v>55</v>
      </c>
      <c r="T20" s="107"/>
      <c r="U20" s="107">
        <v>58</v>
      </c>
      <c r="V20" s="107">
        <v>49</v>
      </c>
      <c r="W20" s="107">
        <v>52</v>
      </c>
      <c r="X20" s="107">
        <v>53</v>
      </c>
      <c r="Y20" s="107">
        <v>49</v>
      </c>
      <c r="Z20" s="107">
        <v>55</v>
      </c>
      <c r="AA20" s="107"/>
      <c r="AB20" s="107">
        <v>58</v>
      </c>
      <c r="AC20" s="107">
        <v>52</v>
      </c>
      <c r="AD20" s="107">
        <v>49</v>
      </c>
      <c r="AE20" s="107">
        <v>55</v>
      </c>
      <c r="AF20" s="107">
        <v>51</v>
      </c>
      <c r="AG20" s="107">
        <v>59</v>
      </c>
      <c r="AH20" s="107"/>
      <c r="AI20" s="109">
        <f t="shared" si="2"/>
        <v>1317</v>
      </c>
      <c r="AJ20" s="110">
        <f t="shared" si="4"/>
        <v>52.68</v>
      </c>
      <c r="AK20" s="531">
        <f>SUM(AJ20:AJ21)</f>
        <v>63.480000000000004</v>
      </c>
      <c r="AL20" s="111">
        <f>AJ20/C20</f>
        <v>0.70240000000000002</v>
      </c>
      <c r="AM20" s="532">
        <f>AK20/(C20+C21)</f>
        <v>0.84640000000000004</v>
      </c>
      <c r="AN20" s="112">
        <f>AJ20/D20</f>
        <v>1.0751020408163265</v>
      </c>
      <c r="AO20" s="532">
        <f>AK20/(D20+D21)</f>
        <v>1.0580000000000001</v>
      </c>
    </row>
    <row r="21" spans="1:41" ht="20.100000000000001" customHeight="1">
      <c r="A21" s="530"/>
      <c r="B21" s="115" t="s">
        <v>492</v>
      </c>
      <c r="C21" s="159"/>
      <c r="D21" s="159">
        <v>11</v>
      </c>
      <c r="E21" s="117">
        <v>13</v>
      </c>
      <c r="F21" s="117"/>
      <c r="G21" s="117">
        <v>6</v>
      </c>
      <c r="H21" s="117">
        <v>11</v>
      </c>
      <c r="I21" s="117">
        <v>13</v>
      </c>
      <c r="J21" s="117">
        <v>12</v>
      </c>
      <c r="K21" s="117">
        <v>12</v>
      </c>
      <c r="L21" s="117">
        <v>10</v>
      </c>
      <c r="M21" s="117"/>
      <c r="N21" s="117">
        <v>7</v>
      </c>
      <c r="O21" s="117">
        <v>12</v>
      </c>
      <c r="P21" s="117">
        <v>11</v>
      </c>
      <c r="Q21" s="117">
        <v>12</v>
      </c>
      <c r="R21" s="117">
        <v>11</v>
      </c>
      <c r="S21" s="117">
        <v>12</v>
      </c>
      <c r="T21" s="117"/>
      <c r="U21" s="117">
        <v>6</v>
      </c>
      <c r="V21" s="117">
        <v>11</v>
      </c>
      <c r="W21" s="117">
        <v>12</v>
      </c>
      <c r="X21" s="117">
        <v>12</v>
      </c>
      <c r="Y21" s="117">
        <v>11</v>
      </c>
      <c r="Z21" s="117">
        <v>12</v>
      </c>
      <c r="AA21" s="117"/>
      <c r="AB21" s="117">
        <v>7</v>
      </c>
      <c r="AC21" s="117">
        <v>10</v>
      </c>
      <c r="AD21" s="117">
        <v>14</v>
      </c>
      <c r="AE21" s="117">
        <v>11</v>
      </c>
      <c r="AF21" s="117">
        <v>11</v>
      </c>
      <c r="AG21" s="117">
        <v>11</v>
      </c>
      <c r="AH21" s="117"/>
      <c r="AI21" s="119">
        <f t="shared" si="2"/>
        <v>270</v>
      </c>
      <c r="AJ21" s="120">
        <f t="shared" si="4"/>
        <v>10.8</v>
      </c>
      <c r="AK21" s="547"/>
      <c r="AL21" s="540"/>
      <c r="AM21" s="525"/>
      <c r="AN21" s="162">
        <f>AJ21/D21</f>
        <v>0.98181818181818192</v>
      </c>
      <c r="AO21" s="524"/>
    </row>
    <row r="22" spans="1:41" ht="20.100000000000001" customHeight="1">
      <c r="A22" s="536"/>
      <c r="B22" s="151" t="s">
        <v>493</v>
      </c>
      <c r="C22" s="163"/>
      <c r="D22" s="163"/>
      <c r="E22" s="186">
        <v>2</v>
      </c>
      <c r="F22" s="186"/>
      <c r="G22" s="186">
        <v>2</v>
      </c>
      <c r="H22" s="186">
        <v>0</v>
      </c>
      <c r="I22" s="186">
        <v>1</v>
      </c>
      <c r="J22" s="186">
        <v>1</v>
      </c>
      <c r="K22" s="186">
        <v>1</v>
      </c>
      <c r="L22" s="186">
        <v>7</v>
      </c>
      <c r="M22" s="186"/>
      <c r="N22" s="186">
        <v>3</v>
      </c>
      <c r="O22" s="186">
        <v>2</v>
      </c>
      <c r="P22" s="186">
        <v>2</v>
      </c>
      <c r="Q22" s="186">
        <v>2</v>
      </c>
      <c r="R22" s="186">
        <v>1</v>
      </c>
      <c r="S22" s="186">
        <v>2</v>
      </c>
      <c r="T22" s="186"/>
      <c r="U22" s="186">
        <v>3</v>
      </c>
      <c r="V22" s="186">
        <v>5</v>
      </c>
      <c r="W22" s="186">
        <v>0</v>
      </c>
      <c r="X22" s="186">
        <v>1</v>
      </c>
      <c r="Y22" s="186">
        <v>0</v>
      </c>
      <c r="Z22" s="186">
        <v>5</v>
      </c>
      <c r="AA22" s="186"/>
      <c r="AB22" s="186">
        <v>2</v>
      </c>
      <c r="AC22" s="186">
        <v>3</v>
      </c>
      <c r="AD22" s="186">
        <v>2</v>
      </c>
      <c r="AE22" s="186">
        <v>2</v>
      </c>
      <c r="AF22" s="186">
        <v>1</v>
      </c>
      <c r="AG22" s="186">
        <v>2</v>
      </c>
      <c r="AH22" s="186"/>
      <c r="AI22" s="187">
        <f t="shared" si="2"/>
        <v>52</v>
      </c>
      <c r="AJ22" s="188">
        <f t="shared" si="4"/>
        <v>2.08</v>
      </c>
      <c r="AK22" s="526"/>
      <c r="AL22" s="528"/>
      <c r="AM22" s="526"/>
      <c r="AN22" s="156"/>
      <c r="AO22" s="526"/>
    </row>
    <row r="23" spans="1:41" ht="20.100000000000001" customHeight="1">
      <c r="A23" s="529" t="s">
        <v>501</v>
      </c>
      <c r="B23" s="104" t="s">
        <v>491</v>
      </c>
      <c r="C23" s="157">
        <v>35</v>
      </c>
      <c r="D23" s="105">
        <v>24</v>
      </c>
      <c r="E23" s="107">
        <v>26</v>
      </c>
      <c r="F23" s="107"/>
      <c r="G23" s="107">
        <v>25</v>
      </c>
      <c r="H23" s="107">
        <v>18</v>
      </c>
      <c r="I23" s="107">
        <v>24</v>
      </c>
      <c r="J23" s="107">
        <v>21</v>
      </c>
      <c r="K23" s="107">
        <v>20</v>
      </c>
      <c r="L23" s="107">
        <v>24</v>
      </c>
      <c r="M23" s="107"/>
      <c r="N23" s="107">
        <v>22</v>
      </c>
      <c r="O23" s="107">
        <v>21</v>
      </c>
      <c r="P23" s="107">
        <v>22</v>
      </c>
      <c r="Q23" s="107">
        <v>22</v>
      </c>
      <c r="R23" s="107">
        <v>21</v>
      </c>
      <c r="S23" s="107">
        <v>26</v>
      </c>
      <c r="T23" s="107"/>
      <c r="U23" s="107">
        <v>23</v>
      </c>
      <c r="V23" s="107">
        <v>21</v>
      </c>
      <c r="W23" s="107">
        <v>21</v>
      </c>
      <c r="X23" s="107">
        <v>25</v>
      </c>
      <c r="Y23" s="107">
        <v>22</v>
      </c>
      <c r="Z23" s="107">
        <v>25</v>
      </c>
      <c r="AA23" s="107"/>
      <c r="AB23" s="107">
        <v>24</v>
      </c>
      <c r="AC23" s="107">
        <v>23</v>
      </c>
      <c r="AD23" s="107">
        <v>27</v>
      </c>
      <c r="AE23" s="107">
        <v>22</v>
      </c>
      <c r="AF23" s="107">
        <v>22</v>
      </c>
      <c r="AG23" s="107">
        <v>27</v>
      </c>
      <c r="AH23" s="107"/>
      <c r="AI23" s="109">
        <f t="shared" si="2"/>
        <v>574</v>
      </c>
      <c r="AJ23" s="110">
        <f t="shared" si="4"/>
        <v>22.96</v>
      </c>
      <c r="AK23" s="531">
        <f>SUM(AJ23:AJ24)</f>
        <v>26.72</v>
      </c>
      <c r="AL23" s="111">
        <f>AJ23/C23</f>
        <v>0.65600000000000003</v>
      </c>
      <c r="AM23" s="532">
        <f>AK23/(C23+C24)</f>
        <v>0.76342857142857135</v>
      </c>
      <c r="AN23" s="112">
        <f>AJ23/D23</f>
        <v>0.95666666666666667</v>
      </c>
      <c r="AO23" s="532">
        <f>AK23/(D23+D24)</f>
        <v>0.92137931034482756</v>
      </c>
    </row>
    <row r="24" spans="1:41" ht="20.100000000000001" customHeight="1">
      <c r="A24" s="530"/>
      <c r="B24" s="115" t="s">
        <v>492</v>
      </c>
      <c r="C24" s="159"/>
      <c r="D24" s="189">
        <v>5</v>
      </c>
      <c r="E24" s="117">
        <v>1</v>
      </c>
      <c r="F24" s="117"/>
      <c r="G24" s="117">
        <v>3</v>
      </c>
      <c r="H24" s="117">
        <v>7</v>
      </c>
      <c r="I24" s="117">
        <v>2</v>
      </c>
      <c r="J24" s="117">
        <v>3</v>
      </c>
      <c r="K24" s="117">
        <v>7</v>
      </c>
      <c r="L24" s="117">
        <v>2</v>
      </c>
      <c r="M24" s="117"/>
      <c r="N24" s="117">
        <v>4</v>
      </c>
      <c r="O24" s="117">
        <v>4</v>
      </c>
      <c r="P24" s="117">
        <v>2</v>
      </c>
      <c r="Q24" s="117">
        <v>2</v>
      </c>
      <c r="R24" s="117">
        <v>7</v>
      </c>
      <c r="S24" s="117">
        <v>1</v>
      </c>
      <c r="T24" s="117"/>
      <c r="U24" s="117">
        <v>4</v>
      </c>
      <c r="V24" s="117">
        <v>7</v>
      </c>
      <c r="W24" s="117">
        <v>2</v>
      </c>
      <c r="X24" s="117">
        <v>2</v>
      </c>
      <c r="Y24" s="117">
        <v>7</v>
      </c>
      <c r="Z24" s="117">
        <v>2</v>
      </c>
      <c r="AA24" s="117"/>
      <c r="AB24" s="117">
        <v>4</v>
      </c>
      <c r="AC24" s="117">
        <v>7</v>
      </c>
      <c r="AD24" s="117">
        <v>2</v>
      </c>
      <c r="AE24" s="117">
        <v>2</v>
      </c>
      <c r="AF24" s="117">
        <v>8</v>
      </c>
      <c r="AG24" s="117">
        <v>2</v>
      </c>
      <c r="AH24" s="117"/>
      <c r="AI24" s="119">
        <f t="shared" si="2"/>
        <v>94</v>
      </c>
      <c r="AJ24" s="120">
        <f t="shared" si="4"/>
        <v>3.76</v>
      </c>
      <c r="AK24" s="547"/>
      <c r="AL24" s="551"/>
      <c r="AM24" s="525"/>
      <c r="AN24" s="162">
        <f>AJ24/D24</f>
        <v>0.752</v>
      </c>
      <c r="AO24" s="524"/>
    </row>
    <row r="25" spans="1:41" ht="20.100000000000001" customHeight="1">
      <c r="A25" s="536"/>
      <c r="B25" s="190" t="s">
        <v>493</v>
      </c>
      <c r="C25" s="163"/>
      <c r="D25" s="163"/>
      <c r="E25" s="165"/>
      <c r="F25" s="165"/>
      <c r="G25" s="165"/>
      <c r="H25" s="165">
        <v>1</v>
      </c>
      <c r="I25" s="165">
        <v>1</v>
      </c>
      <c r="J25" s="165">
        <v>1</v>
      </c>
      <c r="K25" s="165">
        <v>3</v>
      </c>
      <c r="L25" s="165">
        <v>2</v>
      </c>
      <c r="M25" s="165"/>
      <c r="N25" s="165">
        <v>1</v>
      </c>
      <c r="O25" s="165">
        <v>1</v>
      </c>
      <c r="P25" s="165"/>
      <c r="Q25" s="165"/>
      <c r="R25" s="165">
        <v>1</v>
      </c>
      <c r="S25" s="165"/>
      <c r="T25" s="165"/>
      <c r="U25" s="165">
        <v>1</v>
      </c>
      <c r="V25" s="165"/>
      <c r="W25" s="165"/>
      <c r="X25" s="165"/>
      <c r="Y25" s="165"/>
      <c r="Z25" s="165"/>
      <c r="AA25" s="165"/>
      <c r="AB25" s="165">
        <v>2</v>
      </c>
      <c r="AC25" s="165"/>
      <c r="AD25" s="165"/>
      <c r="AE25" s="165"/>
      <c r="AF25" s="165"/>
      <c r="AG25" s="165"/>
      <c r="AH25" s="165"/>
      <c r="AI25" s="187">
        <f t="shared" si="2"/>
        <v>14</v>
      </c>
      <c r="AJ25" s="188">
        <f t="shared" si="4"/>
        <v>1.4</v>
      </c>
      <c r="AK25" s="526"/>
      <c r="AL25" s="552"/>
      <c r="AM25" s="526"/>
      <c r="AN25" s="156"/>
      <c r="AO25" s="550"/>
    </row>
    <row r="26" spans="1:41" ht="20.100000000000001" customHeight="1">
      <c r="A26" s="529" t="s">
        <v>502</v>
      </c>
      <c r="B26" s="104" t="s">
        <v>497</v>
      </c>
      <c r="C26" s="168">
        <v>189</v>
      </c>
      <c r="D26" s="168">
        <v>188</v>
      </c>
      <c r="E26" s="192">
        <v>183</v>
      </c>
      <c r="F26" s="192">
        <v>183</v>
      </c>
      <c r="G26" s="192">
        <v>183</v>
      </c>
      <c r="H26" s="192">
        <v>183</v>
      </c>
      <c r="I26" s="192">
        <v>183</v>
      </c>
      <c r="J26" s="192">
        <v>185</v>
      </c>
      <c r="K26" s="192">
        <v>185</v>
      </c>
      <c r="L26" s="192">
        <v>185</v>
      </c>
      <c r="M26" s="192">
        <v>185</v>
      </c>
      <c r="N26" s="192">
        <v>185</v>
      </c>
      <c r="O26" s="192">
        <v>185</v>
      </c>
      <c r="P26" s="192">
        <v>185</v>
      </c>
      <c r="Q26" s="192">
        <v>185</v>
      </c>
      <c r="R26" s="192">
        <v>186</v>
      </c>
      <c r="S26" s="192">
        <v>187</v>
      </c>
      <c r="T26" s="192">
        <v>187</v>
      </c>
      <c r="U26" s="192">
        <v>187</v>
      </c>
      <c r="V26" s="192">
        <v>187</v>
      </c>
      <c r="W26" s="192">
        <v>187</v>
      </c>
      <c r="X26" s="192">
        <v>187</v>
      </c>
      <c r="Y26" s="192">
        <v>187</v>
      </c>
      <c r="Z26" s="192">
        <v>190</v>
      </c>
      <c r="AA26" s="192">
        <v>190</v>
      </c>
      <c r="AB26" s="192">
        <v>190</v>
      </c>
      <c r="AC26" s="192">
        <v>190</v>
      </c>
      <c r="AD26" s="192">
        <v>190</v>
      </c>
      <c r="AE26" s="192">
        <v>190</v>
      </c>
      <c r="AF26" s="192">
        <v>190</v>
      </c>
      <c r="AG26" s="192">
        <v>190</v>
      </c>
      <c r="AH26" s="192">
        <v>190</v>
      </c>
      <c r="AI26" s="109">
        <f t="shared" si="2"/>
        <v>5600</v>
      </c>
      <c r="AJ26" s="110">
        <f t="shared" si="4"/>
        <v>186.66666666666666</v>
      </c>
      <c r="AK26" s="543"/>
      <c r="AL26" s="545"/>
      <c r="AM26" s="532"/>
      <c r="AN26" s="112"/>
      <c r="AO26" s="532"/>
    </row>
    <row r="27" spans="1:41" ht="20.100000000000001" customHeight="1">
      <c r="A27" s="536"/>
      <c r="B27" s="124" t="s">
        <v>498</v>
      </c>
      <c r="C27" s="170">
        <v>100</v>
      </c>
      <c r="D27" s="170">
        <v>108</v>
      </c>
      <c r="E27" s="193">
        <v>96</v>
      </c>
      <c r="F27" s="193">
        <v>96</v>
      </c>
      <c r="G27" s="193">
        <v>96</v>
      </c>
      <c r="H27" s="193">
        <v>96</v>
      </c>
      <c r="I27" s="193">
        <v>96</v>
      </c>
      <c r="J27" s="193">
        <v>96</v>
      </c>
      <c r="K27" s="193">
        <v>96</v>
      </c>
      <c r="L27" s="193">
        <v>96</v>
      </c>
      <c r="M27" s="193">
        <v>96</v>
      </c>
      <c r="N27" s="193">
        <v>96</v>
      </c>
      <c r="O27" s="193">
        <v>97</v>
      </c>
      <c r="P27" s="193">
        <v>97</v>
      </c>
      <c r="Q27" s="193">
        <v>97</v>
      </c>
      <c r="R27" s="193">
        <v>97</v>
      </c>
      <c r="S27" s="193">
        <v>97</v>
      </c>
      <c r="T27" s="193">
        <v>97</v>
      </c>
      <c r="U27" s="193">
        <v>97</v>
      </c>
      <c r="V27" s="193">
        <v>97</v>
      </c>
      <c r="W27" s="193">
        <v>97</v>
      </c>
      <c r="X27" s="193">
        <v>97</v>
      </c>
      <c r="Y27" s="193">
        <v>97</v>
      </c>
      <c r="Z27" s="193">
        <v>94</v>
      </c>
      <c r="AA27" s="193">
        <v>94</v>
      </c>
      <c r="AB27" s="193">
        <v>94</v>
      </c>
      <c r="AC27" s="193">
        <v>94</v>
      </c>
      <c r="AD27" s="193">
        <v>94</v>
      </c>
      <c r="AE27" s="193">
        <v>94</v>
      </c>
      <c r="AF27" s="193">
        <v>94</v>
      </c>
      <c r="AG27" s="193">
        <v>94</v>
      </c>
      <c r="AH27" s="193">
        <v>94</v>
      </c>
      <c r="AI27" s="130">
        <f>SUM(F27:AH27)</f>
        <v>2777</v>
      </c>
      <c r="AJ27" s="173">
        <f t="shared" si="4"/>
        <v>92.566666666666663</v>
      </c>
      <c r="AK27" s="544"/>
      <c r="AL27" s="546"/>
      <c r="AM27" s="526"/>
      <c r="AN27" s="174"/>
      <c r="AO27" s="526"/>
    </row>
    <row r="28" spans="1:41" ht="20.100000000000001" customHeight="1">
      <c r="A28" s="529" t="s">
        <v>503</v>
      </c>
      <c r="B28" s="104" t="s">
        <v>491</v>
      </c>
      <c r="C28" s="157">
        <v>50</v>
      </c>
      <c r="D28" s="194">
        <v>12</v>
      </c>
      <c r="E28" s="194">
        <v>12</v>
      </c>
      <c r="F28" s="194">
        <v>12</v>
      </c>
      <c r="G28" s="194">
        <v>12</v>
      </c>
      <c r="H28" s="194">
        <v>12</v>
      </c>
      <c r="I28" s="194">
        <v>11</v>
      </c>
      <c r="J28" s="194">
        <v>11</v>
      </c>
      <c r="K28" s="194">
        <v>11</v>
      </c>
      <c r="L28" s="194">
        <v>11</v>
      </c>
      <c r="M28" s="194">
        <v>11</v>
      </c>
      <c r="N28" s="194">
        <v>11</v>
      </c>
      <c r="O28" s="194">
        <v>11</v>
      </c>
      <c r="P28" s="194">
        <v>11</v>
      </c>
      <c r="Q28" s="194">
        <v>11</v>
      </c>
      <c r="R28" s="194">
        <v>11</v>
      </c>
      <c r="S28" s="194">
        <v>11</v>
      </c>
      <c r="T28" s="194">
        <v>11</v>
      </c>
      <c r="U28" s="194">
        <v>11</v>
      </c>
      <c r="V28" s="194">
        <v>11</v>
      </c>
      <c r="W28" s="194">
        <v>12</v>
      </c>
      <c r="X28" s="194">
        <v>12</v>
      </c>
      <c r="Y28" s="194">
        <v>12</v>
      </c>
      <c r="Z28" s="194">
        <v>12</v>
      </c>
      <c r="AA28" s="194">
        <v>12</v>
      </c>
      <c r="AB28" s="194">
        <v>12</v>
      </c>
      <c r="AC28" s="194">
        <v>12</v>
      </c>
      <c r="AD28" s="194">
        <v>12</v>
      </c>
      <c r="AE28" s="194">
        <v>12</v>
      </c>
      <c r="AF28" s="194">
        <v>12</v>
      </c>
      <c r="AG28" s="194">
        <v>12</v>
      </c>
      <c r="AH28" s="194">
        <v>12</v>
      </c>
      <c r="AI28" s="109">
        <f t="shared" ref="AI28:AI47" si="5">SUM(E28:AH28)</f>
        <v>346</v>
      </c>
      <c r="AJ28" s="110">
        <f t="shared" si="4"/>
        <v>11.533333333333333</v>
      </c>
      <c r="AK28" s="531">
        <f>SUM(AJ28:AJ29)</f>
        <v>48.366666666666667</v>
      </c>
      <c r="AL28" s="195">
        <f>AJ28/C28</f>
        <v>0.23066666666666666</v>
      </c>
      <c r="AM28" s="532">
        <f>AK28/(C28+C29)</f>
        <v>0.96733333333333338</v>
      </c>
      <c r="AN28" s="196">
        <f>AJ28/D28</f>
        <v>0.96111111111111114</v>
      </c>
      <c r="AO28" s="524">
        <f>AK28/(D28+D29)</f>
        <v>0.99725085910652922</v>
      </c>
    </row>
    <row r="29" spans="1:41" ht="20.100000000000001" customHeight="1">
      <c r="A29" s="530"/>
      <c r="B29" s="115" t="s">
        <v>504</v>
      </c>
      <c r="C29" s="159"/>
      <c r="D29" s="197">
        <v>36.5</v>
      </c>
      <c r="E29" s="197">
        <v>38</v>
      </c>
      <c r="F29" s="197">
        <v>38</v>
      </c>
      <c r="G29" s="197">
        <v>38</v>
      </c>
      <c r="H29" s="197">
        <v>38</v>
      </c>
      <c r="I29" s="197">
        <v>38</v>
      </c>
      <c r="J29" s="197">
        <v>38</v>
      </c>
      <c r="K29" s="197">
        <v>37</v>
      </c>
      <c r="L29" s="197">
        <v>37</v>
      </c>
      <c r="M29" s="197">
        <v>37</v>
      </c>
      <c r="N29" s="197">
        <v>37</v>
      </c>
      <c r="O29" s="197">
        <v>37</v>
      </c>
      <c r="P29" s="197">
        <v>37</v>
      </c>
      <c r="Q29" s="197">
        <v>37</v>
      </c>
      <c r="R29" s="197">
        <v>37</v>
      </c>
      <c r="S29" s="197">
        <v>37</v>
      </c>
      <c r="T29" s="197">
        <v>37</v>
      </c>
      <c r="U29" s="197">
        <v>37</v>
      </c>
      <c r="V29" s="197">
        <v>37</v>
      </c>
      <c r="W29" s="197">
        <v>37</v>
      </c>
      <c r="X29" s="197">
        <v>36</v>
      </c>
      <c r="Y29" s="197">
        <v>36</v>
      </c>
      <c r="Z29" s="197">
        <v>36</v>
      </c>
      <c r="AA29" s="197">
        <v>36</v>
      </c>
      <c r="AB29" s="197">
        <v>36</v>
      </c>
      <c r="AC29" s="197">
        <v>36</v>
      </c>
      <c r="AD29" s="197">
        <v>36</v>
      </c>
      <c r="AE29" s="197">
        <v>36</v>
      </c>
      <c r="AF29" s="197">
        <v>36</v>
      </c>
      <c r="AG29" s="197">
        <v>36</v>
      </c>
      <c r="AH29" s="197">
        <v>36</v>
      </c>
      <c r="AI29" s="177">
        <f t="shared" si="5"/>
        <v>1105</v>
      </c>
      <c r="AJ29" s="178">
        <f t="shared" si="4"/>
        <v>36.833333333333336</v>
      </c>
      <c r="AK29" s="548"/>
      <c r="AL29" s="181"/>
      <c r="AM29" s="555"/>
      <c r="AN29" s="182">
        <f>AJ29/D29</f>
        <v>1.0091324200913243</v>
      </c>
      <c r="AO29" s="549"/>
    </row>
    <row r="30" spans="1:41" ht="20.100000000000001" customHeight="1">
      <c r="A30" s="536"/>
      <c r="B30" s="124" t="s">
        <v>490</v>
      </c>
      <c r="C30" s="135"/>
      <c r="D30" s="198"/>
      <c r="E30" s="199">
        <v>0</v>
      </c>
      <c r="F30" s="198">
        <v>0</v>
      </c>
      <c r="G30" s="199">
        <v>0</v>
      </c>
      <c r="H30" s="198">
        <v>1</v>
      </c>
      <c r="I30" s="199">
        <v>1</v>
      </c>
      <c r="J30" s="198">
        <v>2</v>
      </c>
      <c r="K30" s="198">
        <v>2</v>
      </c>
      <c r="L30" s="198">
        <v>2</v>
      </c>
      <c r="M30" s="198">
        <v>2</v>
      </c>
      <c r="N30" s="198">
        <v>2</v>
      </c>
      <c r="O30" s="198">
        <v>2</v>
      </c>
      <c r="P30" s="198">
        <v>2</v>
      </c>
      <c r="Q30" s="198">
        <v>2</v>
      </c>
      <c r="R30" s="198">
        <v>2</v>
      </c>
      <c r="S30" s="198">
        <v>2</v>
      </c>
      <c r="T30" s="198">
        <v>2</v>
      </c>
      <c r="U30" s="198">
        <v>2</v>
      </c>
      <c r="V30" s="198">
        <v>2</v>
      </c>
      <c r="W30" s="198">
        <v>2</v>
      </c>
      <c r="X30" s="199">
        <v>2</v>
      </c>
      <c r="Y30" s="199">
        <v>2</v>
      </c>
      <c r="Z30" s="199">
        <v>2</v>
      </c>
      <c r="AA30" s="199">
        <v>2</v>
      </c>
      <c r="AB30" s="199">
        <v>2</v>
      </c>
      <c r="AC30" s="199">
        <v>2</v>
      </c>
      <c r="AD30" s="199">
        <v>2</v>
      </c>
      <c r="AE30" s="199">
        <v>2</v>
      </c>
      <c r="AF30" s="199">
        <v>2</v>
      </c>
      <c r="AG30" s="199">
        <v>2</v>
      </c>
      <c r="AH30" s="199">
        <v>2</v>
      </c>
      <c r="AI30" s="153">
        <f t="shared" si="5"/>
        <v>52</v>
      </c>
      <c r="AJ30" s="140">
        <f t="shared" si="4"/>
        <v>1.7333333333333334</v>
      </c>
      <c r="AK30" s="121"/>
      <c r="AL30" s="200"/>
      <c r="AM30" s="297"/>
      <c r="AN30" s="156"/>
      <c r="AO30" s="201"/>
    </row>
    <row r="31" spans="1:41" ht="20.100000000000001" customHeight="1">
      <c r="A31" s="529" t="s">
        <v>505</v>
      </c>
      <c r="B31" s="104" t="s">
        <v>497</v>
      </c>
      <c r="C31" s="157"/>
      <c r="D31" s="194">
        <v>34</v>
      </c>
      <c r="E31" s="106">
        <v>23</v>
      </c>
      <c r="F31" s="107">
        <v>20</v>
      </c>
      <c r="G31" s="107">
        <v>32</v>
      </c>
      <c r="H31" s="108">
        <v>34</v>
      </c>
      <c r="I31" s="107">
        <v>35</v>
      </c>
      <c r="J31" s="107">
        <v>29</v>
      </c>
      <c r="K31" s="107">
        <v>33</v>
      </c>
      <c r="L31" s="107">
        <v>23</v>
      </c>
      <c r="M31" s="107">
        <v>20</v>
      </c>
      <c r="N31" s="107">
        <v>31</v>
      </c>
      <c r="O31" s="108">
        <v>33</v>
      </c>
      <c r="P31" s="107">
        <v>28</v>
      </c>
      <c r="Q31" s="107">
        <v>26</v>
      </c>
      <c r="R31" s="176">
        <v>34</v>
      </c>
      <c r="S31" s="107">
        <v>21</v>
      </c>
      <c r="T31" s="107">
        <v>20</v>
      </c>
      <c r="U31" s="107">
        <v>31</v>
      </c>
      <c r="V31" s="107">
        <v>31</v>
      </c>
      <c r="W31" s="107">
        <v>25</v>
      </c>
      <c r="X31" s="108">
        <v>30</v>
      </c>
      <c r="Y31" s="107">
        <v>28</v>
      </c>
      <c r="Z31" s="107">
        <v>21</v>
      </c>
      <c r="AA31" s="107">
        <v>21</v>
      </c>
      <c r="AB31" s="107">
        <v>31</v>
      </c>
      <c r="AC31" s="107">
        <v>30</v>
      </c>
      <c r="AD31" s="107">
        <v>27</v>
      </c>
      <c r="AE31" s="107">
        <v>29</v>
      </c>
      <c r="AF31" s="107">
        <v>29</v>
      </c>
      <c r="AG31" s="107">
        <v>20</v>
      </c>
      <c r="AH31" s="107">
        <v>20</v>
      </c>
      <c r="AI31" s="109">
        <f t="shared" si="5"/>
        <v>815</v>
      </c>
      <c r="AJ31" s="110">
        <f t="shared" si="4"/>
        <v>27.166666666666668</v>
      </c>
      <c r="AK31" s="531">
        <f>SUM(AJ31:AJ33)</f>
        <v>40</v>
      </c>
      <c r="AL31" s="557"/>
      <c r="AM31" s="560"/>
      <c r="AN31" s="202">
        <f>AJ31/D31</f>
        <v>0.7990196078431373</v>
      </c>
      <c r="AO31" s="563">
        <f>AK31/(D31+D32+D33)</f>
        <v>0.84210526315789469</v>
      </c>
    </row>
    <row r="32" spans="1:41" ht="20.100000000000001" customHeight="1">
      <c r="A32" s="530"/>
      <c r="B32" s="115" t="s">
        <v>492</v>
      </c>
      <c r="C32" s="159"/>
      <c r="D32" s="197">
        <v>6</v>
      </c>
      <c r="E32" s="160">
        <v>2</v>
      </c>
      <c r="F32" s="117">
        <v>0</v>
      </c>
      <c r="G32" s="117">
        <v>9</v>
      </c>
      <c r="H32" s="118">
        <v>10</v>
      </c>
      <c r="I32" s="117">
        <v>11</v>
      </c>
      <c r="J32" s="117">
        <v>11</v>
      </c>
      <c r="K32" s="117">
        <v>8</v>
      </c>
      <c r="L32" s="117">
        <v>2</v>
      </c>
      <c r="M32" s="117">
        <v>0</v>
      </c>
      <c r="N32" s="117">
        <v>7</v>
      </c>
      <c r="O32" s="118">
        <v>9</v>
      </c>
      <c r="P32" s="117">
        <v>12</v>
      </c>
      <c r="Q32" s="117">
        <v>6</v>
      </c>
      <c r="R32" s="117">
        <v>8</v>
      </c>
      <c r="S32" s="117">
        <v>3</v>
      </c>
      <c r="T32" s="117">
        <v>0</v>
      </c>
      <c r="U32" s="117">
        <v>6</v>
      </c>
      <c r="V32" s="117">
        <v>12</v>
      </c>
      <c r="W32" s="117">
        <v>12</v>
      </c>
      <c r="X32" s="118">
        <v>12</v>
      </c>
      <c r="Y32" s="117">
        <v>7</v>
      </c>
      <c r="Z32" s="117">
        <v>2</v>
      </c>
      <c r="AA32" s="117">
        <v>0</v>
      </c>
      <c r="AB32" s="117">
        <v>8</v>
      </c>
      <c r="AC32" s="117">
        <v>12</v>
      </c>
      <c r="AD32" s="117">
        <v>12</v>
      </c>
      <c r="AE32" s="117">
        <v>12</v>
      </c>
      <c r="AF32" s="117">
        <v>8</v>
      </c>
      <c r="AG32" s="117">
        <v>1</v>
      </c>
      <c r="AH32" s="117">
        <v>1</v>
      </c>
      <c r="AI32" s="119">
        <f t="shared" si="5"/>
        <v>203</v>
      </c>
      <c r="AJ32" s="120">
        <f t="shared" si="4"/>
        <v>6.7666666666666666</v>
      </c>
      <c r="AK32" s="525"/>
      <c r="AL32" s="558"/>
      <c r="AM32" s="561"/>
      <c r="AN32" s="203">
        <f>AJ32/D32</f>
        <v>1.1277777777777778</v>
      </c>
      <c r="AO32" s="564"/>
    </row>
    <row r="33" spans="1:41" ht="20.100000000000001" customHeight="1">
      <c r="A33" s="536"/>
      <c r="B33" s="124" t="s">
        <v>506</v>
      </c>
      <c r="C33" s="204"/>
      <c r="D33" s="205">
        <v>7.5</v>
      </c>
      <c r="E33" s="193">
        <v>4</v>
      </c>
      <c r="F33" s="206">
        <v>3</v>
      </c>
      <c r="G33" s="206">
        <v>6</v>
      </c>
      <c r="H33" s="207">
        <v>8</v>
      </c>
      <c r="I33" s="206">
        <v>6</v>
      </c>
      <c r="J33" s="206">
        <v>9</v>
      </c>
      <c r="K33" s="206">
        <v>7</v>
      </c>
      <c r="L33" s="206">
        <v>4</v>
      </c>
      <c r="M33" s="206">
        <v>2</v>
      </c>
      <c r="N33" s="206">
        <v>6</v>
      </c>
      <c r="O33" s="207">
        <v>8</v>
      </c>
      <c r="P33" s="206">
        <v>7</v>
      </c>
      <c r="Q33" s="206">
        <v>9</v>
      </c>
      <c r="R33" s="206">
        <v>7</v>
      </c>
      <c r="S33" s="206">
        <v>5</v>
      </c>
      <c r="T33" s="206">
        <v>3</v>
      </c>
      <c r="U33" s="206">
        <v>7</v>
      </c>
      <c r="V33" s="206">
        <v>8</v>
      </c>
      <c r="W33" s="206">
        <v>6</v>
      </c>
      <c r="X33" s="207">
        <v>9</v>
      </c>
      <c r="Y33" s="206">
        <v>8</v>
      </c>
      <c r="Z33" s="206">
        <v>5</v>
      </c>
      <c r="AA33" s="206">
        <v>3</v>
      </c>
      <c r="AB33" s="206">
        <v>6</v>
      </c>
      <c r="AC33" s="206">
        <v>8</v>
      </c>
      <c r="AD33" s="206">
        <v>7</v>
      </c>
      <c r="AE33" s="206">
        <v>9</v>
      </c>
      <c r="AF33" s="206">
        <v>8</v>
      </c>
      <c r="AG33" s="206">
        <v>2</v>
      </c>
      <c r="AH33" s="206">
        <v>2</v>
      </c>
      <c r="AI33" s="130">
        <f t="shared" si="5"/>
        <v>182</v>
      </c>
      <c r="AJ33" s="173">
        <f t="shared" si="4"/>
        <v>6.0666666666666664</v>
      </c>
      <c r="AK33" s="526"/>
      <c r="AL33" s="559"/>
      <c r="AM33" s="562"/>
      <c r="AN33" s="208">
        <f>AJ33/D33</f>
        <v>0.80888888888888888</v>
      </c>
      <c r="AO33" s="565"/>
    </row>
    <row r="34" spans="1:41" ht="20.100000000000001" customHeight="1">
      <c r="A34" s="553" t="s">
        <v>507</v>
      </c>
      <c r="B34" s="554"/>
      <c r="C34" s="163"/>
      <c r="D34" s="204"/>
      <c r="E34" s="193">
        <v>2</v>
      </c>
      <c r="F34" s="206">
        <v>0</v>
      </c>
      <c r="G34" s="206">
        <v>2</v>
      </c>
      <c r="H34" s="207">
        <v>12</v>
      </c>
      <c r="I34" s="206">
        <v>7</v>
      </c>
      <c r="J34" s="206">
        <v>2</v>
      </c>
      <c r="K34" s="206">
        <v>4</v>
      </c>
      <c r="L34" s="206">
        <v>0</v>
      </c>
      <c r="M34" s="206">
        <v>0</v>
      </c>
      <c r="N34" s="206">
        <v>4</v>
      </c>
      <c r="O34" s="207">
        <v>8</v>
      </c>
      <c r="P34" s="206">
        <v>2</v>
      </c>
      <c r="Q34" s="206">
        <v>2</v>
      </c>
      <c r="R34" s="206">
        <v>4</v>
      </c>
      <c r="S34" s="206">
        <v>0</v>
      </c>
      <c r="T34" s="206">
        <v>0</v>
      </c>
      <c r="U34" s="206">
        <v>4</v>
      </c>
      <c r="V34" s="206">
        <v>4</v>
      </c>
      <c r="W34" s="206">
        <v>4</v>
      </c>
      <c r="X34" s="207">
        <v>7</v>
      </c>
      <c r="Y34" s="206">
        <v>4</v>
      </c>
      <c r="Z34" s="206">
        <v>0</v>
      </c>
      <c r="AA34" s="206">
        <v>0</v>
      </c>
      <c r="AB34" s="206">
        <v>4</v>
      </c>
      <c r="AC34" s="206">
        <v>5</v>
      </c>
      <c r="AD34" s="206">
        <v>6</v>
      </c>
      <c r="AE34" s="206">
        <v>5</v>
      </c>
      <c r="AF34" s="206">
        <v>4</v>
      </c>
      <c r="AG34" s="206">
        <v>0</v>
      </c>
      <c r="AH34" s="206">
        <v>0</v>
      </c>
      <c r="AI34" s="209">
        <f t="shared" si="5"/>
        <v>96</v>
      </c>
      <c r="AJ34" s="210">
        <f t="shared" si="4"/>
        <v>3.2</v>
      </c>
      <c r="AK34" s="211"/>
      <c r="AL34" s="212"/>
      <c r="AM34" s="298"/>
      <c r="AN34" s="212"/>
      <c r="AO34" s="211"/>
    </row>
    <row r="35" spans="1:41" ht="20.100000000000001" customHeight="1">
      <c r="A35" s="529" t="s">
        <v>508</v>
      </c>
      <c r="B35" s="104" t="s">
        <v>491</v>
      </c>
      <c r="C35" s="157">
        <v>80</v>
      </c>
      <c r="D35" s="157">
        <v>43</v>
      </c>
      <c r="E35" s="106">
        <v>43</v>
      </c>
      <c r="F35" s="194">
        <v>43</v>
      </c>
      <c r="G35" s="194">
        <v>43</v>
      </c>
      <c r="H35" s="194">
        <v>43</v>
      </c>
      <c r="I35" s="194">
        <v>43</v>
      </c>
      <c r="J35" s="194">
        <v>43</v>
      </c>
      <c r="K35" s="194">
        <v>43</v>
      </c>
      <c r="L35" s="194">
        <v>43</v>
      </c>
      <c r="M35" s="107">
        <v>43</v>
      </c>
      <c r="N35" s="107">
        <v>43</v>
      </c>
      <c r="O35" s="107">
        <v>44</v>
      </c>
      <c r="P35" s="107">
        <v>44</v>
      </c>
      <c r="Q35" s="107">
        <v>44</v>
      </c>
      <c r="R35" s="107">
        <v>45</v>
      </c>
      <c r="S35" s="107">
        <v>45</v>
      </c>
      <c r="T35" s="107">
        <v>45</v>
      </c>
      <c r="U35" s="107">
        <v>45</v>
      </c>
      <c r="V35" s="107">
        <v>45</v>
      </c>
      <c r="W35" s="107">
        <v>45</v>
      </c>
      <c r="X35" s="108">
        <v>45</v>
      </c>
      <c r="Y35" s="107">
        <v>45</v>
      </c>
      <c r="Z35" s="107">
        <v>45</v>
      </c>
      <c r="AA35" s="107">
        <v>45</v>
      </c>
      <c r="AB35" s="107">
        <v>45</v>
      </c>
      <c r="AC35" s="107">
        <v>45</v>
      </c>
      <c r="AD35" s="107">
        <v>45</v>
      </c>
      <c r="AE35" s="107">
        <v>46</v>
      </c>
      <c r="AF35" s="107">
        <v>46</v>
      </c>
      <c r="AG35" s="107">
        <v>46</v>
      </c>
      <c r="AH35" s="107">
        <v>46</v>
      </c>
      <c r="AI35" s="109">
        <f t="shared" si="5"/>
        <v>1331</v>
      </c>
      <c r="AJ35" s="110">
        <f t="shared" si="4"/>
        <v>44.366666666666667</v>
      </c>
      <c r="AK35" s="531">
        <f>SUM(AJ35:AJ37)</f>
        <v>79.402564102564099</v>
      </c>
      <c r="AL35" s="111">
        <f>AJ35/C35</f>
        <v>0.55458333333333332</v>
      </c>
      <c r="AM35" s="532">
        <f>AK35/(C35+C36+C37)</f>
        <v>0.99253205128205124</v>
      </c>
      <c r="AN35" s="112">
        <f>AJ35/D35</f>
        <v>1.031782945736434</v>
      </c>
      <c r="AO35" s="532">
        <f>AK35/(D35+D36+D37)</f>
        <v>1.0050957481337228</v>
      </c>
    </row>
    <row r="36" spans="1:41" ht="20.100000000000001" customHeight="1">
      <c r="A36" s="530"/>
      <c r="B36" s="115" t="s">
        <v>504</v>
      </c>
      <c r="C36" s="159"/>
      <c r="D36" s="159">
        <v>36</v>
      </c>
      <c r="E36" s="160">
        <v>36</v>
      </c>
      <c r="F36" s="197">
        <v>36</v>
      </c>
      <c r="G36" s="197">
        <v>36</v>
      </c>
      <c r="H36" s="197">
        <v>36</v>
      </c>
      <c r="I36" s="197">
        <v>36</v>
      </c>
      <c r="J36" s="197">
        <v>36</v>
      </c>
      <c r="K36" s="197">
        <v>36</v>
      </c>
      <c r="L36" s="197">
        <v>36</v>
      </c>
      <c r="M36" s="117">
        <v>36</v>
      </c>
      <c r="N36" s="117">
        <v>36</v>
      </c>
      <c r="O36" s="117">
        <v>35</v>
      </c>
      <c r="P36" s="117">
        <v>35</v>
      </c>
      <c r="Q36" s="117">
        <v>35</v>
      </c>
      <c r="R36" s="117">
        <v>34</v>
      </c>
      <c r="S36" s="117">
        <v>34</v>
      </c>
      <c r="T36" s="117">
        <v>34</v>
      </c>
      <c r="U36" s="117">
        <v>34</v>
      </c>
      <c r="V36" s="117">
        <v>34</v>
      </c>
      <c r="W36" s="117">
        <v>34</v>
      </c>
      <c r="X36" s="118">
        <v>34</v>
      </c>
      <c r="Y36" s="117">
        <v>34</v>
      </c>
      <c r="Z36" s="117">
        <v>34</v>
      </c>
      <c r="AA36" s="117">
        <v>34</v>
      </c>
      <c r="AB36" s="117">
        <v>34</v>
      </c>
      <c r="AC36" s="117">
        <v>34</v>
      </c>
      <c r="AD36" s="117">
        <v>34</v>
      </c>
      <c r="AE36" s="117">
        <v>34</v>
      </c>
      <c r="AF36" s="117">
        <v>34</v>
      </c>
      <c r="AG36" s="117">
        <v>34</v>
      </c>
      <c r="AH36" s="117">
        <v>34</v>
      </c>
      <c r="AI36" s="119">
        <f t="shared" si="5"/>
        <v>1043</v>
      </c>
      <c r="AJ36" s="120">
        <f t="shared" si="4"/>
        <v>34.766666666666666</v>
      </c>
      <c r="AK36" s="547"/>
      <c r="AL36" s="540"/>
      <c r="AM36" s="525"/>
      <c r="AN36" s="182">
        <f>AJ36/D36</f>
        <v>0.96574074074074068</v>
      </c>
      <c r="AO36" s="524"/>
    </row>
    <row r="37" spans="1:41" ht="20.100000000000001" customHeight="1">
      <c r="A37" s="530"/>
      <c r="B37" s="115" t="s">
        <v>509</v>
      </c>
      <c r="C37" s="135"/>
      <c r="D37" s="159">
        <v>0</v>
      </c>
      <c r="E37" s="160">
        <v>0</v>
      </c>
      <c r="F37" s="197">
        <v>0</v>
      </c>
      <c r="G37" s="197">
        <v>0</v>
      </c>
      <c r="H37" s="197">
        <v>0</v>
      </c>
      <c r="I37" s="197">
        <v>0</v>
      </c>
      <c r="J37" s="197">
        <v>0</v>
      </c>
      <c r="K37" s="197">
        <v>0</v>
      </c>
      <c r="L37" s="197">
        <v>1</v>
      </c>
      <c r="M37" s="197">
        <v>1</v>
      </c>
      <c r="N37" s="197">
        <v>1</v>
      </c>
      <c r="O37" s="197">
        <v>0</v>
      </c>
      <c r="P37" s="197">
        <v>0</v>
      </c>
      <c r="Q37" s="117">
        <v>0</v>
      </c>
      <c r="R37" s="117">
        <v>0</v>
      </c>
      <c r="S37" s="117">
        <v>0</v>
      </c>
      <c r="T37" s="117">
        <v>1</v>
      </c>
      <c r="U37" s="117">
        <v>1</v>
      </c>
      <c r="V37" s="117">
        <v>0</v>
      </c>
      <c r="W37" s="117">
        <v>0</v>
      </c>
      <c r="X37" s="118">
        <v>0</v>
      </c>
      <c r="Y37" s="117">
        <v>0</v>
      </c>
      <c r="Z37" s="117">
        <v>0</v>
      </c>
      <c r="AA37" s="117">
        <v>1</v>
      </c>
      <c r="AB37" s="117">
        <v>1</v>
      </c>
      <c r="AC37" s="176">
        <v>0</v>
      </c>
      <c r="AD37" s="176">
        <v>0</v>
      </c>
      <c r="AE37" s="176"/>
      <c r="AF37" s="176"/>
      <c r="AG37" s="176"/>
      <c r="AH37" s="176"/>
      <c r="AI37" s="177">
        <f t="shared" si="5"/>
        <v>7</v>
      </c>
      <c r="AJ37" s="178">
        <f t="shared" si="4"/>
        <v>0.26923076923076922</v>
      </c>
      <c r="AK37" s="548"/>
      <c r="AL37" s="556"/>
      <c r="AM37" s="555"/>
      <c r="AN37" s="181" t="e">
        <f>AJ37/D37</f>
        <v>#DIV/0!</v>
      </c>
      <c r="AO37" s="549"/>
    </row>
    <row r="38" spans="1:41" ht="20.100000000000001" customHeight="1">
      <c r="A38" s="536"/>
      <c r="B38" s="124" t="s">
        <v>490</v>
      </c>
      <c r="C38" s="125"/>
      <c r="D38" s="204"/>
      <c r="E38" s="193">
        <v>1</v>
      </c>
      <c r="F38" s="213">
        <v>1</v>
      </c>
      <c r="G38" s="213">
        <v>1</v>
      </c>
      <c r="H38" s="213">
        <v>1</v>
      </c>
      <c r="I38" s="213">
        <v>1</v>
      </c>
      <c r="J38" s="213">
        <v>1</v>
      </c>
      <c r="K38" s="213">
        <v>1</v>
      </c>
      <c r="L38" s="213">
        <v>1</v>
      </c>
      <c r="M38" s="213">
        <v>1</v>
      </c>
      <c r="N38" s="213">
        <v>2</v>
      </c>
      <c r="O38" s="213">
        <v>2</v>
      </c>
      <c r="P38" s="213">
        <v>2</v>
      </c>
      <c r="Q38" s="213">
        <v>3</v>
      </c>
      <c r="R38" s="213">
        <v>3</v>
      </c>
      <c r="S38" s="213">
        <v>3</v>
      </c>
      <c r="T38" s="213">
        <v>3</v>
      </c>
      <c r="U38" s="213">
        <v>4</v>
      </c>
      <c r="V38" s="213">
        <v>4</v>
      </c>
      <c r="W38" s="206">
        <v>4</v>
      </c>
      <c r="X38" s="207">
        <v>4</v>
      </c>
      <c r="Y38" s="206">
        <v>4</v>
      </c>
      <c r="Z38" s="206">
        <v>4</v>
      </c>
      <c r="AA38" s="206">
        <v>4</v>
      </c>
      <c r="AB38" s="206">
        <v>4</v>
      </c>
      <c r="AC38" s="206">
        <v>4</v>
      </c>
      <c r="AD38" s="206">
        <v>4</v>
      </c>
      <c r="AE38" s="206">
        <v>4</v>
      </c>
      <c r="AF38" s="206">
        <v>4</v>
      </c>
      <c r="AG38" s="206">
        <v>4</v>
      </c>
      <c r="AH38" s="206">
        <v>4</v>
      </c>
      <c r="AI38" s="214">
        <f t="shared" si="5"/>
        <v>83</v>
      </c>
      <c r="AJ38" s="173">
        <f t="shared" si="4"/>
        <v>2.7666666666666666</v>
      </c>
      <c r="AK38" s="132"/>
      <c r="AL38" s="215"/>
      <c r="AM38" s="154"/>
      <c r="AN38" s="156"/>
      <c r="AO38" s="191"/>
    </row>
    <row r="39" spans="1:41" ht="20.100000000000001" customHeight="1">
      <c r="A39" s="530" t="s">
        <v>510</v>
      </c>
      <c r="B39" s="115" t="s">
        <v>491</v>
      </c>
      <c r="C39" s="135">
        <v>15</v>
      </c>
      <c r="D39" s="135">
        <v>11</v>
      </c>
      <c r="E39" s="127">
        <v>9</v>
      </c>
      <c r="F39" s="199"/>
      <c r="G39" s="199">
        <v>8</v>
      </c>
      <c r="H39" s="199">
        <v>9</v>
      </c>
      <c r="I39" s="199">
        <v>6</v>
      </c>
      <c r="J39" s="199">
        <v>9</v>
      </c>
      <c r="K39" s="199">
        <v>8</v>
      </c>
      <c r="L39" s="199">
        <v>12</v>
      </c>
      <c r="M39" s="199"/>
      <c r="N39" s="199">
        <v>10</v>
      </c>
      <c r="O39" s="199">
        <v>11</v>
      </c>
      <c r="P39" s="199">
        <v>6</v>
      </c>
      <c r="Q39" s="199">
        <v>12</v>
      </c>
      <c r="R39" s="199">
        <v>7</v>
      </c>
      <c r="S39" s="199">
        <v>11</v>
      </c>
      <c r="T39" s="199"/>
      <c r="U39" s="128">
        <v>8</v>
      </c>
      <c r="V39" s="128">
        <v>11</v>
      </c>
      <c r="W39" s="128">
        <v>7</v>
      </c>
      <c r="X39" s="129">
        <v>11</v>
      </c>
      <c r="Y39" s="128">
        <v>7</v>
      </c>
      <c r="Z39" s="128">
        <v>9</v>
      </c>
      <c r="AA39" s="128"/>
      <c r="AB39" s="128">
        <v>10</v>
      </c>
      <c r="AC39" s="128">
        <v>10</v>
      </c>
      <c r="AD39" s="128">
        <v>6</v>
      </c>
      <c r="AE39" s="128">
        <v>10</v>
      </c>
      <c r="AF39" s="128">
        <v>5</v>
      </c>
      <c r="AG39" s="128">
        <v>11</v>
      </c>
      <c r="AH39" s="128"/>
      <c r="AI39" s="216">
        <f t="shared" si="5"/>
        <v>223</v>
      </c>
      <c r="AJ39" s="217">
        <f t="shared" si="4"/>
        <v>8.92</v>
      </c>
      <c r="AK39" s="566">
        <f>SUM(AJ39:AJ40)</f>
        <v>10.32</v>
      </c>
      <c r="AL39" s="218">
        <f>AJ39/C39</f>
        <v>0.59466666666666668</v>
      </c>
      <c r="AM39" s="569">
        <f>AK39/(C39+C40)</f>
        <v>0.68800000000000006</v>
      </c>
      <c r="AN39" s="218">
        <f>AJ39/D39</f>
        <v>0.81090909090909091</v>
      </c>
      <c r="AO39" s="524">
        <f>AK39/(D39+D40)</f>
        <v>0.8973913043478261</v>
      </c>
    </row>
    <row r="40" spans="1:41" ht="20.100000000000001" customHeight="1">
      <c r="A40" s="530"/>
      <c r="B40" s="115" t="s">
        <v>492</v>
      </c>
      <c r="C40" s="159"/>
      <c r="D40" s="159">
        <v>0.5</v>
      </c>
      <c r="E40" s="160">
        <v>1</v>
      </c>
      <c r="F40" s="197"/>
      <c r="G40" s="197">
        <v>2</v>
      </c>
      <c r="H40" s="197">
        <v>1</v>
      </c>
      <c r="I40" s="197">
        <v>1</v>
      </c>
      <c r="J40" s="197">
        <v>0</v>
      </c>
      <c r="K40" s="197">
        <v>4</v>
      </c>
      <c r="L40" s="197">
        <v>1</v>
      </c>
      <c r="M40" s="197"/>
      <c r="N40" s="197">
        <v>2</v>
      </c>
      <c r="O40" s="197">
        <v>1</v>
      </c>
      <c r="P40" s="197">
        <v>1</v>
      </c>
      <c r="Q40" s="197">
        <v>0</v>
      </c>
      <c r="R40" s="197">
        <v>4</v>
      </c>
      <c r="S40" s="197">
        <v>1</v>
      </c>
      <c r="T40" s="197"/>
      <c r="U40" s="117">
        <v>2</v>
      </c>
      <c r="V40" s="117">
        <v>1</v>
      </c>
      <c r="W40" s="117">
        <v>1</v>
      </c>
      <c r="X40" s="118">
        <v>0</v>
      </c>
      <c r="Y40" s="117">
        <v>3</v>
      </c>
      <c r="Z40" s="117">
        <v>1</v>
      </c>
      <c r="AA40" s="117"/>
      <c r="AB40" s="117">
        <v>1</v>
      </c>
      <c r="AC40" s="117">
        <v>1</v>
      </c>
      <c r="AD40" s="117">
        <v>1</v>
      </c>
      <c r="AE40" s="117">
        <v>0</v>
      </c>
      <c r="AF40" s="117">
        <v>4</v>
      </c>
      <c r="AG40" s="117">
        <v>1</v>
      </c>
      <c r="AH40" s="117"/>
      <c r="AI40" s="219">
        <f t="shared" si="5"/>
        <v>35</v>
      </c>
      <c r="AJ40" s="220">
        <f t="shared" si="4"/>
        <v>1.4</v>
      </c>
      <c r="AK40" s="567"/>
      <c r="AL40" s="572"/>
      <c r="AM40" s="570"/>
      <c r="AN40" s="218">
        <f>AJ40/D40</f>
        <v>2.8</v>
      </c>
      <c r="AO40" s="525"/>
    </row>
    <row r="41" spans="1:41" ht="20.100000000000001" customHeight="1">
      <c r="A41" s="536"/>
      <c r="B41" s="158" t="s">
        <v>493</v>
      </c>
      <c r="C41" s="135"/>
      <c r="D41" s="135"/>
      <c r="E41" s="127">
        <v>2</v>
      </c>
      <c r="F41" s="199"/>
      <c r="G41" s="199">
        <v>0</v>
      </c>
      <c r="H41" s="199">
        <v>1</v>
      </c>
      <c r="I41" s="199">
        <v>1</v>
      </c>
      <c r="J41" s="199">
        <v>1</v>
      </c>
      <c r="K41" s="199">
        <v>0</v>
      </c>
      <c r="L41" s="199">
        <v>0</v>
      </c>
      <c r="M41" s="199"/>
      <c r="N41" s="199">
        <v>0</v>
      </c>
      <c r="O41" s="199">
        <v>1</v>
      </c>
      <c r="P41" s="199">
        <v>0</v>
      </c>
      <c r="Q41" s="199">
        <v>0</v>
      </c>
      <c r="R41" s="199">
        <v>0</v>
      </c>
      <c r="S41" s="199">
        <v>0</v>
      </c>
      <c r="T41" s="199"/>
      <c r="U41" s="199">
        <v>1</v>
      </c>
      <c r="V41" s="199">
        <v>2</v>
      </c>
      <c r="W41" s="199">
        <v>0</v>
      </c>
      <c r="X41" s="128">
        <v>1</v>
      </c>
      <c r="Y41" s="199">
        <v>1</v>
      </c>
      <c r="Z41" s="199">
        <v>2</v>
      </c>
      <c r="AA41" s="199"/>
      <c r="AB41" s="199">
        <v>1</v>
      </c>
      <c r="AC41" s="128">
        <v>2</v>
      </c>
      <c r="AD41" s="128">
        <v>0</v>
      </c>
      <c r="AE41" s="128">
        <v>1</v>
      </c>
      <c r="AF41" s="128">
        <v>0</v>
      </c>
      <c r="AG41" s="128">
        <v>0</v>
      </c>
      <c r="AH41" s="128"/>
      <c r="AI41" s="214">
        <f t="shared" si="5"/>
        <v>17</v>
      </c>
      <c r="AJ41" s="221">
        <f t="shared" si="4"/>
        <v>0.68</v>
      </c>
      <c r="AK41" s="568"/>
      <c r="AL41" s="573"/>
      <c r="AM41" s="571"/>
      <c r="AN41" s="222"/>
      <c r="AO41" s="526"/>
    </row>
    <row r="42" spans="1:41" ht="20.100000000000001" customHeight="1">
      <c r="A42" s="529" t="s">
        <v>511</v>
      </c>
      <c r="B42" s="104" t="s">
        <v>491</v>
      </c>
      <c r="C42" s="223">
        <v>29</v>
      </c>
      <c r="D42" s="157">
        <v>28</v>
      </c>
      <c r="E42" s="106">
        <v>26</v>
      </c>
      <c r="F42" s="194">
        <v>26</v>
      </c>
      <c r="G42" s="194">
        <v>26</v>
      </c>
      <c r="H42" s="194">
        <v>26</v>
      </c>
      <c r="I42" s="194">
        <v>26</v>
      </c>
      <c r="J42" s="194">
        <v>26</v>
      </c>
      <c r="K42" s="194">
        <v>26</v>
      </c>
      <c r="L42" s="194">
        <v>26</v>
      </c>
      <c r="M42" s="194">
        <v>26</v>
      </c>
      <c r="N42" s="194">
        <v>27</v>
      </c>
      <c r="O42" s="194">
        <v>27</v>
      </c>
      <c r="P42" s="194">
        <v>26</v>
      </c>
      <c r="Q42" s="194">
        <v>26</v>
      </c>
      <c r="R42" s="194">
        <v>26</v>
      </c>
      <c r="S42" s="194">
        <v>26</v>
      </c>
      <c r="T42" s="194">
        <v>26</v>
      </c>
      <c r="U42" s="194">
        <v>26</v>
      </c>
      <c r="V42" s="194">
        <v>25</v>
      </c>
      <c r="W42" s="194">
        <v>24</v>
      </c>
      <c r="X42" s="194">
        <v>23</v>
      </c>
      <c r="Y42" s="194">
        <v>22</v>
      </c>
      <c r="Z42" s="194">
        <v>22</v>
      </c>
      <c r="AA42" s="194">
        <v>22</v>
      </c>
      <c r="AB42" s="194">
        <v>24</v>
      </c>
      <c r="AC42" s="107">
        <v>26</v>
      </c>
      <c r="AD42" s="107">
        <v>26</v>
      </c>
      <c r="AE42" s="107">
        <v>26</v>
      </c>
      <c r="AF42" s="107">
        <v>26</v>
      </c>
      <c r="AG42" s="107">
        <v>26</v>
      </c>
      <c r="AH42" s="107">
        <v>26</v>
      </c>
      <c r="AI42" s="109">
        <f t="shared" si="5"/>
        <v>762</v>
      </c>
      <c r="AJ42" s="110">
        <f t="shared" si="4"/>
        <v>25.4</v>
      </c>
      <c r="AK42" s="531">
        <f>SUM(AJ42:AJ43)</f>
        <v>33.766666666666666</v>
      </c>
      <c r="AL42" s="111">
        <f>AJ42/C42</f>
        <v>0.87586206896551722</v>
      </c>
      <c r="AM42" s="532">
        <f>AK42/(C42+C43)</f>
        <v>0.86581196581196573</v>
      </c>
      <c r="AN42" s="112">
        <f>AJ42/D42</f>
        <v>0.90714285714285714</v>
      </c>
      <c r="AO42" s="532">
        <f>AK42/(D42+D43)</f>
        <v>0.90770609318996409</v>
      </c>
    </row>
    <row r="43" spans="1:41" ht="20.100000000000001" customHeight="1">
      <c r="A43" s="530"/>
      <c r="B43" s="115" t="s">
        <v>509</v>
      </c>
      <c r="C43" s="159">
        <v>10</v>
      </c>
      <c r="D43" s="224">
        <v>9.1999999999999993</v>
      </c>
      <c r="E43" s="225">
        <v>7</v>
      </c>
      <c r="F43" s="226">
        <v>7</v>
      </c>
      <c r="G43" s="226">
        <v>9</v>
      </c>
      <c r="H43" s="226">
        <v>8</v>
      </c>
      <c r="I43" s="197">
        <v>9</v>
      </c>
      <c r="J43" s="117">
        <v>7</v>
      </c>
      <c r="K43" s="117">
        <v>10</v>
      </c>
      <c r="L43" s="117">
        <v>7</v>
      </c>
      <c r="M43" s="117">
        <v>6</v>
      </c>
      <c r="N43" s="117">
        <v>9</v>
      </c>
      <c r="O43" s="117">
        <v>8</v>
      </c>
      <c r="P43" s="117">
        <v>9</v>
      </c>
      <c r="Q43" s="117">
        <v>6</v>
      </c>
      <c r="R43" s="117">
        <v>6</v>
      </c>
      <c r="S43" s="117">
        <v>6</v>
      </c>
      <c r="T43" s="117">
        <v>6</v>
      </c>
      <c r="U43" s="118">
        <v>8</v>
      </c>
      <c r="V43" s="118">
        <v>9</v>
      </c>
      <c r="W43" s="117">
        <v>12</v>
      </c>
      <c r="X43" s="117">
        <v>10</v>
      </c>
      <c r="Y43" s="117">
        <v>10</v>
      </c>
      <c r="Z43" s="117">
        <v>7</v>
      </c>
      <c r="AA43" s="117">
        <v>7</v>
      </c>
      <c r="AB43" s="117">
        <v>10</v>
      </c>
      <c r="AC43" s="117">
        <v>11</v>
      </c>
      <c r="AD43" s="117">
        <v>12</v>
      </c>
      <c r="AE43" s="117">
        <v>10</v>
      </c>
      <c r="AF43" s="117">
        <v>9</v>
      </c>
      <c r="AG43" s="117">
        <v>8</v>
      </c>
      <c r="AH43" s="117">
        <v>8</v>
      </c>
      <c r="AI43" s="177">
        <f t="shared" si="5"/>
        <v>251</v>
      </c>
      <c r="AJ43" s="178">
        <f t="shared" si="4"/>
        <v>8.3666666666666671</v>
      </c>
      <c r="AK43" s="548"/>
      <c r="AL43" s="179">
        <f>AJ43/C43</f>
        <v>0.83666666666666667</v>
      </c>
      <c r="AM43" s="555"/>
      <c r="AN43" s="182">
        <f>AJ43/D43</f>
        <v>0.90942028985507262</v>
      </c>
      <c r="AO43" s="549"/>
    </row>
    <row r="44" spans="1:41" ht="20.100000000000001" customHeight="1">
      <c r="A44" s="536"/>
      <c r="B44" s="124" t="s">
        <v>490</v>
      </c>
      <c r="C44" s="227"/>
      <c r="D44" s="228"/>
      <c r="E44" s="229">
        <v>3</v>
      </c>
      <c r="F44" s="230">
        <v>3</v>
      </c>
      <c r="G44" s="230">
        <v>3</v>
      </c>
      <c r="H44" s="230">
        <v>3</v>
      </c>
      <c r="I44" s="230">
        <v>3</v>
      </c>
      <c r="J44" s="231">
        <v>3</v>
      </c>
      <c r="K44" s="231">
        <v>3</v>
      </c>
      <c r="L44" s="231">
        <v>3</v>
      </c>
      <c r="M44" s="231">
        <v>3</v>
      </c>
      <c r="N44" s="231">
        <v>2</v>
      </c>
      <c r="O44" s="231">
        <v>2</v>
      </c>
      <c r="P44" s="231">
        <v>3</v>
      </c>
      <c r="Q44" s="231">
        <v>3</v>
      </c>
      <c r="R44" s="231">
        <v>3</v>
      </c>
      <c r="S44" s="231">
        <v>3</v>
      </c>
      <c r="T44" s="231">
        <v>3</v>
      </c>
      <c r="U44" s="231">
        <v>3</v>
      </c>
      <c r="V44" s="231">
        <v>4</v>
      </c>
      <c r="W44" s="231">
        <v>5</v>
      </c>
      <c r="X44" s="231">
        <v>6</v>
      </c>
      <c r="Y44" s="231">
        <v>7</v>
      </c>
      <c r="Z44" s="231">
        <v>7</v>
      </c>
      <c r="AA44" s="231">
        <v>7</v>
      </c>
      <c r="AB44" s="231">
        <v>5</v>
      </c>
      <c r="AC44" s="231">
        <v>3</v>
      </c>
      <c r="AD44" s="231">
        <v>3</v>
      </c>
      <c r="AE44" s="231">
        <v>3</v>
      </c>
      <c r="AF44" s="231">
        <v>3</v>
      </c>
      <c r="AG44" s="231">
        <v>3</v>
      </c>
      <c r="AH44" s="231">
        <v>3</v>
      </c>
      <c r="AI44" s="130">
        <f t="shared" si="5"/>
        <v>108</v>
      </c>
      <c r="AJ44" s="178">
        <f t="shared" si="4"/>
        <v>3.6</v>
      </c>
      <c r="AK44" s="121"/>
      <c r="AL44" s="232"/>
      <c r="AM44" s="149"/>
      <c r="AN44" s="185"/>
      <c r="AO44" s="113"/>
    </row>
    <row r="45" spans="1:41" ht="20.100000000000001" customHeight="1">
      <c r="A45" s="529" t="s">
        <v>512</v>
      </c>
      <c r="B45" s="104" t="s">
        <v>497</v>
      </c>
      <c r="C45" s="157">
        <v>29</v>
      </c>
      <c r="D45" s="175">
        <v>25</v>
      </c>
      <c r="E45" s="233">
        <v>23</v>
      </c>
      <c r="F45" s="233">
        <v>23</v>
      </c>
      <c r="G45" s="233">
        <v>23</v>
      </c>
      <c r="H45" s="233">
        <v>23</v>
      </c>
      <c r="I45" s="233">
        <v>23</v>
      </c>
      <c r="J45" s="233">
        <v>23</v>
      </c>
      <c r="K45" s="233">
        <v>23</v>
      </c>
      <c r="L45" s="233">
        <v>23</v>
      </c>
      <c r="M45" s="233">
        <v>23</v>
      </c>
      <c r="N45" s="234">
        <v>24</v>
      </c>
      <c r="O45" s="234">
        <v>24</v>
      </c>
      <c r="P45" s="234">
        <v>24</v>
      </c>
      <c r="Q45" s="234">
        <v>24</v>
      </c>
      <c r="R45" s="234">
        <v>24</v>
      </c>
      <c r="S45" s="234">
        <v>24</v>
      </c>
      <c r="T45" s="234">
        <v>24</v>
      </c>
      <c r="U45" s="234">
        <v>24</v>
      </c>
      <c r="V45" s="234">
        <v>24</v>
      </c>
      <c r="W45" s="234">
        <v>24</v>
      </c>
      <c r="X45" s="234">
        <v>24</v>
      </c>
      <c r="Y45" s="234">
        <v>24</v>
      </c>
      <c r="Z45" s="234">
        <v>24</v>
      </c>
      <c r="AA45" s="234">
        <v>24</v>
      </c>
      <c r="AB45" s="234">
        <v>24</v>
      </c>
      <c r="AC45" s="234">
        <v>24</v>
      </c>
      <c r="AD45" s="234">
        <v>24</v>
      </c>
      <c r="AE45" s="234">
        <v>24</v>
      </c>
      <c r="AF45" s="234">
        <v>24</v>
      </c>
      <c r="AG45" s="234">
        <v>24</v>
      </c>
      <c r="AH45" s="234">
        <v>24</v>
      </c>
      <c r="AI45" s="109">
        <f t="shared" si="5"/>
        <v>711</v>
      </c>
      <c r="AJ45" s="110">
        <f t="shared" si="4"/>
        <v>23.7</v>
      </c>
      <c r="AK45" s="531">
        <f>SUM(AJ45:AJ46)</f>
        <v>25.633333333333333</v>
      </c>
      <c r="AL45" s="111">
        <f>AJ45/C45</f>
        <v>0.8172413793103448</v>
      </c>
      <c r="AM45" s="532">
        <f>AK45/SUM(C45:C46)</f>
        <v>0.88390804597701145</v>
      </c>
      <c r="AN45" s="112">
        <f>AJ45/D45</f>
        <v>0.94799999999999995</v>
      </c>
      <c r="AO45" s="532">
        <f>AK45/SUM(D45:D46)</f>
        <v>0.94938271604938274</v>
      </c>
    </row>
    <row r="46" spans="1:41" ht="20.100000000000001" customHeight="1">
      <c r="A46" s="530"/>
      <c r="B46" s="115" t="s">
        <v>498</v>
      </c>
      <c r="C46" s="159"/>
      <c r="D46" s="159">
        <v>2</v>
      </c>
      <c r="E46" s="235">
        <v>1</v>
      </c>
      <c r="F46" s="118">
        <v>1</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9">
        <f t="shared" si="5"/>
        <v>58</v>
      </c>
      <c r="AJ46" s="178">
        <f t="shared" si="4"/>
        <v>1.9333333333333333</v>
      </c>
      <c r="AK46" s="574"/>
      <c r="AL46" s="236"/>
      <c r="AM46" s="575"/>
      <c r="AN46" s="182">
        <f>AJ46/D46</f>
        <v>0.96666666666666667</v>
      </c>
      <c r="AO46" s="575"/>
    </row>
    <row r="47" spans="1:41" ht="20.100000000000001" customHeight="1">
      <c r="A47" s="536"/>
      <c r="B47" s="124" t="s">
        <v>513</v>
      </c>
      <c r="C47" s="204">
        <v>7</v>
      </c>
      <c r="D47" s="204">
        <v>7</v>
      </c>
      <c r="E47" s="237">
        <v>7</v>
      </c>
      <c r="F47" s="206">
        <v>7</v>
      </c>
      <c r="G47" s="206">
        <v>7</v>
      </c>
      <c r="H47" s="206">
        <v>7</v>
      </c>
      <c r="I47" s="206">
        <v>7</v>
      </c>
      <c r="J47" s="206">
        <v>7</v>
      </c>
      <c r="K47" s="206">
        <v>6</v>
      </c>
      <c r="L47" s="206">
        <v>7</v>
      </c>
      <c r="M47" s="206">
        <v>7</v>
      </c>
      <c r="N47" s="206">
        <v>7</v>
      </c>
      <c r="O47" s="206">
        <v>7</v>
      </c>
      <c r="P47" s="206">
        <v>6</v>
      </c>
      <c r="Q47" s="206">
        <v>7</v>
      </c>
      <c r="R47" s="206">
        <v>6</v>
      </c>
      <c r="S47" s="206">
        <v>7</v>
      </c>
      <c r="T47" s="206">
        <v>7</v>
      </c>
      <c r="U47" s="206">
        <v>7</v>
      </c>
      <c r="V47" s="206">
        <v>7</v>
      </c>
      <c r="W47" s="206">
        <v>6</v>
      </c>
      <c r="X47" s="206">
        <v>7</v>
      </c>
      <c r="Y47" s="206">
        <v>6</v>
      </c>
      <c r="Z47" s="206">
        <v>7</v>
      </c>
      <c r="AA47" s="206">
        <v>7</v>
      </c>
      <c r="AB47" s="206">
        <v>7</v>
      </c>
      <c r="AC47" s="206">
        <v>7</v>
      </c>
      <c r="AD47" s="206">
        <v>7</v>
      </c>
      <c r="AE47" s="206">
        <v>7</v>
      </c>
      <c r="AF47" s="206">
        <v>6</v>
      </c>
      <c r="AG47" s="206">
        <v>7</v>
      </c>
      <c r="AH47" s="206">
        <v>7</v>
      </c>
      <c r="AI47" s="153">
        <f t="shared" si="5"/>
        <v>204</v>
      </c>
      <c r="AJ47" s="140">
        <f t="shared" si="4"/>
        <v>6.8</v>
      </c>
      <c r="AK47" s="238"/>
      <c r="AL47" s="232">
        <f>AJ47/C47</f>
        <v>0.97142857142857142</v>
      </c>
      <c r="AM47" s="154"/>
      <c r="AN47" s="185">
        <f>AJ47/D47</f>
        <v>0.97142857142857142</v>
      </c>
      <c r="AO47" s="239"/>
    </row>
    <row r="48" spans="1:41" ht="20.100000000000001" customHeight="1">
      <c r="A48" s="114"/>
      <c r="B48" s="115" t="s">
        <v>514</v>
      </c>
      <c r="C48" s="135"/>
      <c r="D48" s="204"/>
      <c r="E48" s="237">
        <v>0</v>
      </c>
      <c r="F48" s="206">
        <v>0</v>
      </c>
      <c r="G48" s="206">
        <v>0</v>
      </c>
      <c r="H48" s="206">
        <v>1</v>
      </c>
      <c r="I48" s="206">
        <v>1</v>
      </c>
      <c r="J48" s="206">
        <v>1</v>
      </c>
      <c r="K48" s="206">
        <v>1</v>
      </c>
      <c r="L48" s="206">
        <v>1</v>
      </c>
      <c r="M48" s="206">
        <v>1</v>
      </c>
      <c r="N48" s="206">
        <v>1</v>
      </c>
      <c r="O48" s="206">
        <v>1</v>
      </c>
      <c r="P48" s="206">
        <v>1</v>
      </c>
      <c r="Q48" s="206">
        <v>1</v>
      </c>
      <c r="R48" s="206">
        <v>1</v>
      </c>
      <c r="S48" s="206">
        <v>1</v>
      </c>
      <c r="T48" s="206">
        <v>1</v>
      </c>
      <c r="U48" s="206">
        <v>1</v>
      </c>
      <c r="V48" s="206">
        <v>1</v>
      </c>
      <c r="W48" s="206">
        <v>1</v>
      </c>
      <c r="X48" s="206">
        <v>1</v>
      </c>
      <c r="Y48" s="206">
        <v>1</v>
      </c>
      <c r="Z48" s="206">
        <v>1</v>
      </c>
      <c r="AA48" s="206">
        <v>1</v>
      </c>
      <c r="AB48" s="206">
        <v>1</v>
      </c>
      <c r="AC48" s="206"/>
      <c r="AD48" s="206"/>
      <c r="AE48" s="206"/>
      <c r="AF48" s="206"/>
      <c r="AG48" s="206"/>
      <c r="AH48" s="206"/>
      <c r="AI48" s="140">
        <f>COUNTA(E48:AH48)</f>
        <v>24</v>
      </c>
      <c r="AJ48" s="238"/>
      <c r="AK48" s="232" t="e">
        <f>AI48/C48</f>
        <v>#DIV/0!</v>
      </c>
      <c r="AL48" s="155"/>
      <c r="AM48" s="185" t="e">
        <f>AI48/D48</f>
        <v>#DIV/0!</v>
      </c>
      <c r="AN48" s="239"/>
    </row>
    <row r="49" spans="1:41" ht="20.100000000000001" customHeight="1">
      <c r="A49" s="529" t="s">
        <v>515</v>
      </c>
      <c r="B49" s="104" t="s">
        <v>497</v>
      </c>
      <c r="C49" s="168">
        <v>139</v>
      </c>
      <c r="D49" s="168">
        <v>116</v>
      </c>
      <c r="E49" s="240">
        <v>117</v>
      </c>
      <c r="F49" s="240">
        <v>117</v>
      </c>
      <c r="G49" s="240">
        <v>116</v>
      </c>
      <c r="H49" s="240">
        <v>117</v>
      </c>
      <c r="I49" s="240">
        <v>117</v>
      </c>
      <c r="J49" s="240">
        <v>116</v>
      </c>
      <c r="K49" s="240">
        <v>116</v>
      </c>
      <c r="L49" s="240">
        <v>116</v>
      </c>
      <c r="M49" s="240">
        <v>116</v>
      </c>
      <c r="N49" s="240">
        <v>115</v>
      </c>
      <c r="O49" s="240">
        <v>116</v>
      </c>
      <c r="P49" s="240">
        <v>117</v>
      </c>
      <c r="Q49" s="240">
        <v>117</v>
      </c>
      <c r="R49" s="240">
        <v>117</v>
      </c>
      <c r="S49" s="240">
        <v>117</v>
      </c>
      <c r="T49" s="240">
        <v>117</v>
      </c>
      <c r="U49" s="240">
        <v>116</v>
      </c>
      <c r="V49" s="240">
        <v>117</v>
      </c>
      <c r="W49" s="240">
        <v>117</v>
      </c>
      <c r="X49" s="240">
        <v>117</v>
      </c>
      <c r="Y49" s="240">
        <v>119</v>
      </c>
      <c r="Z49" s="240">
        <v>118</v>
      </c>
      <c r="AA49" s="240">
        <v>118</v>
      </c>
      <c r="AB49" s="240">
        <v>118</v>
      </c>
      <c r="AC49" s="240">
        <v>118</v>
      </c>
      <c r="AD49" s="240">
        <v>119</v>
      </c>
      <c r="AE49" s="240">
        <v>119</v>
      </c>
      <c r="AF49" s="240">
        <v>121</v>
      </c>
      <c r="AG49" s="240">
        <v>121</v>
      </c>
      <c r="AH49" s="240">
        <v>121</v>
      </c>
      <c r="AI49" s="109">
        <f t="shared" ref="AI49:AI61" si="6">SUM(E49:AH49)</f>
        <v>3523</v>
      </c>
      <c r="AJ49" s="110">
        <f t="shared" ref="AJ49:AJ61" si="7">AI49/COUNTA(E49:AH49)</f>
        <v>117.43333333333334</v>
      </c>
      <c r="AK49" s="543"/>
      <c r="AL49" s="545"/>
      <c r="AM49" s="532"/>
      <c r="AN49" s="112">
        <f>AJ49/D49</f>
        <v>1.0123563218390805</v>
      </c>
      <c r="AO49" s="532"/>
    </row>
    <row r="50" spans="1:41" ht="20.100000000000001" customHeight="1">
      <c r="A50" s="536"/>
      <c r="B50" s="124" t="s">
        <v>498</v>
      </c>
      <c r="C50" s="170">
        <v>40</v>
      </c>
      <c r="D50" s="170">
        <v>67</v>
      </c>
      <c r="E50" s="241">
        <v>68</v>
      </c>
      <c r="F50" s="241">
        <v>68</v>
      </c>
      <c r="G50" s="241">
        <v>68</v>
      </c>
      <c r="H50" s="241">
        <v>68</v>
      </c>
      <c r="I50" s="241">
        <v>68</v>
      </c>
      <c r="J50" s="241">
        <v>68</v>
      </c>
      <c r="K50" s="241">
        <v>68</v>
      </c>
      <c r="L50" s="241">
        <v>69</v>
      </c>
      <c r="M50" s="241">
        <v>69</v>
      </c>
      <c r="N50" s="241">
        <v>69</v>
      </c>
      <c r="O50" s="241">
        <v>69</v>
      </c>
      <c r="P50" s="241">
        <v>68</v>
      </c>
      <c r="Q50" s="241">
        <v>68</v>
      </c>
      <c r="R50" s="241">
        <v>68</v>
      </c>
      <c r="S50" s="241">
        <v>68</v>
      </c>
      <c r="T50" s="241">
        <v>68</v>
      </c>
      <c r="U50" s="241">
        <v>68</v>
      </c>
      <c r="V50" s="241">
        <v>69</v>
      </c>
      <c r="W50" s="241">
        <v>69</v>
      </c>
      <c r="X50" s="241">
        <v>70</v>
      </c>
      <c r="Y50" s="241">
        <v>70</v>
      </c>
      <c r="Z50" s="241">
        <v>68</v>
      </c>
      <c r="AA50" s="241">
        <v>68</v>
      </c>
      <c r="AB50" s="241">
        <v>68</v>
      </c>
      <c r="AC50" s="246">
        <v>69</v>
      </c>
      <c r="AD50" s="246">
        <v>70</v>
      </c>
      <c r="AE50" s="246">
        <v>70</v>
      </c>
      <c r="AF50" s="246">
        <v>70</v>
      </c>
      <c r="AG50" s="246">
        <v>70</v>
      </c>
      <c r="AH50" s="246">
        <v>70</v>
      </c>
      <c r="AI50" s="130">
        <f t="shared" si="6"/>
        <v>2061</v>
      </c>
      <c r="AJ50" s="173">
        <f t="shared" si="7"/>
        <v>68.7</v>
      </c>
      <c r="AK50" s="544"/>
      <c r="AL50" s="546"/>
      <c r="AM50" s="526"/>
      <c r="AN50" s="174">
        <f>AJ50/D50</f>
        <v>1.0253731343283583</v>
      </c>
      <c r="AO50" s="526"/>
    </row>
    <row r="51" spans="1:41" ht="20.100000000000001" customHeight="1">
      <c r="A51" s="529" t="s">
        <v>516</v>
      </c>
      <c r="B51" s="104" t="s">
        <v>491</v>
      </c>
      <c r="C51" s="168">
        <v>9</v>
      </c>
      <c r="D51" s="168">
        <v>8.5</v>
      </c>
      <c r="E51" s="242">
        <v>8</v>
      </c>
      <c r="F51" s="240">
        <v>8</v>
      </c>
      <c r="G51" s="240">
        <v>8</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8</v>
      </c>
      <c r="AE51" s="240">
        <v>8</v>
      </c>
      <c r="AF51" s="240">
        <v>8</v>
      </c>
      <c r="AG51" s="240">
        <v>8</v>
      </c>
      <c r="AH51" s="240">
        <v>8</v>
      </c>
      <c r="AI51" s="109">
        <f t="shared" si="6"/>
        <v>262</v>
      </c>
      <c r="AJ51" s="110">
        <f t="shared" si="7"/>
        <v>8.7333333333333325</v>
      </c>
      <c r="AK51" s="543">
        <f>SUM(AJ51:AJ52)</f>
        <v>9.2999999999999989</v>
      </c>
      <c r="AL51" s="111">
        <f>AJ51/C51</f>
        <v>0.97037037037037033</v>
      </c>
      <c r="AM51" s="532">
        <f>AK51/SUM(C51:C52)</f>
        <v>1.0333333333333332</v>
      </c>
      <c r="AN51" s="112">
        <f>AJ51/D51</f>
        <v>1.0274509803921568</v>
      </c>
      <c r="AO51" s="532">
        <f>AK51/SUM(D51:D52)</f>
        <v>1.0941176470588234</v>
      </c>
    </row>
    <row r="52" spans="1:41" ht="20.100000000000001" customHeight="1">
      <c r="A52" s="536"/>
      <c r="B52" s="124" t="s">
        <v>517</v>
      </c>
      <c r="C52" s="170"/>
      <c r="D52" s="170"/>
      <c r="E52" s="244">
        <v>1</v>
      </c>
      <c r="F52" s="241">
        <v>1</v>
      </c>
      <c r="G52" s="241">
        <v>1</v>
      </c>
      <c r="H52" s="241">
        <v>1</v>
      </c>
      <c r="I52" s="241">
        <v>0</v>
      </c>
      <c r="J52" s="241">
        <v>0</v>
      </c>
      <c r="K52" s="241">
        <v>0</v>
      </c>
      <c r="L52" s="241">
        <v>0</v>
      </c>
      <c r="M52" s="241">
        <v>0</v>
      </c>
      <c r="N52" s="241">
        <v>0</v>
      </c>
      <c r="O52" s="241">
        <v>0</v>
      </c>
      <c r="P52" s="245">
        <v>0</v>
      </c>
      <c r="Q52" s="246">
        <v>0</v>
      </c>
      <c r="R52" s="246">
        <v>1</v>
      </c>
      <c r="S52" s="246">
        <v>1</v>
      </c>
      <c r="T52" s="246">
        <v>1</v>
      </c>
      <c r="U52" s="246">
        <v>1</v>
      </c>
      <c r="V52" s="246">
        <v>1</v>
      </c>
      <c r="W52" s="246">
        <v>1</v>
      </c>
      <c r="X52" s="246">
        <v>1</v>
      </c>
      <c r="Y52" s="246">
        <v>1</v>
      </c>
      <c r="Z52" s="246">
        <v>1</v>
      </c>
      <c r="AA52" s="246">
        <v>1</v>
      </c>
      <c r="AB52" s="246">
        <v>1</v>
      </c>
      <c r="AC52" s="245">
        <v>1</v>
      </c>
      <c r="AD52" s="246">
        <v>1</v>
      </c>
      <c r="AE52" s="246">
        <v>0</v>
      </c>
      <c r="AF52" s="246">
        <v>0</v>
      </c>
      <c r="AG52" s="246">
        <v>0</v>
      </c>
      <c r="AH52" s="246">
        <v>0</v>
      </c>
      <c r="AI52" s="130">
        <f t="shared" si="6"/>
        <v>17</v>
      </c>
      <c r="AJ52" s="173">
        <f t="shared" si="7"/>
        <v>0.56666666666666665</v>
      </c>
      <c r="AK52" s="544"/>
      <c r="AL52" s="156"/>
      <c r="AM52" s="526"/>
      <c r="AN52" s="156"/>
      <c r="AO52" s="526"/>
    </row>
    <row r="53" spans="1:41" ht="20.100000000000001" customHeight="1">
      <c r="A53" s="530" t="s">
        <v>518</v>
      </c>
      <c r="B53" s="104" t="s">
        <v>491</v>
      </c>
      <c r="C53" s="247">
        <v>15</v>
      </c>
      <c r="D53" s="576">
        <v>10.4</v>
      </c>
      <c r="E53" s="248">
        <v>11</v>
      </c>
      <c r="F53" s="248">
        <v>9</v>
      </c>
      <c r="G53" s="248">
        <v>11</v>
      </c>
      <c r="H53" s="248">
        <v>9</v>
      </c>
      <c r="I53" s="248">
        <v>9</v>
      </c>
      <c r="J53" s="248">
        <v>6</v>
      </c>
      <c r="K53" s="248">
        <v>11</v>
      </c>
      <c r="L53" s="248">
        <v>10</v>
      </c>
      <c r="M53" s="248">
        <v>8</v>
      </c>
      <c r="N53" s="248">
        <v>12</v>
      </c>
      <c r="O53" s="248">
        <v>8</v>
      </c>
      <c r="P53" s="248">
        <v>8</v>
      </c>
      <c r="Q53" s="248">
        <v>6</v>
      </c>
      <c r="R53" s="248">
        <v>7</v>
      </c>
      <c r="S53" s="248">
        <v>9</v>
      </c>
      <c r="T53" s="248">
        <v>8</v>
      </c>
      <c r="U53" s="248">
        <v>10</v>
      </c>
      <c r="V53" s="248">
        <v>9</v>
      </c>
      <c r="W53" s="248">
        <v>9</v>
      </c>
      <c r="X53" s="248">
        <v>8</v>
      </c>
      <c r="Y53" s="248">
        <v>10</v>
      </c>
      <c r="Z53" s="248">
        <v>10</v>
      </c>
      <c r="AA53" s="248">
        <v>6</v>
      </c>
      <c r="AB53" s="248">
        <v>9</v>
      </c>
      <c r="AC53" s="248">
        <v>9</v>
      </c>
      <c r="AD53" s="248">
        <v>6</v>
      </c>
      <c r="AE53" s="248">
        <v>7</v>
      </c>
      <c r="AF53" s="248">
        <v>9</v>
      </c>
      <c r="AG53" s="248">
        <v>10</v>
      </c>
      <c r="AH53" s="248">
        <v>5</v>
      </c>
      <c r="AI53" s="177">
        <f t="shared" si="6"/>
        <v>259</v>
      </c>
      <c r="AJ53" s="178">
        <f t="shared" si="7"/>
        <v>8.6333333333333329</v>
      </c>
      <c r="AK53" s="578">
        <f>SUM(AJ53:AJ54)</f>
        <v>9.1333333333333329</v>
      </c>
      <c r="AL53" s="179">
        <f>AJ53/C53</f>
        <v>0.57555555555555549</v>
      </c>
      <c r="AM53" s="532">
        <f>AK53/SUM(C53:C54)</f>
        <v>0.60888888888888881</v>
      </c>
      <c r="AN53" s="182">
        <f>AJ53/D53</f>
        <v>0.83012820512820507</v>
      </c>
      <c r="AO53" s="532">
        <f>AK53/SUM(D53:D54)</f>
        <v>0.87820512820512808</v>
      </c>
    </row>
    <row r="54" spans="1:41" ht="20.100000000000001" customHeight="1">
      <c r="A54" s="530"/>
      <c r="B54" s="115" t="s">
        <v>492</v>
      </c>
      <c r="C54" s="247"/>
      <c r="D54" s="577"/>
      <c r="E54" s="248">
        <v>0</v>
      </c>
      <c r="F54" s="248">
        <v>0</v>
      </c>
      <c r="G54" s="248">
        <v>1</v>
      </c>
      <c r="H54" s="248">
        <v>1</v>
      </c>
      <c r="I54" s="248">
        <v>0</v>
      </c>
      <c r="J54" s="248">
        <v>1</v>
      </c>
      <c r="K54" s="248">
        <v>1</v>
      </c>
      <c r="L54" s="248">
        <v>0</v>
      </c>
      <c r="M54" s="248">
        <v>0</v>
      </c>
      <c r="N54" s="248">
        <v>1</v>
      </c>
      <c r="O54" s="248">
        <v>0</v>
      </c>
      <c r="P54" s="248">
        <v>0</v>
      </c>
      <c r="Q54" s="248">
        <v>1</v>
      </c>
      <c r="R54" s="248">
        <v>1</v>
      </c>
      <c r="S54" s="248">
        <v>0</v>
      </c>
      <c r="T54" s="248">
        <v>0</v>
      </c>
      <c r="U54" s="248">
        <v>1</v>
      </c>
      <c r="V54" s="248">
        <v>1</v>
      </c>
      <c r="W54" s="248">
        <v>0</v>
      </c>
      <c r="X54" s="248">
        <v>1</v>
      </c>
      <c r="Y54" s="248">
        <v>1</v>
      </c>
      <c r="Z54" s="248">
        <v>0</v>
      </c>
      <c r="AA54" s="248">
        <v>0</v>
      </c>
      <c r="AB54" s="248">
        <v>1</v>
      </c>
      <c r="AC54" s="248">
        <v>1</v>
      </c>
      <c r="AD54" s="248">
        <v>0</v>
      </c>
      <c r="AE54" s="248">
        <v>1</v>
      </c>
      <c r="AF54" s="248">
        <v>1</v>
      </c>
      <c r="AG54" s="248">
        <v>0</v>
      </c>
      <c r="AH54" s="248">
        <v>0</v>
      </c>
      <c r="AI54" s="177">
        <f t="shared" si="6"/>
        <v>15</v>
      </c>
      <c r="AJ54" s="178">
        <f t="shared" si="7"/>
        <v>0.5</v>
      </c>
      <c r="AK54" s="579"/>
      <c r="AL54" s="581"/>
      <c r="AM54" s="580"/>
      <c r="AN54" s="581"/>
      <c r="AO54" s="575"/>
    </row>
    <row r="55" spans="1:41" ht="20.100000000000001" customHeight="1">
      <c r="A55" s="536"/>
      <c r="B55" s="249" t="s">
        <v>493</v>
      </c>
      <c r="C55" s="250"/>
      <c r="D55" s="250"/>
      <c r="E55" s="251">
        <v>1</v>
      </c>
      <c r="F55" s="251">
        <v>0</v>
      </c>
      <c r="G55" s="251">
        <v>1</v>
      </c>
      <c r="H55" s="252">
        <v>1</v>
      </c>
      <c r="I55" s="251">
        <v>0</v>
      </c>
      <c r="J55" s="251">
        <v>1</v>
      </c>
      <c r="K55" s="251">
        <v>0</v>
      </c>
      <c r="L55" s="251">
        <v>0</v>
      </c>
      <c r="M55" s="251">
        <v>0</v>
      </c>
      <c r="N55" s="251">
        <v>0</v>
      </c>
      <c r="O55" s="252">
        <v>2</v>
      </c>
      <c r="P55" s="251">
        <v>0</v>
      </c>
      <c r="Q55" s="251">
        <v>0</v>
      </c>
      <c r="R55" s="251">
        <v>1</v>
      </c>
      <c r="S55" s="251">
        <v>1</v>
      </c>
      <c r="T55" s="251">
        <v>0</v>
      </c>
      <c r="U55" s="251">
        <v>0</v>
      </c>
      <c r="V55" s="251">
        <v>1</v>
      </c>
      <c r="W55" s="251">
        <v>0</v>
      </c>
      <c r="X55" s="252">
        <v>0</v>
      </c>
      <c r="Y55" s="251">
        <v>0</v>
      </c>
      <c r="Z55" s="251">
        <v>0</v>
      </c>
      <c r="AA55" s="251">
        <v>0</v>
      </c>
      <c r="AB55" s="251">
        <v>0</v>
      </c>
      <c r="AC55" s="251">
        <v>1</v>
      </c>
      <c r="AD55" s="251">
        <v>0</v>
      </c>
      <c r="AE55" s="251">
        <v>0</v>
      </c>
      <c r="AF55" s="251">
        <v>0</v>
      </c>
      <c r="AG55" s="251">
        <v>0</v>
      </c>
      <c r="AH55" s="251">
        <v>0</v>
      </c>
      <c r="AI55" s="187">
        <f t="shared" si="6"/>
        <v>10</v>
      </c>
      <c r="AJ55" s="188">
        <f t="shared" si="7"/>
        <v>0.33333333333333331</v>
      </c>
      <c r="AK55" s="253"/>
      <c r="AL55" s="582"/>
      <c r="AM55" s="299"/>
      <c r="AN55" s="582"/>
      <c r="AO55" s="254"/>
    </row>
    <row r="56" spans="1:41" ht="20.100000000000001" customHeight="1">
      <c r="A56" s="529" t="s">
        <v>519</v>
      </c>
      <c r="B56" s="104" t="s">
        <v>491</v>
      </c>
      <c r="C56" s="255">
        <v>18</v>
      </c>
      <c r="D56" s="256">
        <v>15</v>
      </c>
      <c r="E56" s="257">
        <v>17</v>
      </c>
      <c r="F56" s="258"/>
      <c r="G56" s="258">
        <v>16</v>
      </c>
      <c r="H56" s="259">
        <v>14</v>
      </c>
      <c r="I56" s="258">
        <v>14</v>
      </c>
      <c r="J56" s="258">
        <v>16</v>
      </c>
      <c r="K56" s="258">
        <v>13</v>
      </c>
      <c r="L56" s="258">
        <v>16</v>
      </c>
      <c r="M56" s="258"/>
      <c r="N56" s="258">
        <v>16</v>
      </c>
      <c r="O56" s="259">
        <v>14</v>
      </c>
      <c r="P56" s="258">
        <v>15</v>
      </c>
      <c r="Q56" s="258">
        <v>16</v>
      </c>
      <c r="R56" s="258">
        <v>13</v>
      </c>
      <c r="S56" s="258">
        <v>14</v>
      </c>
      <c r="T56" s="258"/>
      <c r="U56" s="258">
        <v>14</v>
      </c>
      <c r="V56" s="258">
        <v>12</v>
      </c>
      <c r="W56" s="258">
        <v>15</v>
      </c>
      <c r="X56" s="259">
        <v>13</v>
      </c>
      <c r="Y56" s="258">
        <v>13</v>
      </c>
      <c r="Z56" s="258">
        <v>13</v>
      </c>
      <c r="AA56" s="258"/>
      <c r="AB56" s="258">
        <v>16</v>
      </c>
      <c r="AC56" s="258">
        <v>14</v>
      </c>
      <c r="AD56" s="258">
        <v>15</v>
      </c>
      <c r="AE56" s="258">
        <v>15</v>
      </c>
      <c r="AF56" s="258">
        <v>14</v>
      </c>
      <c r="AG56" s="258">
        <v>14</v>
      </c>
      <c r="AH56" s="258"/>
      <c r="AI56" s="260">
        <f t="shared" si="6"/>
        <v>362</v>
      </c>
      <c r="AJ56" s="110">
        <f t="shared" si="7"/>
        <v>14.48</v>
      </c>
      <c r="AK56" s="531">
        <f>SUM(AJ56:AJ57)</f>
        <v>15.040000000000001</v>
      </c>
      <c r="AL56" s="111">
        <f>AJ56/C56</f>
        <v>0.80444444444444452</v>
      </c>
      <c r="AM56" s="532">
        <f>AK56/(C56+C57)</f>
        <v>0.83555555555555561</v>
      </c>
      <c r="AN56" s="112">
        <f>AJ56/D56</f>
        <v>0.96533333333333338</v>
      </c>
      <c r="AO56" s="532">
        <f>AK56/SUM(D56:D57)</f>
        <v>0.91151515151515161</v>
      </c>
    </row>
    <row r="57" spans="1:41" ht="20.100000000000001" customHeight="1">
      <c r="A57" s="530"/>
      <c r="B57" s="115" t="s">
        <v>492</v>
      </c>
      <c r="C57" s="261"/>
      <c r="D57" s="262">
        <v>1.5</v>
      </c>
      <c r="E57" s="263">
        <v>0</v>
      </c>
      <c r="F57" s="264"/>
      <c r="G57" s="264">
        <v>1</v>
      </c>
      <c r="H57" s="265">
        <v>0</v>
      </c>
      <c r="I57" s="264">
        <v>1</v>
      </c>
      <c r="J57" s="266">
        <v>0</v>
      </c>
      <c r="K57" s="267">
        <v>2</v>
      </c>
      <c r="L57" s="264">
        <v>0</v>
      </c>
      <c r="M57" s="264"/>
      <c r="N57" s="264">
        <v>0</v>
      </c>
      <c r="O57" s="265">
        <v>0</v>
      </c>
      <c r="P57" s="264">
        <v>1</v>
      </c>
      <c r="Q57" s="264">
        <v>0</v>
      </c>
      <c r="R57" s="264">
        <v>1</v>
      </c>
      <c r="S57" s="264">
        <v>0</v>
      </c>
      <c r="T57" s="264"/>
      <c r="U57" s="264">
        <v>1</v>
      </c>
      <c r="V57" s="264">
        <v>0</v>
      </c>
      <c r="W57" s="264">
        <v>1</v>
      </c>
      <c r="X57" s="265">
        <v>0</v>
      </c>
      <c r="Y57" s="264">
        <v>2</v>
      </c>
      <c r="Z57" s="264">
        <v>0</v>
      </c>
      <c r="AA57" s="264"/>
      <c r="AB57" s="264">
        <v>1</v>
      </c>
      <c r="AC57" s="264">
        <v>0</v>
      </c>
      <c r="AD57" s="264">
        <v>1</v>
      </c>
      <c r="AE57" s="264">
        <v>0</v>
      </c>
      <c r="AF57" s="264">
        <v>2</v>
      </c>
      <c r="AG57" s="264">
        <v>0</v>
      </c>
      <c r="AH57" s="264"/>
      <c r="AI57" s="268">
        <f t="shared" si="6"/>
        <v>14</v>
      </c>
      <c r="AJ57" s="269">
        <f t="shared" si="7"/>
        <v>0.56000000000000005</v>
      </c>
      <c r="AK57" s="547"/>
      <c r="AL57" s="581"/>
      <c r="AM57" s="525"/>
      <c r="AN57" s="581"/>
      <c r="AO57" s="524"/>
    </row>
    <row r="58" spans="1:41" ht="20.100000000000001" customHeight="1">
      <c r="A58" s="536"/>
      <c r="B58" s="151" t="s">
        <v>493</v>
      </c>
      <c r="C58" s="270"/>
      <c r="D58" s="271"/>
      <c r="E58" s="272">
        <v>0</v>
      </c>
      <c r="F58" s="273"/>
      <c r="G58" s="273">
        <v>0</v>
      </c>
      <c r="H58" s="274">
        <v>1</v>
      </c>
      <c r="I58" s="273">
        <v>0</v>
      </c>
      <c r="J58" s="273">
        <v>0</v>
      </c>
      <c r="K58" s="273">
        <v>0</v>
      </c>
      <c r="L58" s="273">
        <v>0</v>
      </c>
      <c r="M58" s="273"/>
      <c r="N58" s="273">
        <v>1</v>
      </c>
      <c r="O58" s="274">
        <v>0</v>
      </c>
      <c r="P58" s="273">
        <v>0</v>
      </c>
      <c r="Q58" s="273">
        <v>0</v>
      </c>
      <c r="R58" s="273">
        <v>1</v>
      </c>
      <c r="S58" s="273">
        <v>2</v>
      </c>
      <c r="T58" s="273"/>
      <c r="U58" s="273">
        <v>2</v>
      </c>
      <c r="V58" s="273">
        <v>0</v>
      </c>
      <c r="W58" s="273">
        <v>0</v>
      </c>
      <c r="X58" s="274">
        <v>1</v>
      </c>
      <c r="Y58" s="273">
        <v>0</v>
      </c>
      <c r="Z58" s="273">
        <v>2</v>
      </c>
      <c r="AA58" s="273"/>
      <c r="AB58" s="273">
        <v>0</v>
      </c>
      <c r="AC58" s="273">
        <v>0</v>
      </c>
      <c r="AD58" s="273"/>
      <c r="AE58" s="273">
        <v>1</v>
      </c>
      <c r="AF58" s="273">
        <v>0</v>
      </c>
      <c r="AG58" s="273">
        <v>0</v>
      </c>
      <c r="AH58" s="273"/>
      <c r="AI58" s="166">
        <f t="shared" si="6"/>
        <v>11</v>
      </c>
      <c r="AJ58" s="167">
        <f t="shared" si="7"/>
        <v>0.45833333333333331</v>
      </c>
      <c r="AK58" s="526"/>
      <c r="AL58" s="582"/>
      <c r="AM58" s="526"/>
      <c r="AN58" s="582"/>
      <c r="AO58" s="526"/>
    </row>
    <row r="59" spans="1:41" ht="20.100000000000001" customHeight="1">
      <c r="A59" s="529" t="s">
        <v>520</v>
      </c>
      <c r="B59" s="104" t="s">
        <v>521</v>
      </c>
      <c r="C59" s="275">
        <v>46</v>
      </c>
      <c r="D59" s="275">
        <v>46</v>
      </c>
      <c r="E59" s="169">
        <v>44</v>
      </c>
      <c r="F59" s="240">
        <v>44</v>
      </c>
      <c r="G59" s="240">
        <v>44</v>
      </c>
      <c r="H59" s="240">
        <v>43</v>
      </c>
      <c r="I59" s="240">
        <v>43</v>
      </c>
      <c r="J59" s="240">
        <v>43</v>
      </c>
      <c r="K59" s="240">
        <v>43</v>
      </c>
      <c r="L59" s="240">
        <v>43</v>
      </c>
      <c r="M59" s="240">
        <v>43</v>
      </c>
      <c r="N59" s="240">
        <v>43</v>
      </c>
      <c r="O59" s="240">
        <v>43</v>
      </c>
      <c r="P59" s="240">
        <v>43</v>
      </c>
      <c r="Q59" s="240">
        <v>43</v>
      </c>
      <c r="R59" s="240">
        <v>43</v>
      </c>
      <c r="S59" s="240">
        <v>43</v>
      </c>
      <c r="T59" s="240">
        <v>43</v>
      </c>
      <c r="U59" s="240">
        <v>43</v>
      </c>
      <c r="V59" s="240">
        <v>44</v>
      </c>
      <c r="W59" s="240">
        <v>44</v>
      </c>
      <c r="X59" s="240">
        <v>44</v>
      </c>
      <c r="Y59" s="240">
        <v>44</v>
      </c>
      <c r="Z59" s="240">
        <v>44</v>
      </c>
      <c r="AA59" s="240">
        <v>44</v>
      </c>
      <c r="AB59" s="240">
        <v>45</v>
      </c>
      <c r="AC59" s="240">
        <v>45</v>
      </c>
      <c r="AD59" s="240">
        <v>45</v>
      </c>
      <c r="AE59" s="240">
        <v>45</v>
      </c>
      <c r="AF59" s="240">
        <v>45</v>
      </c>
      <c r="AG59" s="240">
        <v>45</v>
      </c>
      <c r="AH59" s="240">
        <v>45</v>
      </c>
      <c r="AI59" s="109">
        <f t="shared" si="6"/>
        <v>1313</v>
      </c>
      <c r="AJ59" s="110">
        <f t="shared" si="7"/>
        <v>43.766666666666666</v>
      </c>
      <c r="AK59" s="583"/>
      <c r="AL59" s="111">
        <f>AJ59/C59</f>
        <v>0.95144927536231882</v>
      </c>
      <c r="AM59" s="586"/>
      <c r="AN59" s="112">
        <f>AJ59/D59</f>
        <v>0.95144927536231882</v>
      </c>
      <c r="AO59" s="583"/>
    </row>
    <row r="60" spans="1:41" ht="20.100000000000001" customHeight="1">
      <c r="A60" s="530"/>
      <c r="B60" s="115" t="s">
        <v>490</v>
      </c>
      <c r="C60" s="276"/>
      <c r="D60" s="276"/>
      <c r="E60" s="277">
        <v>1</v>
      </c>
      <c r="F60" s="278">
        <v>1</v>
      </c>
      <c r="G60" s="278">
        <v>1</v>
      </c>
      <c r="H60" s="278">
        <v>1</v>
      </c>
      <c r="I60" s="278">
        <v>1</v>
      </c>
      <c r="J60" s="278">
        <v>1</v>
      </c>
      <c r="K60" s="278">
        <v>1</v>
      </c>
      <c r="L60" s="278">
        <v>1</v>
      </c>
      <c r="M60" s="278">
        <v>1</v>
      </c>
      <c r="N60" s="278">
        <v>2</v>
      </c>
      <c r="O60" s="278">
        <v>2</v>
      </c>
      <c r="P60" s="278">
        <v>2</v>
      </c>
      <c r="Q60" s="278">
        <v>3</v>
      </c>
      <c r="R60" s="278">
        <v>3</v>
      </c>
      <c r="S60" s="278">
        <v>2</v>
      </c>
      <c r="T60" s="278">
        <v>2</v>
      </c>
      <c r="U60" s="278">
        <v>3</v>
      </c>
      <c r="V60" s="278">
        <v>3</v>
      </c>
      <c r="W60" s="278">
        <v>3</v>
      </c>
      <c r="X60" s="278">
        <v>3</v>
      </c>
      <c r="Y60" s="278">
        <v>3</v>
      </c>
      <c r="Z60" s="278">
        <v>3</v>
      </c>
      <c r="AA60" s="278">
        <v>3</v>
      </c>
      <c r="AB60" s="278">
        <v>3</v>
      </c>
      <c r="AC60" s="278">
        <v>3</v>
      </c>
      <c r="AD60" s="278">
        <v>3</v>
      </c>
      <c r="AE60" s="278">
        <v>3</v>
      </c>
      <c r="AF60" s="278">
        <v>2</v>
      </c>
      <c r="AG60" s="278">
        <v>2</v>
      </c>
      <c r="AH60" s="278">
        <v>2</v>
      </c>
      <c r="AI60" s="279">
        <f t="shared" si="6"/>
        <v>64</v>
      </c>
      <c r="AJ60" s="280">
        <f t="shared" si="7"/>
        <v>2.1333333333333333</v>
      </c>
      <c r="AK60" s="584"/>
      <c r="AL60" s="540"/>
      <c r="AM60" s="587"/>
      <c r="AN60" s="540"/>
      <c r="AO60" s="584"/>
    </row>
    <row r="61" spans="1:41" ht="20.100000000000001" customHeight="1">
      <c r="A61" s="536"/>
      <c r="B61" s="124" t="s">
        <v>522</v>
      </c>
      <c r="C61" s="281"/>
      <c r="D61" s="281"/>
      <c r="E61" s="282">
        <v>0</v>
      </c>
      <c r="F61" s="283">
        <v>2</v>
      </c>
      <c r="G61" s="246">
        <v>0</v>
      </c>
      <c r="H61" s="283">
        <v>0</v>
      </c>
      <c r="I61" s="283">
        <v>13</v>
      </c>
      <c r="J61" s="282">
        <v>10</v>
      </c>
      <c r="K61" s="283">
        <v>0</v>
      </c>
      <c r="L61" s="246">
        <v>0</v>
      </c>
      <c r="M61" s="283">
        <v>10</v>
      </c>
      <c r="N61" s="283">
        <v>10</v>
      </c>
      <c r="O61" s="283">
        <v>0</v>
      </c>
      <c r="P61" s="283">
        <v>0</v>
      </c>
      <c r="Q61" s="246">
        <v>8</v>
      </c>
      <c r="R61" s="246">
        <v>0</v>
      </c>
      <c r="S61" s="246">
        <v>0</v>
      </c>
      <c r="T61" s="246">
        <v>10</v>
      </c>
      <c r="U61" s="246">
        <v>0</v>
      </c>
      <c r="V61" s="246">
        <v>0</v>
      </c>
      <c r="W61" s="246">
        <v>0</v>
      </c>
      <c r="X61" s="284">
        <v>0</v>
      </c>
      <c r="Y61" s="283">
        <v>0</v>
      </c>
      <c r="Z61" s="283">
        <v>0</v>
      </c>
      <c r="AA61" s="283">
        <v>9</v>
      </c>
      <c r="AB61" s="283">
        <v>15</v>
      </c>
      <c r="AC61" s="283">
        <v>0</v>
      </c>
      <c r="AD61" s="283">
        <v>0</v>
      </c>
      <c r="AE61" s="283">
        <v>0</v>
      </c>
      <c r="AF61" s="283">
        <v>0</v>
      </c>
      <c r="AG61" s="283">
        <v>0</v>
      </c>
      <c r="AH61" s="283">
        <v>9</v>
      </c>
      <c r="AI61" s="153">
        <f t="shared" si="6"/>
        <v>96</v>
      </c>
      <c r="AJ61" s="140">
        <f t="shared" si="7"/>
        <v>3.2</v>
      </c>
      <c r="AK61" s="585"/>
      <c r="AL61" s="528"/>
      <c r="AM61" s="588"/>
      <c r="AN61" s="528"/>
      <c r="AO61" s="585"/>
    </row>
    <row r="62" spans="1:41" ht="20.100000000000001" customHeight="1">
      <c r="A62" s="285"/>
      <c r="B62" s="286" t="s">
        <v>523</v>
      </c>
      <c r="C62" s="287">
        <f>SUM(C5:C61)-SUM(C15:C16,C26:C27,C49:C50)</f>
        <v>678</v>
      </c>
      <c r="D62" s="287">
        <f>SUM(D5:D61)-SUM(D15:D16,D26:D27,D49:D50)</f>
        <v>666.7</v>
      </c>
      <c r="E62" s="288">
        <f>SUM(E5:E9,E17:E21,E23:E24,E28:E33,E56:E57,E59:E59,E35:E47,E51:E53,E11:E13)</f>
        <v>652</v>
      </c>
      <c r="F62" s="288">
        <f t="shared" ref="F62:AF62" si="8">SUM(F5:F9,F17:F21,F23:F24,F28:F33,F56:F57,F59:F59,F35:F47,F51:F53,F11:F13)</f>
        <v>473</v>
      </c>
      <c r="G62" s="288">
        <f t="shared" si="8"/>
        <v>669</v>
      </c>
      <c r="H62" s="288">
        <f>SUM(H5:H9,H17:H21,H23:H24,H28:H33,H56:H57,H59:H59,H35:H47,H51:H53,H11:H13)</f>
        <v>669</v>
      </c>
      <c r="I62" s="288">
        <f t="shared" si="8"/>
        <v>659</v>
      </c>
      <c r="J62" s="288">
        <f>SUM(J5:J9,J17:J21,J23:J24,J28:J33,J56:J57,J59:J59,J35:J47,J51:J53,J11:J13)</f>
        <v>662</v>
      </c>
      <c r="K62" s="288">
        <f t="shared" si="8"/>
        <v>664</v>
      </c>
      <c r="L62" s="288">
        <f t="shared" si="8"/>
        <v>648</v>
      </c>
      <c r="M62" s="288">
        <f t="shared" si="8"/>
        <v>475</v>
      </c>
      <c r="N62" s="288">
        <f t="shared" si="8"/>
        <v>671</v>
      </c>
      <c r="O62" s="288">
        <f t="shared" si="8"/>
        <v>670</v>
      </c>
      <c r="P62" s="288">
        <f t="shared" si="8"/>
        <v>660</v>
      </c>
      <c r="Q62" s="288">
        <f t="shared" si="8"/>
        <v>649</v>
      </c>
      <c r="R62" s="288">
        <f t="shared" si="8"/>
        <v>665</v>
      </c>
      <c r="S62" s="288">
        <f t="shared" si="8"/>
        <v>647</v>
      </c>
      <c r="T62" s="288">
        <f t="shared" si="8"/>
        <v>476</v>
      </c>
      <c r="U62" s="288">
        <f t="shared" si="8"/>
        <v>663</v>
      </c>
      <c r="V62" s="288">
        <f t="shared" si="8"/>
        <v>669</v>
      </c>
      <c r="W62" s="288">
        <f t="shared" si="8"/>
        <v>659</v>
      </c>
      <c r="X62" s="288">
        <f t="shared" si="8"/>
        <v>673</v>
      </c>
      <c r="Y62" s="288">
        <f>SUM(Y5:Y9,Y17:Y21,Y23:Y24,Y28:Y33,Y56:Y57,Y59:Y59,Y35:Y47,Y51:Y53,Y11:Y13)</f>
        <v>666</v>
      </c>
      <c r="Z62" s="288">
        <f>SUM(Z5:Z9,Z17:Z21,Z23:Z24,Z28:Z33,Z56:Z57,Z59:Z59,Z35:Z47,Z51:Z53,Z11:Z13)</f>
        <v>652</v>
      </c>
      <c r="AA62" s="288">
        <f>SUM(AA5:AA9,AA17:AA21,AA23:AA24,AA28:AA33,AA56:AA57,AA59:AA59,AA35:AA47,AA51:AA53,AA11:AA13)</f>
        <v>483</v>
      </c>
      <c r="AB62" s="288">
        <f t="shared" si="8"/>
        <v>681</v>
      </c>
      <c r="AC62" s="289">
        <f t="shared" si="8"/>
        <v>684</v>
      </c>
      <c r="AD62" s="289">
        <f t="shared" si="8"/>
        <v>664</v>
      </c>
      <c r="AE62" s="289">
        <f t="shared" si="8"/>
        <v>669</v>
      </c>
      <c r="AF62" s="289">
        <f t="shared" si="8"/>
        <v>665</v>
      </c>
      <c r="AG62" s="289">
        <f>SUM(AG5:AG9,AG17:AG21,AG23:AG24,AG28:AG33,AG56:AG57,AG59:AG59,AG35:AG47,AG51:AG53,AG11:AG13)</f>
        <v>653</v>
      </c>
      <c r="AH62" s="289">
        <f>SUM(AH5:AH9,AH17:AH21,AH23:AH24,AH28:AH33,AH56:AH57,AH59:AH59,AH35:AH47,AH51:AH53,AH11:AH13)</f>
        <v>476</v>
      </c>
      <c r="AI62" s="290">
        <f>SUM(AI5:AI6,AI8:AI9,AI17:AI18,AI20:AI21,AI23:AI24,AI28:AI29,AI31:AI33,AI56:AI57,AI59:AI59,AI35:AI37,AI39:AI40,AI42:AI43,AI45:AI47,AI51:AI53,AI11:AI13)</f>
        <v>18617</v>
      </c>
      <c r="AJ62" s="291">
        <f>SUM(AJ5:AJ6,AJ8:AJ9,AJ11:AJ13,AJ17:AJ18,AJ20:AJ21,AJ23:AJ24,AJ28:AJ29,AJ31:AJ33,AJ35:AJ37,AJ39:AJ40,AJ42:AJ43,AJ45:AJ47,AJ51:AJ54,AJ56:AJ57,AJ59)</f>
        <v>647.76923076923072</v>
      </c>
      <c r="AK62" s="292"/>
      <c r="AL62" s="293">
        <f>(AJ62-SUM(AJ31:AJ33))/C62</f>
        <v>0.89641479464488305</v>
      </c>
      <c r="AM62" s="298"/>
      <c r="AN62" s="294">
        <f>AJ62/D62</f>
        <v>0.97160526589055152</v>
      </c>
      <c r="AO62" s="212"/>
    </row>
  </sheetData>
  <mergeCells count="104">
    <mergeCell ref="A59:A61"/>
    <mergeCell ref="AK59:AK61"/>
    <mergeCell ref="AM59:AM61"/>
    <mergeCell ref="AO59:AO61"/>
    <mergeCell ref="AL60:AL61"/>
    <mergeCell ref="AN60:AN61"/>
    <mergeCell ref="AN54:AN55"/>
    <mergeCell ref="A56:A58"/>
    <mergeCell ref="AK56:AK58"/>
    <mergeCell ref="AM56:AM58"/>
    <mergeCell ref="AO56:AO58"/>
    <mergeCell ref="AL57:AL58"/>
    <mergeCell ref="AN57:AN58"/>
    <mergeCell ref="A51:A52"/>
    <mergeCell ref="AK51:AK52"/>
    <mergeCell ref="AM51:AM52"/>
    <mergeCell ref="AO51:AO52"/>
    <mergeCell ref="A53:A55"/>
    <mergeCell ref="D53:D54"/>
    <mergeCell ref="AK53:AK54"/>
    <mergeCell ref="AM53:AM54"/>
    <mergeCell ref="AO53:AO54"/>
    <mergeCell ref="AL54:AL55"/>
    <mergeCell ref="A45:A47"/>
    <mergeCell ref="AK45:AK46"/>
    <mergeCell ref="AM45:AM46"/>
    <mergeCell ref="AO45:AO46"/>
    <mergeCell ref="A49:A50"/>
    <mergeCell ref="AK49:AK50"/>
    <mergeCell ref="AL49:AL50"/>
    <mergeCell ref="AM49:AM50"/>
    <mergeCell ref="AO49:AO50"/>
    <mergeCell ref="A39:A41"/>
    <mergeCell ref="AK39:AK41"/>
    <mergeCell ref="AM39:AM41"/>
    <mergeCell ref="AO39:AO41"/>
    <mergeCell ref="AL40:AL41"/>
    <mergeCell ref="A42:A44"/>
    <mergeCell ref="AK42:AK43"/>
    <mergeCell ref="AM42:AM43"/>
    <mergeCell ref="AO42:AO43"/>
    <mergeCell ref="A26:A27"/>
    <mergeCell ref="AK26:AK27"/>
    <mergeCell ref="AL26:AL27"/>
    <mergeCell ref="AM26:AM27"/>
    <mergeCell ref="AO26:AO27"/>
    <mergeCell ref="A34:B34"/>
    <mergeCell ref="A35:A38"/>
    <mergeCell ref="AK35:AK37"/>
    <mergeCell ref="AM35:AM37"/>
    <mergeCell ref="AO35:AO37"/>
    <mergeCell ref="AL36:AL37"/>
    <mergeCell ref="A28:A30"/>
    <mergeCell ref="AK28:AK29"/>
    <mergeCell ref="AM28:AM29"/>
    <mergeCell ref="AO28:AO29"/>
    <mergeCell ref="A31:A33"/>
    <mergeCell ref="AK31:AK33"/>
    <mergeCell ref="AL31:AL33"/>
    <mergeCell ref="AM31:AM33"/>
    <mergeCell ref="AO31:AO33"/>
    <mergeCell ref="A20:A22"/>
    <mergeCell ref="AK20:AK22"/>
    <mergeCell ref="AM20:AM22"/>
    <mergeCell ref="AO20:AO22"/>
    <mergeCell ref="AL21:AL22"/>
    <mergeCell ref="A23:A25"/>
    <mergeCell ref="AK23:AK25"/>
    <mergeCell ref="AM23:AM25"/>
    <mergeCell ref="AO23:AO25"/>
    <mergeCell ref="AL24:AL25"/>
    <mergeCell ref="A15:A16"/>
    <mergeCell ref="AK15:AK16"/>
    <mergeCell ref="AL15:AL16"/>
    <mergeCell ref="AM15:AM16"/>
    <mergeCell ref="A8:A10"/>
    <mergeCell ref="AK8:AK10"/>
    <mergeCell ref="AM8:AM10"/>
    <mergeCell ref="AO15:AO16"/>
    <mergeCell ref="A17:A19"/>
    <mergeCell ref="AK17:AK18"/>
    <mergeCell ref="AM17:AM18"/>
    <mergeCell ref="AO17:AO18"/>
    <mergeCell ref="A1:D1"/>
    <mergeCell ref="A3:A4"/>
    <mergeCell ref="C3:C4"/>
    <mergeCell ref="D3:D4"/>
    <mergeCell ref="AI3:AI4"/>
    <mergeCell ref="AJ3:AK4"/>
    <mergeCell ref="AO8:AO10"/>
    <mergeCell ref="AL9:AL10"/>
    <mergeCell ref="A11:A13"/>
    <mergeCell ref="AK11:AK14"/>
    <mergeCell ref="AM11:AM14"/>
    <mergeCell ref="AO11:AO14"/>
    <mergeCell ref="AL12:AL14"/>
    <mergeCell ref="AL3:AM4"/>
    <mergeCell ref="AN3:AO4"/>
    <mergeCell ref="A5:A7"/>
    <mergeCell ref="AK5:AK7"/>
    <mergeCell ref="AM5:AM6"/>
    <mergeCell ref="AO5:AO6"/>
    <mergeCell ref="AN13:AN14"/>
    <mergeCell ref="A14:B14"/>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C4D75-8242-496B-A8CF-50FA9D78E3D1}">
  <sheetPr codeName="Sheet4">
    <tabColor rgb="FFFFFF00"/>
    <pageSetUpPr fitToPage="1"/>
  </sheetPr>
  <dimension ref="A1:AO62"/>
  <sheetViews>
    <sheetView workbookViewId="0">
      <selection sqref="A1:D1"/>
    </sheetView>
  </sheetViews>
  <sheetFormatPr defaultColWidth="9" defaultRowHeight="13.5"/>
  <cols>
    <col min="1" max="1" width="17.5" style="295" customWidth="1"/>
    <col min="2" max="2" width="11.625" style="95" customWidth="1"/>
    <col min="3" max="3" width="8.5" style="95" hidden="1" customWidth="1"/>
    <col min="4" max="4" width="9.5" style="95" hidden="1" customWidth="1"/>
    <col min="5" max="34" width="5.125" style="95" hidden="1" customWidth="1"/>
    <col min="35" max="35" width="7.375" style="95" hidden="1" customWidth="1"/>
    <col min="36" max="36" width="0" style="95" hidden="1" customWidth="1"/>
    <col min="37" max="37" width="9.5" style="95" hidden="1" customWidth="1"/>
    <col min="38" max="38" width="10.125" style="95" hidden="1" customWidth="1"/>
    <col min="39" max="39" width="8.875" style="95" customWidth="1"/>
    <col min="40" max="40" width="9.5" style="95" customWidth="1"/>
    <col min="41" max="41" width="11.375" style="95" customWidth="1"/>
    <col min="42" max="16384" width="9" style="95"/>
  </cols>
  <sheetData>
    <row r="1" spans="1:41" ht="18.75">
      <c r="A1" s="514" t="s">
        <v>478</v>
      </c>
      <c r="B1" s="515"/>
      <c r="C1" s="515"/>
      <c r="D1" s="515"/>
      <c r="E1" s="95">
        <v>2025</v>
      </c>
      <c r="F1" s="93" t="s">
        <v>479</v>
      </c>
      <c r="G1" s="93">
        <v>6</v>
      </c>
      <c r="H1" s="94" t="s">
        <v>480</v>
      </c>
    </row>
    <row r="2" spans="1:41" ht="18" customHeight="1">
      <c r="A2" s="96"/>
      <c r="B2" s="95" t="s">
        <v>613</v>
      </c>
    </row>
    <row r="3" spans="1:41" ht="18.75" customHeight="1">
      <c r="A3" s="516" t="s">
        <v>481</v>
      </c>
      <c r="B3" s="97"/>
      <c r="C3" s="518" t="s">
        <v>482</v>
      </c>
      <c r="D3" s="518" t="s">
        <v>483</v>
      </c>
      <c r="E3" s="98">
        <f>DATE(E1,G1,1)</f>
        <v>45809</v>
      </c>
      <c r="F3" s="99">
        <f t="shared" ref="F3:AG3" si="0">E3+1</f>
        <v>45810</v>
      </c>
      <c r="G3" s="99">
        <f t="shared" si="0"/>
        <v>45811</v>
      </c>
      <c r="H3" s="100">
        <f t="shared" si="0"/>
        <v>45812</v>
      </c>
      <c r="I3" s="99">
        <f t="shared" si="0"/>
        <v>45813</v>
      </c>
      <c r="J3" s="99">
        <f t="shared" si="0"/>
        <v>45814</v>
      </c>
      <c r="K3" s="99">
        <f t="shared" si="0"/>
        <v>45815</v>
      </c>
      <c r="L3" s="99">
        <f t="shared" si="0"/>
        <v>45816</v>
      </c>
      <c r="M3" s="99">
        <f t="shared" si="0"/>
        <v>45817</v>
      </c>
      <c r="N3" s="99">
        <f t="shared" si="0"/>
        <v>45818</v>
      </c>
      <c r="O3" s="99">
        <f t="shared" si="0"/>
        <v>45819</v>
      </c>
      <c r="P3" s="99">
        <f t="shared" si="0"/>
        <v>45820</v>
      </c>
      <c r="Q3" s="99">
        <f t="shared" si="0"/>
        <v>45821</v>
      </c>
      <c r="R3" s="99">
        <f t="shared" si="0"/>
        <v>45822</v>
      </c>
      <c r="S3" s="99">
        <f t="shared" si="0"/>
        <v>45823</v>
      </c>
      <c r="T3" s="99">
        <f t="shared" si="0"/>
        <v>45824</v>
      </c>
      <c r="U3" s="99">
        <f t="shared" si="0"/>
        <v>45825</v>
      </c>
      <c r="V3" s="99">
        <f t="shared" si="0"/>
        <v>45826</v>
      </c>
      <c r="W3" s="99">
        <f t="shared" si="0"/>
        <v>45827</v>
      </c>
      <c r="X3" s="100">
        <f t="shared" si="0"/>
        <v>45828</v>
      </c>
      <c r="Y3" s="99">
        <f t="shared" si="0"/>
        <v>45829</v>
      </c>
      <c r="Z3" s="99">
        <f t="shared" si="0"/>
        <v>45830</v>
      </c>
      <c r="AA3" s="99">
        <f t="shared" si="0"/>
        <v>45831</v>
      </c>
      <c r="AB3" s="99">
        <f t="shared" si="0"/>
        <v>45832</v>
      </c>
      <c r="AC3" s="99">
        <f t="shared" si="0"/>
        <v>45833</v>
      </c>
      <c r="AD3" s="99">
        <f t="shared" si="0"/>
        <v>45834</v>
      </c>
      <c r="AE3" s="99">
        <f t="shared" si="0"/>
        <v>45835</v>
      </c>
      <c r="AF3" s="99">
        <f t="shared" si="0"/>
        <v>45836</v>
      </c>
      <c r="AG3" s="99">
        <f t="shared" si="0"/>
        <v>45837</v>
      </c>
      <c r="AH3" s="99">
        <f>AG3+1</f>
        <v>45838</v>
      </c>
      <c r="AI3" s="518" t="s">
        <v>484</v>
      </c>
      <c r="AJ3" s="520" t="s">
        <v>485</v>
      </c>
      <c r="AK3" s="521"/>
      <c r="AL3" s="520" t="s">
        <v>486</v>
      </c>
      <c r="AM3" s="521"/>
      <c r="AN3" s="534" t="s">
        <v>487</v>
      </c>
      <c r="AO3" s="521"/>
    </row>
    <row r="4" spans="1:41" ht="18.75" customHeight="1">
      <c r="A4" s="517"/>
      <c r="B4" s="101"/>
      <c r="C4" s="519"/>
      <c r="D4" s="519"/>
      <c r="E4" s="102">
        <f>E3</f>
        <v>45809</v>
      </c>
      <c r="F4" s="103">
        <f>F3</f>
        <v>45810</v>
      </c>
      <c r="G4" s="103">
        <f t="shared" ref="G4:AG4" si="1">G3</f>
        <v>45811</v>
      </c>
      <c r="H4" s="103">
        <f t="shared" si="1"/>
        <v>45812</v>
      </c>
      <c r="I4" s="103">
        <f t="shared" si="1"/>
        <v>45813</v>
      </c>
      <c r="J4" s="103">
        <f t="shared" si="1"/>
        <v>45814</v>
      </c>
      <c r="K4" s="103">
        <f t="shared" si="1"/>
        <v>45815</v>
      </c>
      <c r="L4" s="103">
        <f t="shared" si="1"/>
        <v>45816</v>
      </c>
      <c r="M4" s="103">
        <f t="shared" si="1"/>
        <v>45817</v>
      </c>
      <c r="N4" s="103">
        <f t="shared" si="1"/>
        <v>45818</v>
      </c>
      <c r="O4" s="103">
        <f t="shared" si="1"/>
        <v>45819</v>
      </c>
      <c r="P4" s="103">
        <f t="shared" si="1"/>
        <v>45820</v>
      </c>
      <c r="Q4" s="103">
        <f t="shared" si="1"/>
        <v>45821</v>
      </c>
      <c r="R4" s="103">
        <f t="shared" si="1"/>
        <v>45822</v>
      </c>
      <c r="S4" s="103">
        <f t="shared" si="1"/>
        <v>45823</v>
      </c>
      <c r="T4" s="103">
        <f t="shared" si="1"/>
        <v>45824</v>
      </c>
      <c r="U4" s="103">
        <f t="shared" si="1"/>
        <v>45825</v>
      </c>
      <c r="V4" s="103">
        <f t="shared" si="1"/>
        <v>45826</v>
      </c>
      <c r="W4" s="103">
        <f t="shared" si="1"/>
        <v>45827</v>
      </c>
      <c r="X4" s="103">
        <f t="shared" si="1"/>
        <v>45828</v>
      </c>
      <c r="Y4" s="103">
        <f t="shared" si="1"/>
        <v>45829</v>
      </c>
      <c r="Z4" s="103">
        <f t="shared" si="1"/>
        <v>45830</v>
      </c>
      <c r="AA4" s="103">
        <f t="shared" si="1"/>
        <v>45831</v>
      </c>
      <c r="AB4" s="103">
        <f t="shared" si="1"/>
        <v>45832</v>
      </c>
      <c r="AC4" s="103">
        <f t="shared" si="1"/>
        <v>45833</v>
      </c>
      <c r="AD4" s="103">
        <f t="shared" si="1"/>
        <v>45834</v>
      </c>
      <c r="AE4" s="103">
        <f t="shared" si="1"/>
        <v>45835</v>
      </c>
      <c r="AF4" s="103">
        <f t="shared" si="1"/>
        <v>45836</v>
      </c>
      <c r="AG4" s="103">
        <f t="shared" si="1"/>
        <v>45837</v>
      </c>
      <c r="AH4" s="103">
        <f>AH3</f>
        <v>45838</v>
      </c>
      <c r="AI4" s="519"/>
      <c r="AJ4" s="522"/>
      <c r="AK4" s="523"/>
      <c r="AL4" s="522"/>
      <c r="AM4" s="523"/>
      <c r="AN4" s="535"/>
      <c r="AO4" s="523"/>
    </row>
    <row r="5" spans="1:41" ht="20.100000000000001" customHeight="1">
      <c r="A5" s="529" t="s">
        <v>557</v>
      </c>
      <c r="B5" s="104" t="s">
        <v>488</v>
      </c>
      <c r="C5" s="105">
        <v>110</v>
      </c>
      <c r="D5" s="194">
        <v>105</v>
      </c>
      <c r="E5" s="194">
        <v>106</v>
      </c>
      <c r="F5" s="194">
        <v>106</v>
      </c>
      <c r="G5" s="194">
        <v>105</v>
      </c>
      <c r="H5" s="108">
        <v>104</v>
      </c>
      <c r="I5" s="107">
        <v>104</v>
      </c>
      <c r="J5" s="107">
        <v>106</v>
      </c>
      <c r="K5" s="107">
        <v>106</v>
      </c>
      <c r="L5" s="107">
        <v>106</v>
      </c>
      <c r="M5" s="107">
        <v>106</v>
      </c>
      <c r="N5" s="107">
        <v>106</v>
      </c>
      <c r="O5" s="108">
        <v>105</v>
      </c>
      <c r="P5" s="107">
        <v>106</v>
      </c>
      <c r="Q5" s="107">
        <v>107</v>
      </c>
      <c r="R5" s="107">
        <v>107</v>
      </c>
      <c r="S5" s="107">
        <v>107</v>
      </c>
      <c r="T5" s="107">
        <v>107</v>
      </c>
      <c r="U5" s="107">
        <v>107</v>
      </c>
      <c r="V5" s="107">
        <v>107</v>
      </c>
      <c r="W5" s="107">
        <v>107</v>
      </c>
      <c r="X5" s="107">
        <v>107</v>
      </c>
      <c r="Y5" s="107">
        <v>107</v>
      </c>
      <c r="Z5" s="107">
        <v>107</v>
      </c>
      <c r="AA5" s="107">
        <v>107</v>
      </c>
      <c r="AB5" s="107">
        <v>106</v>
      </c>
      <c r="AC5" s="107">
        <v>106</v>
      </c>
      <c r="AD5" s="107">
        <v>107</v>
      </c>
      <c r="AE5" s="107">
        <v>107</v>
      </c>
      <c r="AF5" s="107">
        <v>106</v>
      </c>
      <c r="AG5" s="107">
        <v>106</v>
      </c>
      <c r="AH5" s="107">
        <v>106</v>
      </c>
      <c r="AI5" s="109">
        <f t="shared" ref="AI5:AI26" si="2">SUM(E5:AH5)</f>
        <v>3187</v>
      </c>
      <c r="AJ5" s="110">
        <f t="shared" ref="AJ5:AJ12" si="3">AI5/COUNTA(E5:AH5)</f>
        <v>106.23333333333333</v>
      </c>
      <c r="AK5" s="531">
        <f>SUM(AJ5:AJ6)</f>
        <v>118.23333333333333</v>
      </c>
      <c r="AL5" s="111">
        <f>AJ5/C5</f>
        <v>0.96575757575757581</v>
      </c>
      <c r="AM5" s="532">
        <f>AK5/(C5+C6)</f>
        <v>0.98527777777777781</v>
      </c>
      <c r="AN5" s="112">
        <f>AJ5/D5</f>
        <v>1.0117460317460318</v>
      </c>
      <c r="AO5" s="524">
        <f>AK5/(D5+D6)</f>
        <v>1.0192528735632185</v>
      </c>
    </row>
    <row r="6" spans="1:41" ht="20.100000000000001" customHeight="1">
      <c r="A6" s="530"/>
      <c r="B6" s="115" t="s">
        <v>489</v>
      </c>
      <c r="C6" s="116">
        <v>10</v>
      </c>
      <c r="D6" s="197">
        <v>11</v>
      </c>
      <c r="E6" s="197">
        <v>12</v>
      </c>
      <c r="F6" s="197">
        <v>12</v>
      </c>
      <c r="G6" s="197">
        <v>11</v>
      </c>
      <c r="H6" s="118">
        <v>10</v>
      </c>
      <c r="I6" s="117">
        <v>11</v>
      </c>
      <c r="J6" s="117">
        <v>14</v>
      </c>
      <c r="K6" s="117">
        <v>13</v>
      </c>
      <c r="L6" s="117">
        <v>11</v>
      </c>
      <c r="M6" s="117">
        <v>10</v>
      </c>
      <c r="N6" s="117">
        <v>11</v>
      </c>
      <c r="O6" s="118">
        <v>15</v>
      </c>
      <c r="P6" s="117">
        <v>13</v>
      </c>
      <c r="Q6" s="117">
        <v>14</v>
      </c>
      <c r="R6" s="117">
        <v>13</v>
      </c>
      <c r="S6" s="117">
        <v>12</v>
      </c>
      <c r="T6" s="117">
        <v>13</v>
      </c>
      <c r="U6" s="117">
        <v>11</v>
      </c>
      <c r="V6" s="117">
        <v>14</v>
      </c>
      <c r="W6" s="117">
        <v>12</v>
      </c>
      <c r="X6" s="117">
        <v>13</v>
      </c>
      <c r="Y6" s="117">
        <v>11</v>
      </c>
      <c r="Z6" s="117">
        <v>12</v>
      </c>
      <c r="AA6" s="117">
        <v>12</v>
      </c>
      <c r="AB6" s="117">
        <v>10</v>
      </c>
      <c r="AC6" s="117">
        <v>9</v>
      </c>
      <c r="AD6" s="117">
        <v>13</v>
      </c>
      <c r="AE6" s="117">
        <v>13</v>
      </c>
      <c r="AF6" s="117">
        <v>12</v>
      </c>
      <c r="AG6" s="117">
        <v>12</v>
      </c>
      <c r="AH6" s="117">
        <v>11</v>
      </c>
      <c r="AI6" s="119">
        <f t="shared" si="2"/>
        <v>360</v>
      </c>
      <c r="AJ6" s="120">
        <f t="shared" si="3"/>
        <v>12</v>
      </c>
      <c r="AK6" s="547"/>
      <c r="AL6" s="122">
        <f>AJ6/C6</f>
        <v>1.2</v>
      </c>
      <c r="AM6" s="525"/>
      <c r="AN6" s="123">
        <f>AJ6/D6</f>
        <v>1.0909090909090908</v>
      </c>
      <c r="AO6" s="524"/>
    </row>
    <row r="7" spans="1:41" ht="20.100000000000001" customHeight="1">
      <c r="A7" s="536"/>
      <c r="B7" s="124" t="s">
        <v>490</v>
      </c>
      <c r="C7" s="125"/>
      <c r="D7" s="126"/>
      <c r="E7" s="199">
        <v>4</v>
      </c>
      <c r="F7" s="199">
        <v>4</v>
      </c>
      <c r="G7" s="199">
        <v>5</v>
      </c>
      <c r="H7" s="129">
        <v>6</v>
      </c>
      <c r="I7" s="128">
        <v>6</v>
      </c>
      <c r="J7" s="128">
        <v>4</v>
      </c>
      <c r="K7" s="128">
        <v>4</v>
      </c>
      <c r="L7" s="128">
        <v>4</v>
      </c>
      <c r="M7" s="128">
        <v>4</v>
      </c>
      <c r="N7" s="128">
        <v>4</v>
      </c>
      <c r="O7" s="129">
        <v>5</v>
      </c>
      <c r="P7" s="128">
        <v>3</v>
      </c>
      <c r="Q7" s="128">
        <v>2</v>
      </c>
      <c r="R7" s="128">
        <v>2</v>
      </c>
      <c r="S7" s="128">
        <v>2</v>
      </c>
      <c r="T7" s="128">
        <v>2</v>
      </c>
      <c r="U7" s="128">
        <v>2</v>
      </c>
      <c r="V7" s="128">
        <v>2</v>
      </c>
      <c r="W7" s="128">
        <v>3</v>
      </c>
      <c r="X7" s="129">
        <v>3</v>
      </c>
      <c r="Y7" s="128">
        <v>3</v>
      </c>
      <c r="Z7" s="128">
        <v>3</v>
      </c>
      <c r="AA7" s="128">
        <v>3</v>
      </c>
      <c r="AB7" s="128">
        <v>4</v>
      </c>
      <c r="AC7" s="128">
        <v>4</v>
      </c>
      <c r="AD7" s="128">
        <v>3</v>
      </c>
      <c r="AE7" s="128">
        <v>3</v>
      </c>
      <c r="AF7" s="128">
        <v>2</v>
      </c>
      <c r="AG7" s="128">
        <v>2</v>
      </c>
      <c r="AH7" s="128">
        <v>2</v>
      </c>
      <c r="AI7" s="130">
        <f t="shared" si="2"/>
        <v>100</v>
      </c>
      <c r="AJ7" s="131">
        <f t="shared" si="3"/>
        <v>3.3333333333333335</v>
      </c>
      <c r="AK7" s="654"/>
      <c r="AL7" s="133"/>
      <c r="AM7" s="296"/>
      <c r="AN7" s="133"/>
      <c r="AO7" s="134"/>
    </row>
    <row r="8" spans="1:41" ht="20.100000000000001" customHeight="1">
      <c r="A8" s="530" t="s">
        <v>558</v>
      </c>
      <c r="B8" s="115" t="s">
        <v>491</v>
      </c>
      <c r="C8" s="135">
        <v>15</v>
      </c>
      <c r="D8" s="135">
        <v>11</v>
      </c>
      <c r="E8" s="136"/>
      <c r="F8" s="136">
        <v>12</v>
      </c>
      <c r="G8" s="137">
        <v>8</v>
      </c>
      <c r="H8" s="137">
        <v>11</v>
      </c>
      <c r="I8" s="138">
        <v>11</v>
      </c>
      <c r="J8" s="107">
        <v>9</v>
      </c>
      <c r="K8" s="107">
        <v>12</v>
      </c>
      <c r="L8" s="107"/>
      <c r="M8" s="107">
        <v>12</v>
      </c>
      <c r="N8" s="107">
        <v>10</v>
      </c>
      <c r="O8" s="108">
        <v>11</v>
      </c>
      <c r="P8" s="107">
        <v>10</v>
      </c>
      <c r="Q8" s="107">
        <v>8</v>
      </c>
      <c r="R8" s="107">
        <v>12</v>
      </c>
      <c r="S8" s="107"/>
      <c r="T8" s="107">
        <v>12</v>
      </c>
      <c r="U8" s="107">
        <v>9</v>
      </c>
      <c r="V8" s="107">
        <v>12</v>
      </c>
      <c r="W8" s="107">
        <v>12</v>
      </c>
      <c r="X8" s="108">
        <v>9</v>
      </c>
      <c r="Y8" s="107">
        <v>13</v>
      </c>
      <c r="Z8" s="137"/>
      <c r="AA8" s="137">
        <v>12</v>
      </c>
      <c r="AB8" s="137">
        <v>11</v>
      </c>
      <c r="AC8" s="137">
        <v>13</v>
      </c>
      <c r="AD8" s="137">
        <v>9</v>
      </c>
      <c r="AE8" s="137">
        <v>7</v>
      </c>
      <c r="AF8" s="137">
        <v>13</v>
      </c>
      <c r="AG8" s="137"/>
      <c r="AH8" s="137">
        <v>12</v>
      </c>
      <c r="AI8" s="139">
        <f t="shared" si="2"/>
        <v>270</v>
      </c>
      <c r="AJ8" s="140">
        <f t="shared" si="3"/>
        <v>10.8</v>
      </c>
      <c r="AK8" s="547">
        <f>SUM(AJ8:AJ9)</f>
        <v>12.360000000000001</v>
      </c>
      <c r="AL8" s="141">
        <f>AJ8/C8</f>
        <v>0.72000000000000008</v>
      </c>
      <c r="AM8" s="524">
        <f>AK8/(C8+C9)</f>
        <v>0.82400000000000007</v>
      </c>
      <c r="AN8" s="142">
        <f>AJ8/D8</f>
        <v>0.98181818181818192</v>
      </c>
      <c r="AO8" s="524">
        <f>AK8/(D8+D9)</f>
        <v>0.98880000000000012</v>
      </c>
    </row>
    <row r="9" spans="1:41" ht="20.100000000000001" customHeight="1">
      <c r="A9" s="530"/>
      <c r="B9" s="115" t="s">
        <v>492</v>
      </c>
      <c r="C9" s="143"/>
      <c r="D9" s="143">
        <v>1.5</v>
      </c>
      <c r="E9" s="144"/>
      <c r="F9" s="144">
        <v>1</v>
      </c>
      <c r="G9" s="145">
        <v>1</v>
      </c>
      <c r="H9" s="145">
        <v>1</v>
      </c>
      <c r="I9" s="146">
        <v>2</v>
      </c>
      <c r="J9" s="117">
        <v>4</v>
      </c>
      <c r="K9" s="117">
        <v>0</v>
      </c>
      <c r="L9" s="117"/>
      <c r="M9" s="117">
        <v>2</v>
      </c>
      <c r="N9" s="117">
        <v>1</v>
      </c>
      <c r="O9" s="118">
        <v>1</v>
      </c>
      <c r="P9" s="117">
        <v>3</v>
      </c>
      <c r="Q9" s="117">
        <v>3</v>
      </c>
      <c r="R9" s="117">
        <v>0</v>
      </c>
      <c r="S9" s="117"/>
      <c r="T9" s="117">
        <v>1</v>
      </c>
      <c r="U9" s="117">
        <v>1</v>
      </c>
      <c r="V9" s="117">
        <v>1</v>
      </c>
      <c r="W9" s="117">
        <v>1</v>
      </c>
      <c r="X9" s="118">
        <v>5</v>
      </c>
      <c r="Y9" s="117">
        <v>0</v>
      </c>
      <c r="Z9" s="145"/>
      <c r="AA9" s="145">
        <v>2</v>
      </c>
      <c r="AB9" s="145">
        <v>1</v>
      </c>
      <c r="AC9" s="145">
        <v>1</v>
      </c>
      <c r="AD9" s="145">
        <v>1</v>
      </c>
      <c r="AE9" s="145">
        <v>5</v>
      </c>
      <c r="AF9" s="145">
        <v>0</v>
      </c>
      <c r="AG9" s="145"/>
      <c r="AH9" s="145">
        <v>1</v>
      </c>
      <c r="AI9" s="147">
        <f t="shared" si="2"/>
        <v>39</v>
      </c>
      <c r="AJ9" s="148">
        <f t="shared" si="3"/>
        <v>1.56</v>
      </c>
      <c r="AK9" s="525"/>
      <c r="AL9" s="527"/>
      <c r="AM9" s="525"/>
      <c r="AN9" s="150">
        <f>AJ9/D9</f>
        <v>1.04</v>
      </c>
      <c r="AO9" s="525"/>
    </row>
    <row r="10" spans="1:41" ht="20.100000000000001" customHeight="1">
      <c r="A10" s="536"/>
      <c r="B10" s="151" t="s">
        <v>493</v>
      </c>
      <c r="C10" s="152"/>
      <c r="D10" s="152"/>
      <c r="E10" s="127"/>
      <c r="F10" s="127">
        <v>0</v>
      </c>
      <c r="G10" s="128">
        <v>2</v>
      </c>
      <c r="H10" s="128">
        <v>0</v>
      </c>
      <c r="I10" s="129">
        <v>0</v>
      </c>
      <c r="J10" s="128">
        <v>0</v>
      </c>
      <c r="K10" s="128">
        <v>1</v>
      </c>
      <c r="L10" s="128"/>
      <c r="M10" s="128">
        <v>0</v>
      </c>
      <c r="N10" s="128">
        <v>0</v>
      </c>
      <c r="O10" s="129">
        <v>1</v>
      </c>
      <c r="P10" s="128">
        <v>1</v>
      </c>
      <c r="Q10" s="128">
        <v>0</v>
      </c>
      <c r="R10" s="128">
        <v>0</v>
      </c>
      <c r="S10" s="128"/>
      <c r="T10" s="128">
        <v>1</v>
      </c>
      <c r="U10" s="128">
        <v>1</v>
      </c>
      <c r="V10" s="128">
        <v>0</v>
      </c>
      <c r="W10" s="128">
        <v>0</v>
      </c>
      <c r="X10" s="129">
        <v>0</v>
      </c>
      <c r="Y10" s="128">
        <v>1</v>
      </c>
      <c r="Z10" s="128"/>
      <c r="AA10" s="128">
        <v>0</v>
      </c>
      <c r="AB10" s="128">
        <v>1</v>
      </c>
      <c r="AC10" s="128">
        <v>0</v>
      </c>
      <c r="AD10" s="128">
        <v>0</v>
      </c>
      <c r="AE10" s="128">
        <v>0</v>
      </c>
      <c r="AF10" s="128">
        <v>0</v>
      </c>
      <c r="AG10" s="128"/>
      <c r="AH10" s="128">
        <v>0</v>
      </c>
      <c r="AI10" s="153">
        <f t="shared" si="2"/>
        <v>9</v>
      </c>
      <c r="AJ10" s="140">
        <f t="shared" si="3"/>
        <v>0.36</v>
      </c>
      <c r="AK10" s="526"/>
      <c r="AL10" s="528"/>
      <c r="AM10" s="526"/>
      <c r="AN10" s="156"/>
      <c r="AO10" s="526"/>
    </row>
    <row r="11" spans="1:41" ht="20.100000000000001" customHeight="1">
      <c r="A11" s="529" t="s">
        <v>494</v>
      </c>
      <c r="B11" s="104" t="s">
        <v>491</v>
      </c>
      <c r="C11" s="157">
        <v>45</v>
      </c>
      <c r="D11" s="157">
        <v>27</v>
      </c>
      <c r="E11" s="106"/>
      <c r="F11" s="106">
        <v>33</v>
      </c>
      <c r="G11" s="106">
        <v>26</v>
      </c>
      <c r="H11" s="108">
        <v>21</v>
      </c>
      <c r="I11" s="107">
        <v>32</v>
      </c>
      <c r="J11" s="107">
        <v>25</v>
      </c>
      <c r="K11" s="107">
        <v>23</v>
      </c>
      <c r="L11" s="107"/>
      <c r="M11" s="107">
        <v>33</v>
      </c>
      <c r="N11" s="107">
        <v>26</v>
      </c>
      <c r="O11" s="108">
        <v>17</v>
      </c>
      <c r="P11" s="107">
        <v>29</v>
      </c>
      <c r="Q11" s="107">
        <v>22</v>
      </c>
      <c r="R11" s="107">
        <v>25</v>
      </c>
      <c r="S11" s="107"/>
      <c r="T11" s="107">
        <v>31</v>
      </c>
      <c r="U11" s="107">
        <v>27</v>
      </c>
      <c r="V11" s="107">
        <v>20</v>
      </c>
      <c r="W11" s="107">
        <v>27</v>
      </c>
      <c r="X11" s="108">
        <v>24</v>
      </c>
      <c r="Y11" s="107">
        <v>24</v>
      </c>
      <c r="Z11" s="107"/>
      <c r="AA11" s="107">
        <v>34</v>
      </c>
      <c r="AB11" s="107">
        <v>22</v>
      </c>
      <c r="AC11" s="107">
        <v>24</v>
      </c>
      <c r="AD11" s="107">
        <v>26</v>
      </c>
      <c r="AE11" s="107">
        <v>27</v>
      </c>
      <c r="AF11" s="107">
        <v>23</v>
      </c>
      <c r="AG11" s="107"/>
      <c r="AH11" s="107">
        <v>33</v>
      </c>
      <c r="AI11" s="109">
        <f t="shared" si="2"/>
        <v>654</v>
      </c>
      <c r="AJ11" s="110">
        <f t="shared" si="3"/>
        <v>26.16</v>
      </c>
      <c r="AK11" s="531">
        <f>SUM(AJ11:AJ13)</f>
        <v>31.96</v>
      </c>
      <c r="AL11" s="111">
        <f>AJ11/C11</f>
        <v>0.58133333333333337</v>
      </c>
      <c r="AM11" s="532">
        <f>AK11/(C11+C12)</f>
        <v>0.7102222222222222</v>
      </c>
      <c r="AN11" s="112">
        <f>AJ11/D11</f>
        <v>0.96888888888888891</v>
      </c>
      <c r="AO11" s="532">
        <f>AK11/(D11+D12)</f>
        <v>0.94000000000000006</v>
      </c>
    </row>
    <row r="12" spans="1:41" ht="20.100000000000001" customHeight="1">
      <c r="A12" s="530"/>
      <c r="B12" s="158" t="s">
        <v>492</v>
      </c>
      <c r="C12" s="159"/>
      <c r="D12" s="159">
        <v>7</v>
      </c>
      <c r="E12" s="160"/>
      <c r="F12" s="160">
        <v>3</v>
      </c>
      <c r="G12" s="160">
        <v>8</v>
      </c>
      <c r="H12" s="118">
        <v>8</v>
      </c>
      <c r="I12" s="117">
        <v>2</v>
      </c>
      <c r="J12" s="117">
        <v>8</v>
      </c>
      <c r="K12" s="117">
        <v>6</v>
      </c>
      <c r="L12" s="117"/>
      <c r="M12" s="117">
        <v>3</v>
      </c>
      <c r="N12" s="117">
        <v>8</v>
      </c>
      <c r="O12" s="118">
        <v>9</v>
      </c>
      <c r="P12" s="117">
        <v>2</v>
      </c>
      <c r="Q12" s="117">
        <v>9</v>
      </c>
      <c r="R12" s="117">
        <v>5</v>
      </c>
      <c r="S12" s="117"/>
      <c r="T12" s="117">
        <v>3</v>
      </c>
      <c r="U12" s="117">
        <v>8</v>
      </c>
      <c r="V12" s="117">
        <v>7</v>
      </c>
      <c r="W12" s="117">
        <v>2</v>
      </c>
      <c r="X12" s="118">
        <v>9</v>
      </c>
      <c r="Y12" s="117">
        <v>6</v>
      </c>
      <c r="Z12" s="117"/>
      <c r="AA12" s="161">
        <v>2</v>
      </c>
      <c r="AB12" s="161">
        <v>9</v>
      </c>
      <c r="AC12" s="117">
        <v>8</v>
      </c>
      <c r="AD12" s="117">
        <v>2</v>
      </c>
      <c r="AE12" s="117">
        <v>9</v>
      </c>
      <c r="AF12" s="117">
        <v>6</v>
      </c>
      <c r="AG12" s="117"/>
      <c r="AH12" s="117">
        <v>3</v>
      </c>
      <c r="AI12" s="119">
        <f t="shared" si="2"/>
        <v>145</v>
      </c>
      <c r="AJ12" s="120">
        <f t="shared" si="3"/>
        <v>5.8</v>
      </c>
      <c r="AK12" s="525"/>
      <c r="AL12" s="533"/>
      <c r="AM12" s="525"/>
      <c r="AN12" s="162">
        <f>AJ12/D12</f>
        <v>0.82857142857142851</v>
      </c>
      <c r="AO12" s="525"/>
    </row>
    <row r="13" spans="1:41" ht="20.100000000000001" customHeight="1">
      <c r="A13" s="530"/>
      <c r="B13" s="158" t="s">
        <v>495</v>
      </c>
      <c r="C13" s="159"/>
      <c r="D13" s="159"/>
      <c r="E13" s="160"/>
      <c r="F13" s="160"/>
      <c r="G13" s="117"/>
      <c r="H13" s="118"/>
      <c r="I13" s="117"/>
      <c r="J13" s="117"/>
      <c r="K13" s="117"/>
      <c r="L13" s="117"/>
      <c r="M13" s="117"/>
      <c r="N13" s="117"/>
      <c r="O13" s="118"/>
      <c r="P13" s="117"/>
      <c r="Q13" s="117"/>
      <c r="R13" s="117"/>
      <c r="S13" s="117"/>
      <c r="T13" s="117"/>
      <c r="U13" s="117"/>
      <c r="V13" s="117"/>
      <c r="W13" s="117"/>
      <c r="X13" s="118"/>
      <c r="Y13" s="117"/>
      <c r="Z13" s="117"/>
      <c r="AA13" s="117"/>
      <c r="AB13" s="117"/>
      <c r="AC13" s="117"/>
      <c r="AD13" s="117"/>
      <c r="AE13" s="117"/>
      <c r="AF13" s="117"/>
      <c r="AG13" s="117"/>
      <c r="AH13" s="117"/>
      <c r="AI13" s="119">
        <f t="shared" si="2"/>
        <v>0</v>
      </c>
      <c r="AJ13" s="120">
        <v>0</v>
      </c>
      <c r="AK13" s="525"/>
      <c r="AL13" s="533"/>
      <c r="AM13" s="525"/>
      <c r="AN13" s="540"/>
      <c r="AO13" s="525"/>
    </row>
    <row r="14" spans="1:41" ht="20.100000000000001" customHeight="1">
      <c r="A14" s="541" t="s">
        <v>493</v>
      </c>
      <c r="B14" s="542"/>
      <c r="C14" s="163"/>
      <c r="D14" s="163"/>
      <c r="E14" s="164"/>
      <c r="F14" s="164">
        <v>0</v>
      </c>
      <c r="G14" s="165">
        <v>1</v>
      </c>
      <c r="H14" s="165">
        <v>0</v>
      </c>
      <c r="I14" s="165">
        <v>0</v>
      </c>
      <c r="J14" s="165">
        <v>1</v>
      </c>
      <c r="K14" s="165">
        <v>0</v>
      </c>
      <c r="L14" s="165"/>
      <c r="M14" s="165">
        <v>0</v>
      </c>
      <c r="N14" s="165">
        <v>3</v>
      </c>
      <c r="O14" s="165">
        <v>1</v>
      </c>
      <c r="P14" s="165">
        <v>1</v>
      </c>
      <c r="Q14" s="165">
        <v>2</v>
      </c>
      <c r="R14" s="165">
        <v>3</v>
      </c>
      <c r="S14" s="165"/>
      <c r="T14" s="165">
        <v>1</v>
      </c>
      <c r="U14" s="165">
        <v>0</v>
      </c>
      <c r="V14" s="165">
        <v>1</v>
      </c>
      <c r="W14" s="165">
        <v>1</v>
      </c>
      <c r="X14" s="165">
        <v>1</v>
      </c>
      <c r="Y14" s="165">
        <v>1</v>
      </c>
      <c r="Z14" s="165"/>
      <c r="AA14" s="165">
        <v>3</v>
      </c>
      <c r="AB14" s="165">
        <v>4</v>
      </c>
      <c r="AC14" s="165">
        <v>0</v>
      </c>
      <c r="AD14" s="165">
        <v>2</v>
      </c>
      <c r="AE14" s="165">
        <v>1</v>
      </c>
      <c r="AF14" s="165">
        <v>1</v>
      </c>
      <c r="AG14" s="165"/>
      <c r="AH14" s="165">
        <v>2</v>
      </c>
      <c r="AI14" s="166">
        <f t="shared" si="2"/>
        <v>30</v>
      </c>
      <c r="AJ14" s="167">
        <f t="shared" ref="AJ14:AJ61" si="4">AI14/COUNTA(E14:AH14)</f>
        <v>1.2</v>
      </c>
      <c r="AK14" s="526"/>
      <c r="AL14" s="528"/>
      <c r="AM14" s="526"/>
      <c r="AN14" s="528"/>
      <c r="AO14" s="526"/>
    </row>
    <row r="15" spans="1:41" ht="20.100000000000001" customHeight="1">
      <c r="A15" s="529" t="s">
        <v>496</v>
      </c>
      <c r="B15" s="104" t="s">
        <v>497</v>
      </c>
      <c r="C15" s="168">
        <v>272</v>
      </c>
      <c r="D15" s="168">
        <v>230</v>
      </c>
      <c r="E15" s="169">
        <v>238</v>
      </c>
      <c r="F15" s="169">
        <v>238</v>
      </c>
      <c r="G15" s="169">
        <v>238</v>
      </c>
      <c r="H15" s="169">
        <v>238</v>
      </c>
      <c r="I15" s="169">
        <v>238</v>
      </c>
      <c r="J15" s="169">
        <v>238</v>
      </c>
      <c r="K15" s="169">
        <v>238</v>
      </c>
      <c r="L15" s="169">
        <v>238</v>
      </c>
      <c r="M15" s="169">
        <v>238</v>
      </c>
      <c r="N15" s="169">
        <v>238</v>
      </c>
      <c r="O15" s="169">
        <v>238</v>
      </c>
      <c r="P15" s="169">
        <v>238</v>
      </c>
      <c r="Q15" s="169">
        <v>238</v>
      </c>
      <c r="R15" s="169">
        <v>238</v>
      </c>
      <c r="S15" s="169">
        <v>238</v>
      </c>
      <c r="T15" s="169">
        <v>238</v>
      </c>
      <c r="U15" s="169">
        <v>238</v>
      </c>
      <c r="V15" s="169">
        <v>238</v>
      </c>
      <c r="W15" s="169">
        <v>238</v>
      </c>
      <c r="X15" s="169">
        <v>238</v>
      </c>
      <c r="Y15" s="169">
        <v>238</v>
      </c>
      <c r="Z15" s="169">
        <v>238</v>
      </c>
      <c r="AA15" s="169">
        <v>238</v>
      </c>
      <c r="AB15" s="169">
        <v>238</v>
      </c>
      <c r="AC15" s="169">
        <v>238</v>
      </c>
      <c r="AD15" s="169">
        <v>238</v>
      </c>
      <c r="AE15" s="169">
        <v>238</v>
      </c>
      <c r="AF15" s="169">
        <v>238</v>
      </c>
      <c r="AG15" s="169">
        <v>238</v>
      </c>
      <c r="AH15" s="169">
        <v>238</v>
      </c>
      <c r="AI15" s="109">
        <f t="shared" si="2"/>
        <v>7140</v>
      </c>
      <c r="AJ15" s="110">
        <f t="shared" si="4"/>
        <v>238</v>
      </c>
      <c r="AK15" s="543"/>
      <c r="AL15" s="545"/>
      <c r="AM15" s="532"/>
      <c r="AN15" s="112"/>
      <c r="AO15" s="532"/>
    </row>
    <row r="16" spans="1:41" ht="20.100000000000001" customHeight="1">
      <c r="A16" s="536"/>
      <c r="B16" s="124" t="s">
        <v>498</v>
      </c>
      <c r="C16" s="170">
        <v>99</v>
      </c>
      <c r="D16" s="171">
        <v>155</v>
      </c>
      <c r="E16" s="172">
        <v>163</v>
      </c>
      <c r="F16" s="172">
        <v>163</v>
      </c>
      <c r="G16" s="172">
        <v>163</v>
      </c>
      <c r="H16" s="172">
        <v>163</v>
      </c>
      <c r="I16" s="172">
        <v>163</v>
      </c>
      <c r="J16" s="172">
        <v>163</v>
      </c>
      <c r="K16" s="172">
        <v>162</v>
      </c>
      <c r="L16" s="172">
        <v>162</v>
      </c>
      <c r="M16" s="172">
        <v>162</v>
      </c>
      <c r="N16" s="172">
        <v>162</v>
      </c>
      <c r="O16" s="172">
        <v>162</v>
      </c>
      <c r="P16" s="172">
        <v>162</v>
      </c>
      <c r="Q16" s="172">
        <v>162</v>
      </c>
      <c r="R16" s="172">
        <v>162</v>
      </c>
      <c r="S16" s="172">
        <v>162</v>
      </c>
      <c r="T16" s="172">
        <v>162</v>
      </c>
      <c r="U16" s="172">
        <v>162</v>
      </c>
      <c r="V16" s="172">
        <v>162</v>
      </c>
      <c r="W16" s="172">
        <v>162</v>
      </c>
      <c r="X16" s="172">
        <v>162</v>
      </c>
      <c r="Y16" s="172">
        <v>162</v>
      </c>
      <c r="Z16" s="172">
        <v>162</v>
      </c>
      <c r="AA16" s="172">
        <v>162</v>
      </c>
      <c r="AB16" s="172">
        <v>162</v>
      </c>
      <c r="AC16" s="172">
        <v>162</v>
      </c>
      <c r="AD16" s="172">
        <v>162</v>
      </c>
      <c r="AE16" s="172">
        <v>162</v>
      </c>
      <c r="AF16" s="172">
        <v>162</v>
      </c>
      <c r="AG16" s="172">
        <v>162</v>
      </c>
      <c r="AH16" s="172">
        <v>162</v>
      </c>
      <c r="AI16" s="130">
        <f t="shared" si="2"/>
        <v>4866</v>
      </c>
      <c r="AJ16" s="173">
        <f t="shared" si="4"/>
        <v>162.19999999999999</v>
      </c>
      <c r="AK16" s="544"/>
      <c r="AL16" s="546"/>
      <c r="AM16" s="526"/>
      <c r="AN16" s="174"/>
      <c r="AO16" s="526"/>
    </row>
    <row r="17" spans="1:41" ht="20.100000000000001" customHeight="1">
      <c r="A17" s="530" t="s">
        <v>499</v>
      </c>
      <c r="B17" s="115" t="s">
        <v>488</v>
      </c>
      <c r="C17" s="175">
        <v>80</v>
      </c>
      <c r="D17" s="105">
        <v>72.5</v>
      </c>
      <c r="E17" s="176">
        <v>64</v>
      </c>
      <c r="F17" s="176">
        <v>66</v>
      </c>
      <c r="G17" s="176">
        <v>66</v>
      </c>
      <c r="H17" s="176">
        <v>68</v>
      </c>
      <c r="I17" s="176">
        <v>68</v>
      </c>
      <c r="J17" s="176">
        <v>67</v>
      </c>
      <c r="K17" s="176">
        <v>67</v>
      </c>
      <c r="L17" s="176">
        <v>67</v>
      </c>
      <c r="M17" s="176">
        <v>68</v>
      </c>
      <c r="N17" s="176">
        <v>68</v>
      </c>
      <c r="O17" s="176">
        <v>68</v>
      </c>
      <c r="P17" s="176">
        <v>70</v>
      </c>
      <c r="Q17" s="176">
        <v>70</v>
      </c>
      <c r="R17" s="176">
        <v>69</v>
      </c>
      <c r="S17" s="176">
        <v>68</v>
      </c>
      <c r="T17" s="176">
        <v>69</v>
      </c>
      <c r="U17" s="176">
        <v>69</v>
      </c>
      <c r="V17" s="176">
        <v>69</v>
      </c>
      <c r="W17" s="176">
        <v>68</v>
      </c>
      <c r="X17" s="176">
        <v>69</v>
      </c>
      <c r="Y17" s="176">
        <v>69</v>
      </c>
      <c r="Z17" s="128">
        <v>69</v>
      </c>
      <c r="AA17" s="176">
        <v>69</v>
      </c>
      <c r="AB17" s="176">
        <v>69</v>
      </c>
      <c r="AC17" s="176">
        <v>69</v>
      </c>
      <c r="AD17" s="176">
        <v>70</v>
      </c>
      <c r="AE17" s="176">
        <v>70</v>
      </c>
      <c r="AF17" s="176">
        <v>70</v>
      </c>
      <c r="AG17" s="176">
        <v>70</v>
      </c>
      <c r="AH17" s="176">
        <v>72</v>
      </c>
      <c r="AI17" s="177">
        <f t="shared" si="2"/>
        <v>2055</v>
      </c>
      <c r="AJ17" s="178">
        <f t="shared" si="4"/>
        <v>68.5</v>
      </c>
      <c r="AK17" s="547">
        <f>SUM(AJ17:AJ18)</f>
        <v>73.2</v>
      </c>
      <c r="AL17" s="179">
        <f>AJ17/C17</f>
        <v>0.85624999999999996</v>
      </c>
      <c r="AM17" s="532">
        <f>AK17/(C17+C18)</f>
        <v>0.91500000000000004</v>
      </c>
      <c r="AN17" s="112">
        <f>AJ17/D17</f>
        <v>0.94482758620689655</v>
      </c>
      <c r="AO17" s="524">
        <f>AK17/(D17+D18)</f>
        <v>0.95686274509803926</v>
      </c>
    </row>
    <row r="18" spans="1:41" ht="20.100000000000001" customHeight="1">
      <c r="A18" s="530"/>
      <c r="B18" s="115" t="s">
        <v>489</v>
      </c>
      <c r="C18" s="135"/>
      <c r="D18" s="116">
        <v>4</v>
      </c>
      <c r="E18" s="180">
        <v>4</v>
      </c>
      <c r="F18" s="180">
        <v>5</v>
      </c>
      <c r="G18" s="180">
        <v>4</v>
      </c>
      <c r="H18" s="180">
        <v>5</v>
      </c>
      <c r="I18" s="180">
        <v>5</v>
      </c>
      <c r="J18" s="180">
        <v>6</v>
      </c>
      <c r="K18" s="180">
        <v>6</v>
      </c>
      <c r="L18" s="180">
        <v>7</v>
      </c>
      <c r="M18" s="180">
        <v>7</v>
      </c>
      <c r="N18" s="176">
        <v>4</v>
      </c>
      <c r="O18" s="176">
        <v>6</v>
      </c>
      <c r="P18" s="176">
        <v>5</v>
      </c>
      <c r="Q18" s="176">
        <v>3</v>
      </c>
      <c r="R18" s="176">
        <v>3</v>
      </c>
      <c r="S18" s="176">
        <v>3</v>
      </c>
      <c r="T18" s="176">
        <v>3</v>
      </c>
      <c r="U18" s="176">
        <v>3</v>
      </c>
      <c r="V18" s="176">
        <v>3</v>
      </c>
      <c r="W18" s="176">
        <v>5</v>
      </c>
      <c r="X18" s="180">
        <v>3</v>
      </c>
      <c r="Y18" s="176">
        <v>5</v>
      </c>
      <c r="Z18" s="176">
        <v>5</v>
      </c>
      <c r="AA18" s="176">
        <v>8</v>
      </c>
      <c r="AB18" s="176">
        <v>6</v>
      </c>
      <c r="AC18" s="176">
        <v>6</v>
      </c>
      <c r="AD18" s="176">
        <v>5</v>
      </c>
      <c r="AE18" s="176">
        <v>5</v>
      </c>
      <c r="AF18" s="176">
        <v>4</v>
      </c>
      <c r="AG18" s="176">
        <v>3</v>
      </c>
      <c r="AH18" s="176">
        <v>4</v>
      </c>
      <c r="AI18" s="153">
        <f t="shared" si="2"/>
        <v>141</v>
      </c>
      <c r="AJ18" s="178">
        <f t="shared" si="4"/>
        <v>4.7</v>
      </c>
      <c r="AK18" s="548"/>
      <c r="AL18" s="181"/>
      <c r="AM18" s="555"/>
      <c r="AN18" s="182">
        <f>AJ18/D18</f>
        <v>1.175</v>
      </c>
      <c r="AO18" s="549"/>
    </row>
    <row r="19" spans="1:41" ht="19.5" customHeight="1">
      <c r="A19" s="536"/>
      <c r="B19" s="124" t="s">
        <v>490</v>
      </c>
      <c r="C19" s="163"/>
      <c r="D19" s="163"/>
      <c r="E19" s="180"/>
      <c r="F19" s="180"/>
      <c r="G19" s="180"/>
      <c r="H19" s="180"/>
      <c r="I19" s="180">
        <v>1</v>
      </c>
      <c r="J19" s="180"/>
      <c r="K19" s="180"/>
      <c r="L19" s="180"/>
      <c r="M19" s="180"/>
      <c r="N19" s="128"/>
      <c r="O19" s="128"/>
      <c r="P19" s="128"/>
      <c r="Q19" s="128">
        <v>1</v>
      </c>
      <c r="R19" s="128">
        <v>1</v>
      </c>
      <c r="S19" s="128"/>
      <c r="T19" s="128"/>
      <c r="U19" s="128"/>
      <c r="V19" s="312">
        <v>1</v>
      </c>
      <c r="W19" s="128">
        <v>1</v>
      </c>
      <c r="X19" s="128"/>
      <c r="Y19" s="128"/>
      <c r="Z19" s="128"/>
      <c r="AA19" s="176"/>
      <c r="AB19" s="176"/>
      <c r="AC19" s="176"/>
      <c r="AD19" s="176"/>
      <c r="AE19" s="176"/>
      <c r="AF19" s="176"/>
      <c r="AG19" s="176"/>
      <c r="AH19" s="176"/>
      <c r="AI19" s="183">
        <f t="shared" si="2"/>
        <v>5</v>
      </c>
      <c r="AJ19" s="140">
        <f t="shared" si="4"/>
        <v>1</v>
      </c>
      <c r="AK19" s="121"/>
      <c r="AL19" s="184"/>
      <c r="AM19" s="149"/>
      <c r="AN19" s="185"/>
      <c r="AO19" s="113"/>
    </row>
    <row r="20" spans="1:41" ht="20.100000000000001" customHeight="1">
      <c r="A20" s="529" t="s">
        <v>500</v>
      </c>
      <c r="B20" s="104" t="s">
        <v>491</v>
      </c>
      <c r="C20" s="157">
        <v>75</v>
      </c>
      <c r="D20" s="157">
        <v>49.5</v>
      </c>
      <c r="E20" s="107"/>
      <c r="F20" s="107">
        <v>51</v>
      </c>
      <c r="G20" s="107">
        <v>51</v>
      </c>
      <c r="H20" s="107">
        <v>55</v>
      </c>
      <c r="I20" s="107">
        <v>55</v>
      </c>
      <c r="J20" s="107">
        <v>52</v>
      </c>
      <c r="K20" s="107">
        <v>47</v>
      </c>
      <c r="L20" s="107"/>
      <c r="M20" s="107">
        <v>53</v>
      </c>
      <c r="N20" s="107">
        <v>48</v>
      </c>
      <c r="O20" s="107">
        <v>49</v>
      </c>
      <c r="P20" s="107">
        <v>51</v>
      </c>
      <c r="Q20" s="107">
        <v>46</v>
      </c>
      <c r="R20" s="107">
        <v>50</v>
      </c>
      <c r="S20" s="107"/>
      <c r="T20" s="107">
        <v>49</v>
      </c>
      <c r="U20" s="107">
        <v>48</v>
      </c>
      <c r="V20" s="107">
        <v>51</v>
      </c>
      <c r="W20" s="107">
        <v>53</v>
      </c>
      <c r="X20" s="107">
        <v>51</v>
      </c>
      <c r="Y20" s="107">
        <v>48</v>
      </c>
      <c r="Z20" s="107"/>
      <c r="AA20" s="107">
        <v>51</v>
      </c>
      <c r="AB20" s="107">
        <v>45</v>
      </c>
      <c r="AC20" s="107">
        <v>50</v>
      </c>
      <c r="AD20" s="107">
        <v>51</v>
      </c>
      <c r="AE20" s="107">
        <v>50</v>
      </c>
      <c r="AF20" s="107">
        <v>54</v>
      </c>
      <c r="AG20" s="107"/>
      <c r="AH20" s="107">
        <v>46</v>
      </c>
      <c r="AI20" s="109">
        <f>SUM(E20:AH20)</f>
        <v>1255</v>
      </c>
      <c r="AJ20" s="110">
        <f>AI20/COUNTA(E20:AH20)</f>
        <v>50.2</v>
      </c>
      <c r="AK20" s="531">
        <f>SUM(AJ20:AJ21)</f>
        <v>61.6</v>
      </c>
      <c r="AL20" s="111">
        <f>AJ20/C20</f>
        <v>0.66933333333333334</v>
      </c>
      <c r="AM20" s="532">
        <f>AK20/(C20+C21)</f>
        <v>0.82133333333333336</v>
      </c>
      <c r="AN20" s="112">
        <f>AJ20/D20</f>
        <v>1.0141414141414142</v>
      </c>
      <c r="AO20" s="532">
        <f>AK20/(D20+D21)</f>
        <v>1.0181818181818183</v>
      </c>
    </row>
    <row r="21" spans="1:41" ht="20.100000000000001" customHeight="1">
      <c r="A21" s="530"/>
      <c r="B21" s="115" t="s">
        <v>492</v>
      </c>
      <c r="C21" s="159"/>
      <c r="D21" s="159">
        <v>11</v>
      </c>
      <c r="E21" s="117"/>
      <c r="F21" s="117">
        <v>10</v>
      </c>
      <c r="G21" s="117">
        <v>14</v>
      </c>
      <c r="H21" s="117">
        <v>12</v>
      </c>
      <c r="I21" s="117">
        <v>12</v>
      </c>
      <c r="J21" s="117">
        <v>13</v>
      </c>
      <c r="K21" s="117">
        <v>11</v>
      </c>
      <c r="L21" s="117"/>
      <c r="M21" s="117">
        <v>10</v>
      </c>
      <c r="N21" s="117">
        <v>11</v>
      </c>
      <c r="O21" s="117">
        <v>14</v>
      </c>
      <c r="P21" s="117">
        <v>12</v>
      </c>
      <c r="Q21" s="117">
        <v>12</v>
      </c>
      <c r="R21" s="117">
        <v>10</v>
      </c>
      <c r="S21" s="117"/>
      <c r="T21" s="117">
        <v>10</v>
      </c>
      <c r="U21" s="117">
        <v>11</v>
      </c>
      <c r="V21" s="117">
        <v>14</v>
      </c>
      <c r="W21" s="117">
        <v>12</v>
      </c>
      <c r="X21" s="117">
        <v>12</v>
      </c>
      <c r="Y21" s="117">
        <v>9</v>
      </c>
      <c r="Z21" s="117"/>
      <c r="AA21" s="117">
        <v>7</v>
      </c>
      <c r="AB21" s="117">
        <v>10</v>
      </c>
      <c r="AC21" s="117">
        <v>14</v>
      </c>
      <c r="AD21" s="117">
        <v>14</v>
      </c>
      <c r="AE21" s="117">
        <v>13</v>
      </c>
      <c r="AF21" s="117">
        <v>10</v>
      </c>
      <c r="AG21" s="117"/>
      <c r="AH21" s="117">
        <v>8</v>
      </c>
      <c r="AI21" s="119">
        <f>SUM(E21:AH21)</f>
        <v>285</v>
      </c>
      <c r="AJ21" s="120">
        <f>AI21/COUNTA(E21:AH21)</f>
        <v>11.4</v>
      </c>
      <c r="AK21" s="547"/>
      <c r="AL21" s="540"/>
      <c r="AM21" s="525"/>
      <c r="AN21" s="162">
        <f>AJ21/D21</f>
        <v>1.0363636363636364</v>
      </c>
      <c r="AO21" s="524"/>
    </row>
    <row r="22" spans="1:41" ht="20.100000000000001" customHeight="1">
      <c r="A22" s="536"/>
      <c r="B22" s="151" t="s">
        <v>493</v>
      </c>
      <c r="C22" s="163"/>
      <c r="D22" s="163"/>
      <c r="E22" s="186"/>
      <c r="F22" s="186">
        <v>1</v>
      </c>
      <c r="G22" s="186">
        <v>2</v>
      </c>
      <c r="H22" s="186">
        <v>1</v>
      </c>
      <c r="I22" s="186">
        <v>1</v>
      </c>
      <c r="J22" s="186">
        <v>1</v>
      </c>
      <c r="K22" s="186">
        <v>4</v>
      </c>
      <c r="L22" s="186"/>
      <c r="M22" s="186">
        <v>2</v>
      </c>
      <c r="N22" s="186">
        <v>2</v>
      </c>
      <c r="O22" s="186">
        <v>5</v>
      </c>
      <c r="P22" s="186">
        <v>2</v>
      </c>
      <c r="Q22" s="186">
        <v>4</v>
      </c>
      <c r="R22" s="186">
        <v>3</v>
      </c>
      <c r="S22" s="186"/>
      <c r="T22" s="186">
        <v>2</v>
      </c>
      <c r="U22" s="186">
        <v>2</v>
      </c>
      <c r="V22" s="186">
        <v>3</v>
      </c>
      <c r="W22" s="186">
        <v>1</v>
      </c>
      <c r="X22" s="186">
        <v>2</v>
      </c>
      <c r="Y22" s="186">
        <v>4</v>
      </c>
      <c r="Z22" s="186"/>
      <c r="AA22" s="186">
        <v>5</v>
      </c>
      <c r="AB22" s="186">
        <v>3</v>
      </c>
      <c r="AC22" s="186">
        <v>3</v>
      </c>
      <c r="AD22" s="186">
        <v>2</v>
      </c>
      <c r="AE22" s="186">
        <v>1</v>
      </c>
      <c r="AF22" s="186">
        <v>3</v>
      </c>
      <c r="AG22" s="186"/>
      <c r="AH22" s="186">
        <v>8</v>
      </c>
      <c r="AI22" s="187">
        <f>SUM(E22:AH22)</f>
        <v>67</v>
      </c>
      <c r="AJ22" s="188">
        <f>AI22/COUNTA(E22:AH22)</f>
        <v>2.68</v>
      </c>
      <c r="AK22" s="526"/>
      <c r="AL22" s="528"/>
      <c r="AM22" s="526"/>
      <c r="AN22" s="156"/>
      <c r="AO22" s="526"/>
    </row>
    <row r="23" spans="1:41" ht="20.100000000000001" customHeight="1">
      <c r="A23" s="529" t="s">
        <v>501</v>
      </c>
      <c r="B23" s="104" t="s">
        <v>491</v>
      </c>
      <c r="C23" s="157">
        <v>35</v>
      </c>
      <c r="D23" s="105">
        <v>24</v>
      </c>
      <c r="E23" s="107"/>
      <c r="F23" s="107">
        <v>29</v>
      </c>
      <c r="G23" s="107">
        <v>25</v>
      </c>
      <c r="H23" s="107">
        <v>24</v>
      </c>
      <c r="I23" s="107">
        <v>27</v>
      </c>
      <c r="J23" s="107">
        <v>26</v>
      </c>
      <c r="K23" s="107">
        <v>29</v>
      </c>
      <c r="L23" s="107"/>
      <c r="M23" s="107">
        <v>27</v>
      </c>
      <c r="N23" s="107">
        <v>26</v>
      </c>
      <c r="O23" s="107">
        <v>24</v>
      </c>
      <c r="P23" s="107">
        <v>25</v>
      </c>
      <c r="Q23" s="107">
        <v>24</v>
      </c>
      <c r="R23" s="107">
        <v>31</v>
      </c>
      <c r="S23" s="107"/>
      <c r="T23" s="107">
        <v>27</v>
      </c>
      <c r="U23" s="107">
        <v>27</v>
      </c>
      <c r="V23" s="107">
        <v>23</v>
      </c>
      <c r="W23" s="107">
        <v>23</v>
      </c>
      <c r="X23" s="107">
        <v>24</v>
      </c>
      <c r="Y23" s="107">
        <v>30</v>
      </c>
      <c r="Z23" s="107"/>
      <c r="AA23" s="107">
        <v>27</v>
      </c>
      <c r="AB23" s="107">
        <v>28</v>
      </c>
      <c r="AC23" s="107">
        <v>29</v>
      </c>
      <c r="AD23" s="107">
        <v>24</v>
      </c>
      <c r="AE23" s="107">
        <v>22</v>
      </c>
      <c r="AF23" s="107">
        <v>29</v>
      </c>
      <c r="AG23" s="107"/>
      <c r="AH23" s="107">
        <v>28</v>
      </c>
      <c r="AI23" s="109">
        <f t="shared" si="2"/>
        <v>658</v>
      </c>
      <c r="AJ23" s="110">
        <f t="shared" si="4"/>
        <v>26.32</v>
      </c>
      <c r="AK23" s="531">
        <f>SUM(AJ23:AJ24)</f>
        <v>29.76</v>
      </c>
      <c r="AL23" s="111">
        <f>AJ23/C23</f>
        <v>0.752</v>
      </c>
      <c r="AM23" s="532">
        <f>AK23/(C23+C24)</f>
        <v>0.85028571428571431</v>
      </c>
      <c r="AN23" s="112">
        <f>AJ23/D23</f>
        <v>1.0966666666666667</v>
      </c>
      <c r="AO23" s="532">
        <f>AK23/(D23+D24)</f>
        <v>1.0262068965517241</v>
      </c>
    </row>
    <row r="24" spans="1:41" ht="20.100000000000001" customHeight="1">
      <c r="A24" s="530"/>
      <c r="B24" s="115" t="s">
        <v>492</v>
      </c>
      <c r="C24" s="159"/>
      <c r="D24" s="189">
        <v>5</v>
      </c>
      <c r="E24" s="117"/>
      <c r="F24" s="117">
        <v>2</v>
      </c>
      <c r="G24" s="117">
        <v>6</v>
      </c>
      <c r="H24" s="117">
        <v>5</v>
      </c>
      <c r="I24" s="117">
        <v>0</v>
      </c>
      <c r="J24" s="117">
        <v>6</v>
      </c>
      <c r="K24" s="117">
        <v>0</v>
      </c>
      <c r="L24" s="117"/>
      <c r="M24" s="117">
        <v>3</v>
      </c>
      <c r="N24" s="117">
        <v>6</v>
      </c>
      <c r="O24" s="117">
        <v>4</v>
      </c>
      <c r="P24" s="117">
        <v>0</v>
      </c>
      <c r="Q24" s="117">
        <v>7</v>
      </c>
      <c r="R24" s="117">
        <v>1</v>
      </c>
      <c r="S24" s="117"/>
      <c r="T24" s="117">
        <v>3</v>
      </c>
      <c r="U24" s="117">
        <v>6</v>
      </c>
      <c r="V24" s="117">
        <v>4</v>
      </c>
      <c r="W24" s="117">
        <v>0</v>
      </c>
      <c r="X24" s="117">
        <v>7</v>
      </c>
      <c r="Y24" s="117">
        <v>0</v>
      </c>
      <c r="Z24" s="117"/>
      <c r="AA24" s="117">
        <v>3</v>
      </c>
      <c r="AB24" s="117">
        <v>6</v>
      </c>
      <c r="AC24" s="117">
        <v>5</v>
      </c>
      <c r="AD24" s="117">
        <v>0</v>
      </c>
      <c r="AE24" s="117">
        <v>8</v>
      </c>
      <c r="AF24" s="117">
        <v>1</v>
      </c>
      <c r="AG24" s="117"/>
      <c r="AH24" s="117">
        <v>3</v>
      </c>
      <c r="AI24" s="119">
        <f t="shared" si="2"/>
        <v>86</v>
      </c>
      <c r="AJ24" s="120">
        <f t="shared" si="4"/>
        <v>3.44</v>
      </c>
      <c r="AK24" s="547"/>
      <c r="AL24" s="551"/>
      <c r="AM24" s="525"/>
      <c r="AN24" s="162">
        <f>AJ24/D24</f>
        <v>0.68799999999999994</v>
      </c>
      <c r="AO24" s="524"/>
    </row>
    <row r="25" spans="1:41" ht="20.100000000000001" customHeight="1">
      <c r="A25" s="536"/>
      <c r="B25" s="190" t="s">
        <v>493</v>
      </c>
      <c r="C25" s="163"/>
      <c r="D25" s="163"/>
      <c r="E25" s="165"/>
      <c r="F25" s="165">
        <v>1</v>
      </c>
      <c r="G25" s="165">
        <v>0</v>
      </c>
      <c r="H25" s="165">
        <v>0</v>
      </c>
      <c r="I25" s="165">
        <v>0</v>
      </c>
      <c r="J25" s="165">
        <v>0</v>
      </c>
      <c r="K25" s="165">
        <v>0</v>
      </c>
      <c r="L25" s="165"/>
      <c r="M25" s="165">
        <v>0</v>
      </c>
      <c r="N25" s="165">
        <v>0</v>
      </c>
      <c r="O25" s="165">
        <v>0</v>
      </c>
      <c r="P25" s="165">
        <v>0</v>
      </c>
      <c r="Q25" s="165">
        <v>0</v>
      </c>
      <c r="R25" s="165">
        <v>0</v>
      </c>
      <c r="S25" s="165"/>
      <c r="T25" s="165">
        <v>1</v>
      </c>
      <c r="U25" s="165">
        <v>1</v>
      </c>
      <c r="V25" s="165">
        <v>0</v>
      </c>
      <c r="W25" s="165">
        <v>1</v>
      </c>
      <c r="X25" s="165">
        <v>0</v>
      </c>
      <c r="Y25" s="165">
        <v>1</v>
      </c>
      <c r="Z25" s="165"/>
      <c r="AA25" s="165">
        <v>1</v>
      </c>
      <c r="AB25" s="165">
        <v>1</v>
      </c>
      <c r="AC25" s="165">
        <v>1</v>
      </c>
      <c r="AD25" s="165">
        <v>1</v>
      </c>
      <c r="AE25" s="165">
        <v>1</v>
      </c>
      <c r="AF25" s="165">
        <v>1</v>
      </c>
      <c r="AG25" s="165"/>
      <c r="AH25" s="165">
        <v>0</v>
      </c>
      <c r="AI25" s="187">
        <f t="shared" si="2"/>
        <v>11</v>
      </c>
      <c r="AJ25" s="188">
        <f t="shared" si="4"/>
        <v>0.44</v>
      </c>
      <c r="AK25" s="526"/>
      <c r="AL25" s="552"/>
      <c r="AM25" s="526"/>
      <c r="AN25" s="156"/>
      <c r="AO25" s="550"/>
    </row>
    <row r="26" spans="1:41" ht="20.100000000000001" customHeight="1">
      <c r="A26" s="529" t="s">
        <v>502</v>
      </c>
      <c r="B26" s="104" t="s">
        <v>497</v>
      </c>
      <c r="C26" s="168">
        <v>189</v>
      </c>
      <c r="D26" s="168">
        <v>205</v>
      </c>
      <c r="E26" s="192">
        <v>193</v>
      </c>
      <c r="F26" s="192">
        <v>193</v>
      </c>
      <c r="G26" s="192">
        <v>193</v>
      </c>
      <c r="H26" s="192">
        <v>193</v>
      </c>
      <c r="I26" s="192">
        <v>193</v>
      </c>
      <c r="J26" s="192">
        <v>193</v>
      </c>
      <c r="K26" s="192">
        <v>193</v>
      </c>
      <c r="L26" s="192">
        <v>193</v>
      </c>
      <c r="M26" s="192">
        <v>193</v>
      </c>
      <c r="N26" s="192">
        <v>193</v>
      </c>
      <c r="O26" s="192">
        <v>193</v>
      </c>
      <c r="P26" s="192">
        <v>193</v>
      </c>
      <c r="Q26" s="192">
        <v>193</v>
      </c>
      <c r="R26" s="192">
        <v>193</v>
      </c>
      <c r="S26" s="192">
        <v>193</v>
      </c>
      <c r="T26" s="192">
        <v>193</v>
      </c>
      <c r="U26" s="192">
        <v>193</v>
      </c>
      <c r="V26" s="192">
        <v>193</v>
      </c>
      <c r="W26" s="192">
        <v>194</v>
      </c>
      <c r="X26" s="192">
        <v>194</v>
      </c>
      <c r="Y26" s="192">
        <v>194</v>
      </c>
      <c r="Z26" s="192">
        <v>194</v>
      </c>
      <c r="AA26" s="192">
        <v>194</v>
      </c>
      <c r="AB26" s="192">
        <v>194</v>
      </c>
      <c r="AC26" s="192">
        <v>194</v>
      </c>
      <c r="AD26" s="192">
        <v>194</v>
      </c>
      <c r="AE26" s="192">
        <v>194</v>
      </c>
      <c r="AF26" s="192">
        <v>194</v>
      </c>
      <c r="AG26" s="192">
        <v>194</v>
      </c>
      <c r="AH26" s="192">
        <v>194</v>
      </c>
      <c r="AI26" s="109">
        <f t="shared" si="2"/>
        <v>5802</v>
      </c>
      <c r="AJ26" s="110">
        <f t="shared" si="4"/>
        <v>193.4</v>
      </c>
      <c r="AK26" s="543"/>
      <c r="AL26" s="545"/>
      <c r="AM26" s="532"/>
      <c r="AN26" s="112"/>
      <c r="AO26" s="532"/>
    </row>
    <row r="27" spans="1:41" ht="20.100000000000001" customHeight="1">
      <c r="A27" s="536"/>
      <c r="B27" s="124" t="s">
        <v>498</v>
      </c>
      <c r="C27" s="170">
        <v>100</v>
      </c>
      <c r="D27" s="170">
        <v>130</v>
      </c>
      <c r="E27" s="193">
        <v>119</v>
      </c>
      <c r="F27" s="193">
        <v>119</v>
      </c>
      <c r="G27" s="193">
        <v>119</v>
      </c>
      <c r="H27" s="193">
        <v>119</v>
      </c>
      <c r="I27" s="193">
        <v>119</v>
      </c>
      <c r="J27" s="193">
        <v>119</v>
      </c>
      <c r="K27" s="193">
        <v>119</v>
      </c>
      <c r="L27" s="193">
        <v>119</v>
      </c>
      <c r="M27" s="193">
        <v>119</v>
      </c>
      <c r="N27" s="193">
        <v>119</v>
      </c>
      <c r="O27" s="193">
        <v>119</v>
      </c>
      <c r="P27" s="193">
        <v>119</v>
      </c>
      <c r="Q27" s="193">
        <v>119</v>
      </c>
      <c r="R27" s="193">
        <v>119</v>
      </c>
      <c r="S27" s="193">
        <v>119</v>
      </c>
      <c r="T27" s="193">
        <v>119</v>
      </c>
      <c r="U27" s="193">
        <v>119</v>
      </c>
      <c r="V27" s="193">
        <v>119</v>
      </c>
      <c r="W27" s="193">
        <v>119</v>
      </c>
      <c r="X27" s="193">
        <v>119</v>
      </c>
      <c r="Y27" s="193">
        <v>119</v>
      </c>
      <c r="Z27" s="193">
        <v>119</v>
      </c>
      <c r="AA27" s="193">
        <v>119</v>
      </c>
      <c r="AB27" s="193">
        <v>119</v>
      </c>
      <c r="AC27" s="193">
        <v>119</v>
      </c>
      <c r="AD27" s="193">
        <v>119</v>
      </c>
      <c r="AE27" s="193">
        <v>119</v>
      </c>
      <c r="AF27" s="193">
        <v>119</v>
      </c>
      <c r="AG27" s="193">
        <v>119</v>
      </c>
      <c r="AH27" s="193">
        <v>119</v>
      </c>
      <c r="AI27" s="130">
        <f>SUM(F27:AH27)</f>
        <v>3451</v>
      </c>
      <c r="AJ27" s="173">
        <f t="shared" si="4"/>
        <v>115.03333333333333</v>
      </c>
      <c r="AK27" s="544"/>
      <c r="AL27" s="546"/>
      <c r="AM27" s="526"/>
      <c r="AN27" s="174"/>
      <c r="AO27" s="526"/>
    </row>
    <row r="28" spans="1:41" ht="20.100000000000001" customHeight="1">
      <c r="A28" s="529" t="s">
        <v>503</v>
      </c>
      <c r="B28" s="104" t="s">
        <v>491</v>
      </c>
      <c r="C28" s="157">
        <v>50</v>
      </c>
      <c r="D28" s="194">
        <v>9</v>
      </c>
      <c r="E28" s="194">
        <v>9</v>
      </c>
      <c r="F28" s="194">
        <v>9</v>
      </c>
      <c r="G28" s="194">
        <v>9</v>
      </c>
      <c r="H28" s="194">
        <v>9</v>
      </c>
      <c r="I28" s="194">
        <v>9</v>
      </c>
      <c r="J28" s="194">
        <v>9</v>
      </c>
      <c r="K28" s="194">
        <v>9</v>
      </c>
      <c r="L28" s="194">
        <v>9</v>
      </c>
      <c r="M28" s="194">
        <v>9</v>
      </c>
      <c r="N28" s="194">
        <v>9</v>
      </c>
      <c r="O28" s="194">
        <v>9</v>
      </c>
      <c r="P28" s="194">
        <v>9</v>
      </c>
      <c r="Q28" s="194">
        <v>9</v>
      </c>
      <c r="R28" s="194">
        <v>9</v>
      </c>
      <c r="S28" s="194">
        <v>9</v>
      </c>
      <c r="T28" s="194">
        <v>9</v>
      </c>
      <c r="U28" s="194">
        <v>9</v>
      </c>
      <c r="V28" s="194">
        <v>9</v>
      </c>
      <c r="W28" s="194">
        <v>9</v>
      </c>
      <c r="X28" s="194">
        <v>9</v>
      </c>
      <c r="Y28" s="194">
        <v>9</v>
      </c>
      <c r="Z28" s="194">
        <v>9</v>
      </c>
      <c r="AA28" s="194">
        <v>9</v>
      </c>
      <c r="AB28" s="194">
        <v>9</v>
      </c>
      <c r="AC28" s="194">
        <v>9</v>
      </c>
      <c r="AD28" s="194">
        <v>9</v>
      </c>
      <c r="AE28" s="194">
        <v>9</v>
      </c>
      <c r="AF28" s="194">
        <v>9</v>
      </c>
      <c r="AG28" s="194">
        <v>9</v>
      </c>
      <c r="AH28" s="194">
        <v>9</v>
      </c>
      <c r="AI28" s="109">
        <f t="shared" ref="AI28:AI47" si="5">SUM(E28:AH28)</f>
        <v>270</v>
      </c>
      <c r="AJ28" s="110">
        <f t="shared" si="4"/>
        <v>9</v>
      </c>
      <c r="AK28" s="531">
        <f>SUM(AJ28:AJ29)</f>
        <v>46.033333333333331</v>
      </c>
      <c r="AL28" s="195">
        <f>AJ28/C28</f>
        <v>0.18</v>
      </c>
      <c r="AM28" s="532">
        <f>AK28/(C28+C29)</f>
        <v>0.92066666666666663</v>
      </c>
      <c r="AN28" s="196">
        <f>AJ28/D28</f>
        <v>1</v>
      </c>
      <c r="AO28" s="524">
        <f>AK28/(D28+D29)</f>
        <v>0.94914089347079034</v>
      </c>
    </row>
    <row r="29" spans="1:41" ht="20.100000000000001" customHeight="1">
      <c r="A29" s="530"/>
      <c r="B29" s="115" t="s">
        <v>504</v>
      </c>
      <c r="C29" s="159"/>
      <c r="D29" s="313">
        <v>39.5</v>
      </c>
      <c r="E29" s="197">
        <v>36</v>
      </c>
      <c r="F29" s="197">
        <v>36</v>
      </c>
      <c r="G29" s="197">
        <v>36</v>
      </c>
      <c r="H29" s="197">
        <v>36</v>
      </c>
      <c r="I29" s="197">
        <v>36</v>
      </c>
      <c r="J29" s="197">
        <v>36</v>
      </c>
      <c r="K29" s="197">
        <v>36</v>
      </c>
      <c r="L29" s="197">
        <v>36</v>
      </c>
      <c r="M29" s="197">
        <v>36</v>
      </c>
      <c r="N29" s="197">
        <v>37</v>
      </c>
      <c r="O29" s="197">
        <v>38</v>
      </c>
      <c r="P29" s="197">
        <v>39</v>
      </c>
      <c r="Q29" s="197">
        <v>39</v>
      </c>
      <c r="R29" s="197">
        <v>39</v>
      </c>
      <c r="S29" s="197">
        <v>37</v>
      </c>
      <c r="T29" s="197">
        <v>37</v>
      </c>
      <c r="U29" s="197">
        <v>37</v>
      </c>
      <c r="V29" s="197">
        <v>37</v>
      </c>
      <c r="W29" s="197">
        <v>36</v>
      </c>
      <c r="X29" s="197">
        <v>37</v>
      </c>
      <c r="Y29" s="197">
        <v>37</v>
      </c>
      <c r="Z29" s="197">
        <v>37</v>
      </c>
      <c r="AA29" s="197">
        <v>37</v>
      </c>
      <c r="AB29" s="197">
        <v>37</v>
      </c>
      <c r="AC29" s="197">
        <v>37</v>
      </c>
      <c r="AD29" s="197">
        <v>37</v>
      </c>
      <c r="AE29" s="197">
        <v>38</v>
      </c>
      <c r="AF29" s="197">
        <v>38</v>
      </c>
      <c r="AG29" s="197">
        <v>38</v>
      </c>
      <c r="AH29" s="197">
        <v>38</v>
      </c>
      <c r="AI29" s="177">
        <f t="shared" si="5"/>
        <v>1111</v>
      </c>
      <c r="AJ29" s="178">
        <f t="shared" si="4"/>
        <v>37.033333333333331</v>
      </c>
      <c r="AK29" s="548"/>
      <c r="AL29" s="181"/>
      <c r="AM29" s="555"/>
      <c r="AN29" s="182">
        <f>AJ29/D29</f>
        <v>0.93755274261603372</v>
      </c>
      <c r="AO29" s="549"/>
    </row>
    <row r="30" spans="1:41" ht="20.100000000000001" customHeight="1">
      <c r="A30" s="536"/>
      <c r="B30" s="124" t="s">
        <v>490</v>
      </c>
      <c r="C30" s="135"/>
      <c r="D30" s="198"/>
      <c r="E30" s="199">
        <v>4</v>
      </c>
      <c r="F30" s="199">
        <v>4</v>
      </c>
      <c r="G30" s="199">
        <v>4</v>
      </c>
      <c r="H30" s="199">
        <v>4</v>
      </c>
      <c r="I30" s="199">
        <v>4</v>
      </c>
      <c r="J30" s="199">
        <v>4</v>
      </c>
      <c r="K30" s="199">
        <v>4</v>
      </c>
      <c r="L30" s="199">
        <v>4</v>
      </c>
      <c r="M30" s="199">
        <v>4</v>
      </c>
      <c r="N30" s="199">
        <v>4</v>
      </c>
      <c r="O30" s="198">
        <v>3</v>
      </c>
      <c r="P30" s="198">
        <v>2</v>
      </c>
      <c r="Q30" s="198">
        <v>2</v>
      </c>
      <c r="R30" s="198">
        <v>2</v>
      </c>
      <c r="S30" s="198">
        <v>4</v>
      </c>
      <c r="T30" s="198">
        <v>4</v>
      </c>
      <c r="U30" s="198">
        <v>4</v>
      </c>
      <c r="V30" s="198">
        <v>4</v>
      </c>
      <c r="W30" s="198">
        <v>4</v>
      </c>
      <c r="X30" s="198">
        <v>4</v>
      </c>
      <c r="Y30" s="199">
        <v>3</v>
      </c>
      <c r="Z30" s="199">
        <v>3</v>
      </c>
      <c r="AA30" s="199">
        <v>3</v>
      </c>
      <c r="AB30" s="199">
        <v>3</v>
      </c>
      <c r="AC30" s="199">
        <v>3</v>
      </c>
      <c r="AD30" s="199">
        <v>3</v>
      </c>
      <c r="AE30" s="199">
        <v>3</v>
      </c>
      <c r="AF30" s="199">
        <v>3</v>
      </c>
      <c r="AG30" s="199">
        <v>3</v>
      </c>
      <c r="AH30" s="199">
        <v>3</v>
      </c>
      <c r="AI30" s="153">
        <f t="shared" si="5"/>
        <v>103</v>
      </c>
      <c r="AJ30" s="140">
        <f t="shared" si="4"/>
        <v>3.4333333333333331</v>
      </c>
      <c r="AK30" s="121"/>
      <c r="AL30" s="200"/>
      <c r="AM30" s="297"/>
      <c r="AN30" s="156"/>
      <c r="AO30" s="201"/>
    </row>
    <row r="31" spans="1:41" ht="20.100000000000001" customHeight="1">
      <c r="A31" s="529" t="s">
        <v>505</v>
      </c>
      <c r="B31" s="104" t="s">
        <v>497</v>
      </c>
      <c r="C31" s="157"/>
      <c r="D31" s="194">
        <v>28</v>
      </c>
      <c r="E31" s="106">
        <v>21</v>
      </c>
      <c r="F31" s="107">
        <v>33</v>
      </c>
      <c r="G31" s="107">
        <v>30</v>
      </c>
      <c r="H31" s="108">
        <v>34</v>
      </c>
      <c r="I31" s="107">
        <v>28</v>
      </c>
      <c r="J31" s="107">
        <v>36</v>
      </c>
      <c r="K31" s="107">
        <v>19</v>
      </c>
      <c r="L31" s="107">
        <v>24</v>
      </c>
      <c r="M31" s="107">
        <v>32</v>
      </c>
      <c r="N31" s="107">
        <v>30</v>
      </c>
      <c r="O31" s="108">
        <v>36</v>
      </c>
      <c r="P31" s="107">
        <v>28</v>
      </c>
      <c r="Q31" s="107">
        <v>35</v>
      </c>
      <c r="R31" s="176">
        <v>14</v>
      </c>
      <c r="S31" s="107">
        <v>24</v>
      </c>
      <c r="T31" s="107">
        <v>32</v>
      </c>
      <c r="U31" s="107">
        <v>31</v>
      </c>
      <c r="V31" s="107">
        <v>36</v>
      </c>
      <c r="W31" s="107">
        <v>26</v>
      </c>
      <c r="X31" s="108">
        <v>36</v>
      </c>
      <c r="Y31" s="107">
        <v>18</v>
      </c>
      <c r="Z31" s="107">
        <v>23</v>
      </c>
      <c r="AA31" s="107">
        <v>32</v>
      </c>
      <c r="AB31" s="107">
        <v>33</v>
      </c>
      <c r="AC31" s="107">
        <v>33</v>
      </c>
      <c r="AD31" s="107">
        <v>28</v>
      </c>
      <c r="AE31" s="107">
        <v>32</v>
      </c>
      <c r="AF31" s="107">
        <v>16</v>
      </c>
      <c r="AG31" s="107">
        <v>23</v>
      </c>
      <c r="AH31" s="107">
        <v>33</v>
      </c>
      <c r="AI31" s="109">
        <f t="shared" si="5"/>
        <v>856</v>
      </c>
      <c r="AJ31" s="110">
        <f t="shared" si="4"/>
        <v>28.533333333333335</v>
      </c>
      <c r="AK31" s="531">
        <f>SUM(AJ31:AJ33)</f>
        <v>41.13333333333334</v>
      </c>
      <c r="AL31" s="557"/>
      <c r="AM31" s="560"/>
      <c r="AN31" s="202">
        <f>AJ31/D31</f>
        <v>1.0190476190476192</v>
      </c>
      <c r="AO31" s="563">
        <f>AK31/(D31+D32+D33)</f>
        <v>0.97936507936507955</v>
      </c>
    </row>
    <row r="32" spans="1:41" ht="20.100000000000001" customHeight="1">
      <c r="A32" s="530"/>
      <c r="B32" s="115" t="s">
        <v>492</v>
      </c>
      <c r="C32" s="159"/>
      <c r="D32" s="197">
        <v>8</v>
      </c>
      <c r="E32" s="160">
        <v>0</v>
      </c>
      <c r="F32" s="117">
        <v>9</v>
      </c>
      <c r="G32" s="117">
        <v>9</v>
      </c>
      <c r="H32" s="118">
        <v>7</v>
      </c>
      <c r="I32" s="117">
        <v>12</v>
      </c>
      <c r="J32" s="117">
        <v>8</v>
      </c>
      <c r="K32" s="117">
        <v>3</v>
      </c>
      <c r="L32" s="117">
        <v>0</v>
      </c>
      <c r="M32" s="117">
        <v>9</v>
      </c>
      <c r="N32" s="117">
        <v>10</v>
      </c>
      <c r="O32" s="118">
        <v>7</v>
      </c>
      <c r="P32" s="117">
        <v>12</v>
      </c>
      <c r="Q32" s="117">
        <v>8</v>
      </c>
      <c r="R32" s="117">
        <v>3</v>
      </c>
      <c r="S32" s="117">
        <v>0</v>
      </c>
      <c r="T32" s="117">
        <v>9</v>
      </c>
      <c r="U32" s="117">
        <v>9</v>
      </c>
      <c r="V32" s="117">
        <v>7</v>
      </c>
      <c r="W32" s="117">
        <v>12</v>
      </c>
      <c r="X32" s="118">
        <v>9</v>
      </c>
      <c r="Y32" s="117">
        <v>3</v>
      </c>
      <c r="Z32" s="117">
        <v>0</v>
      </c>
      <c r="AA32" s="117">
        <v>9</v>
      </c>
      <c r="AB32" s="117">
        <v>9</v>
      </c>
      <c r="AC32" s="117">
        <v>7</v>
      </c>
      <c r="AD32" s="117">
        <v>12</v>
      </c>
      <c r="AE32" s="117">
        <v>9</v>
      </c>
      <c r="AF32" s="117">
        <v>3</v>
      </c>
      <c r="AG32" s="117">
        <v>0</v>
      </c>
      <c r="AH32" s="117">
        <v>1</v>
      </c>
      <c r="AI32" s="119">
        <f t="shared" si="5"/>
        <v>196</v>
      </c>
      <c r="AJ32" s="120">
        <f t="shared" si="4"/>
        <v>6.5333333333333332</v>
      </c>
      <c r="AK32" s="525"/>
      <c r="AL32" s="558"/>
      <c r="AM32" s="561"/>
      <c r="AN32" s="203">
        <f>AJ32/D32</f>
        <v>0.81666666666666665</v>
      </c>
      <c r="AO32" s="564"/>
    </row>
    <row r="33" spans="1:41" ht="20.100000000000001" customHeight="1">
      <c r="A33" s="536"/>
      <c r="B33" s="124" t="s">
        <v>506</v>
      </c>
      <c r="C33" s="204"/>
      <c r="D33" s="205">
        <v>6</v>
      </c>
      <c r="E33" s="193">
        <v>1</v>
      </c>
      <c r="F33" s="206">
        <v>6</v>
      </c>
      <c r="G33" s="206">
        <v>6</v>
      </c>
      <c r="H33" s="207">
        <v>8</v>
      </c>
      <c r="I33" s="206">
        <v>9</v>
      </c>
      <c r="J33" s="206">
        <v>9</v>
      </c>
      <c r="K33" s="206">
        <v>4</v>
      </c>
      <c r="L33" s="206">
        <v>1</v>
      </c>
      <c r="M33" s="206">
        <v>6</v>
      </c>
      <c r="N33" s="206">
        <v>9</v>
      </c>
      <c r="O33" s="207">
        <v>5</v>
      </c>
      <c r="P33" s="206">
        <v>9</v>
      </c>
      <c r="Q33" s="206">
        <v>9</v>
      </c>
      <c r="R33" s="206">
        <v>3</v>
      </c>
      <c r="S33" s="206">
        <v>1</v>
      </c>
      <c r="T33" s="206">
        <v>6</v>
      </c>
      <c r="U33" s="206">
        <v>8</v>
      </c>
      <c r="V33" s="206">
        <v>6</v>
      </c>
      <c r="W33" s="206">
        <v>9</v>
      </c>
      <c r="X33" s="207">
        <v>9</v>
      </c>
      <c r="Y33" s="206">
        <v>3</v>
      </c>
      <c r="Z33" s="206">
        <v>1</v>
      </c>
      <c r="AA33" s="206">
        <v>7</v>
      </c>
      <c r="AB33" s="206">
        <v>8</v>
      </c>
      <c r="AC33" s="206">
        <v>7</v>
      </c>
      <c r="AD33" s="206">
        <v>8</v>
      </c>
      <c r="AE33" s="206">
        <v>8</v>
      </c>
      <c r="AF33" s="206">
        <v>5</v>
      </c>
      <c r="AG33" s="206">
        <v>2</v>
      </c>
      <c r="AH33" s="206">
        <v>9</v>
      </c>
      <c r="AI33" s="130">
        <f t="shared" si="5"/>
        <v>182</v>
      </c>
      <c r="AJ33" s="173">
        <f t="shared" si="4"/>
        <v>6.0666666666666664</v>
      </c>
      <c r="AK33" s="526"/>
      <c r="AL33" s="559"/>
      <c r="AM33" s="562"/>
      <c r="AN33" s="208">
        <f>AJ33/D33</f>
        <v>1.0111111111111111</v>
      </c>
      <c r="AO33" s="565"/>
    </row>
    <row r="34" spans="1:41" ht="20.100000000000001" customHeight="1">
      <c r="A34" s="553" t="s">
        <v>507</v>
      </c>
      <c r="B34" s="554"/>
      <c r="C34" s="163"/>
      <c r="D34" s="204"/>
      <c r="E34" s="193">
        <v>0</v>
      </c>
      <c r="F34" s="206">
        <v>9</v>
      </c>
      <c r="G34" s="206">
        <v>3</v>
      </c>
      <c r="H34" s="207">
        <v>2</v>
      </c>
      <c r="I34" s="206">
        <v>9</v>
      </c>
      <c r="J34" s="206">
        <v>3</v>
      </c>
      <c r="K34" s="206">
        <v>0</v>
      </c>
      <c r="L34" s="206">
        <v>0</v>
      </c>
      <c r="M34" s="206">
        <v>5</v>
      </c>
      <c r="N34" s="206">
        <v>6</v>
      </c>
      <c r="O34" s="207">
        <v>6</v>
      </c>
      <c r="P34" s="206">
        <v>3</v>
      </c>
      <c r="Q34" s="206">
        <v>4</v>
      </c>
      <c r="R34" s="206">
        <v>0</v>
      </c>
      <c r="S34" s="206">
        <v>0</v>
      </c>
      <c r="T34" s="206">
        <v>2</v>
      </c>
      <c r="U34" s="206">
        <v>4</v>
      </c>
      <c r="V34" s="206">
        <v>6</v>
      </c>
      <c r="W34" s="206">
        <v>3</v>
      </c>
      <c r="X34" s="207">
        <v>5</v>
      </c>
      <c r="Y34" s="206">
        <v>0</v>
      </c>
      <c r="Z34" s="206">
        <v>0</v>
      </c>
      <c r="AA34" s="206">
        <v>5</v>
      </c>
      <c r="AB34" s="206">
        <v>10</v>
      </c>
      <c r="AC34" s="206">
        <v>4</v>
      </c>
      <c r="AD34" s="206">
        <v>3</v>
      </c>
      <c r="AE34" s="206">
        <v>2</v>
      </c>
      <c r="AF34" s="206">
        <v>1</v>
      </c>
      <c r="AG34" s="206">
        <v>0</v>
      </c>
      <c r="AH34" s="206">
        <v>2</v>
      </c>
      <c r="AI34" s="209">
        <f t="shared" si="5"/>
        <v>97</v>
      </c>
      <c r="AJ34" s="210">
        <f t="shared" si="4"/>
        <v>3.2333333333333334</v>
      </c>
      <c r="AK34" s="211"/>
      <c r="AL34" s="212"/>
      <c r="AM34" s="298"/>
      <c r="AN34" s="212"/>
      <c r="AO34" s="211"/>
    </row>
    <row r="35" spans="1:41" ht="20.100000000000001" customHeight="1">
      <c r="A35" s="529" t="s">
        <v>508</v>
      </c>
      <c r="B35" s="104" t="s">
        <v>491</v>
      </c>
      <c r="C35" s="157">
        <v>80</v>
      </c>
      <c r="D35" s="157">
        <v>41</v>
      </c>
      <c r="E35" s="106">
        <v>36</v>
      </c>
      <c r="F35" s="194">
        <v>36</v>
      </c>
      <c r="G35" s="194">
        <v>36</v>
      </c>
      <c r="H35" s="194">
        <v>36</v>
      </c>
      <c r="I35" s="194">
        <v>36</v>
      </c>
      <c r="J35" s="194">
        <v>36</v>
      </c>
      <c r="K35" s="194">
        <v>36</v>
      </c>
      <c r="L35" s="194">
        <v>36</v>
      </c>
      <c r="M35" s="107">
        <v>36</v>
      </c>
      <c r="N35" s="107">
        <v>36</v>
      </c>
      <c r="O35" s="107">
        <v>36</v>
      </c>
      <c r="P35" s="107">
        <v>36</v>
      </c>
      <c r="Q35" s="107">
        <v>36</v>
      </c>
      <c r="R35" s="107">
        <v>36</v>
      </c>
      <c r="S35" s="107">
        <v>37</v>
      </c>
      <c r="T35" s="107">
        <v>37</v>
      </c>
      <c r="U35" s="107">
        <v>37</v>
      </c>
      <c r="V35" s="107">
        <v>37</v>
      </c>
      <c r="W35" s="107">
        <v>38</v>
      </c>
      <c r="X35" s="108">
        <v>38</v>
      </c>
      <c r="Y35" s="107">
        <v>39</v>
      </c>
      <c r="Z35" s="107">
        <v>39</v>
      </c>
      <c r="AA35" s="107">
        <v>39</v>
      </c>
      <c r="AB35" s="107">
        <v>39</v>
      </c>
      <c r="AC35" s="107">
        <v>39</v>
      </c>
      <c r="AD35" s="107">
        <v>39</v>
      </c>
      <c r="AE35" s="107">
        <v>38</v>
      </c>
      <c r="AF35" s="107">
        <v>38</v>
      </c>
      <c r="AG35" s="107">
        <v>38</v>
      </c>
      <c r="AH35" s="107">
        <v>38</v>
      </c>
      <c r="AI35" s="109">
        <f t="shared" si="5"/>
        <v>1114</v>
      </c>
      <c r="AJ35" s="110">
        <f t="shared" si="4"/>
        <v>37.133333333333333</v>
      </c>
      <c r="AK35" s="531">
        <f>SUM(AJ35:AJ37)</f>
        <v>73.133333333333326</v>
      </c>
      <c r="AL35" s="111">
        <f>AJ35/C35</f>
        <v>0.46416666666666667</v>
      </c>
      <c r="AM35" s="532">
        <f>AK35/(C35+C36+C37)</f>
        <v>0.91416666666666657</v>
      </c>
      <c r="AN35" s="112">
        <f>AJ35/D35</f>
        <v>0.90569105691056906</v>
      </c>
      <c r="AO35" s="532">
        <f>AK35/(D35+D36+D37)</f>
        <v>0.94978354978354973</v>
      </c>
    </row>
    <row r="36" spans="1:41" ht="20.100000000000001" customHeight="1">
      <c r="A36" s="530"/>
      <c r="B36" s="115" t="s">
        <v>504</v>
      </c>
      <c r="C36" s="159"/>
      <c r="D36" s="159">
        <v>36</v>
      </c>
      <c r="E36" s="160">
        <v>38</v>
      </c>
      <c r="F36" s="197">
        <v>38</v>
      </c>
      <c r="G36" s="197">
        <v>38</v>
      </c>
      <c r="H36" s="197">
        <v>38</v>
      </c>
      <c r="I36" s="197">
        <v>37</v>
      </c>
      <c r="J36" s="197">
        <v>37</v>
      </c>
      <c r="K36" s="197">
        <v>37</v>
      </c>
      <c r="L36" s="197">
        <v>37</v>
      </c>
      <c r="M36" s="117">
        <v>37</v>
      </c>
      <c r="N36" s="117">
        <v>37</v>
      </c>
      <c r="O36" s="117">
        <v>37</v>
      </c>
      <c r="P36" s="117">
        <v>37</v>
      </c>
      <c r="Q36" s="117">
        <v>37</v>
      </c>
      <c r="R36" s="117">
        <v>37</v>
      </c>
      <c r="S36" s="117">
        <v>36</v>
      </c>
      <c r="T36" s="117">
        <v>36</v>
      </c>
      <c r="U36" s="117">
        <v>36</v>
      </c>
      <c r="V36" s="117">
        <v>36</v>
      </c>
      <c r="W36" s="117">
        <v>35</v>
      </c>
      <c r="X36" s="118">
        <v>35</v>
      </c>
      <c r="Y36" s="117">
        <v>34</v>
      </c>
      <c r="Z36" s="117">
        <v>34</v>
      </c>
      <c r="AA36" s="117">
        <v>34</v>
      </c>
      <c r="AB36" s="117">
        <v>34</v>
      </c>
      <c r="AC36" s="117">
        <v>34</v>
      </c>
      <c r="AD36" s="117">
        <v>34</v>
      </c>
      <c r="AE36" s="117">
        <v>35</v>
      </c>
      <c r="AF36" s="117">
        <v>35</v>
      </c>
      <c r="AG36" s="117">
        <v>35</v>
      </c>
      <c r="AH36" s="117">
        <v>35</v>
      </c>
      <c r="AI36" s="119">
        <f t="shared" si="5"/>
        <v>1080</v>
      </c>
      <c r="AJ36" s="120">
        <f t="shared" si="4"/>
        <v>36</v>
      </c>
      <c r="AK36" s="547"/>
      <c r="AL36" s="540"/>
      <c r="AM36" s="525"/>
      <c r="AN36" s="182">
        <f>AJ36/D36</f>
        <v>1</v>
      </c>
      <c r="AO36" s="524"/>
    </row>
    <row r="37" spans="1:41" ht="20.100000000000001" customHeight="1">
      <c r="A37" s="530"/>
      <c r="B37" s="115" t="s">
        <v>509</v>
      </c>
      <c r="C37" s="135"/>
      <c r="D37" s="159"/>
      <c r="E37" s="160">
        <v>0</v>
      </c>
      <c r="F37" s="197">
        <v>0</v>
      </c>
      <c r="G37" s="197">
        <v>0</v>
      </c>
      <c r="H37" s="197">
        <v>0</v>
      </c>
      <c r="I37" s="197">
        <v>0</v>
      </c>
      <c r="J37" s="197">
        <v>0</v>
      </c>
      <c r="K37" s="197">
        <v>0</v>
      </c>
      <c r="L37" s="197">
        <v>0</v>
      </c>
      <c r="M37" s="197">
        <v>0</v>
      </c>
      <c r="N37" s="197">
        <v>0</v>
      </c>
      <c r="O37" s="197">
        <v>0</v>
      </c>
      <c r="P37" s="197">
        <v>0</v>
      </c>
      <c r="Q37" s="117">
        <v>0</v>
      </c>
      <c r="R37" s="117">
        <v>0</v>
      </c>
      <c r="S37" s="117">
        <v>0</v>
      </c>
      <c r="T37" s="117">
        <v>0</v>
      </c>
      <c r="U37" s="117">
        <v>0</v>
      </c>
      <c r="V37" s="117">
        <v>0</v>
      </c>
      <c r="W37" s="117">
        <v>0</v>
      </c>
      <c r="X37" s="118">
        <v>0</v>
      </c>
      <c r="Y37" s="117">
        <v>0</v>
      </c>
      <c r="Z37" s="117">
        <v>0</v>
      </c>
      <c r="AA37" s="117">
        <v>0</v>
      </c>
      <c r="AB37" s="117">
        <v>0</v>
      </c>
      <c r="AC37" s="176">
        <v>0</v>
      </c>
      <c r="AD37" s="176">
        <v>0</v>
      </c>
      <c r="AE37" s="176">
        <v>0</v>
      </c>
      <c r="AF37" s="176">
        <v>0</v>
      </c>
      <c r="AG37" s="176">
        <v>0</v>
      </c>
      <c r="AH37" s="176">
        <v>0</v>
      </c>
      <c r="AI37" s="177">
        <f t="shared" si="5"/>
        <v>0</v>
      </c>
      <c r="AJ37" s="178">
        <f t="shared" si="4"/>
        <v>0</v>
      </c>
      <c r="AK37" s="548"/>
      <c r="AL37" s="556"/>
      <c r="AM37" s="555"/>
      <c r="AN37" s="181" t="e">
        <f>AJ37/D37</f>
        <v>#DIV/0!</v>
      </c>
      <c r="AO37" s="549"/>
    </row>
    <row r="38" spans="1:41" ht="20.100000000000001" customHeight="1">
      <c r="A38" s="536"/>
      <c r="B38" s="124" t="s">
        <v>490</v>
      </c>
      <c r="C38" s="125"/>
      <c r="D38" s="204"/>
      <c r="E38" s="193">
        <v>0</v>
      </c>
      <c r="F38" s="213">
        <v>0</v>
      </c>
      <c r="G38" s="213">
        <v>0</v>
      </c>
      <c r="H38" s="213">
        <v>0</v>
      </c>
      <c r="I38" s="213">
        <v>0</v>
      </c>
      <c r="J38" s="213">
        <v>0</v>
      </c>
      <c r="K38" s="213">
        <v>0</v>
      </c>
      <c r="L38" s="213">
        <v>0</v>
      </c>
      <c r="M38" s="213">
        <v>0</v>
      </c>
      <c r="N38" s="213">
        <v>1</v>
      </c>
      <c r="O38" s="213">
        <v>1</v>
      </c>
      <c r="P38" s="213">
        <v>1</v>
      </c>
      <c r="Q38" s="213">
        <v>1</v>
      </c>
      <c r="R38" s="213">
        <v>2</v>
      </c>
      <c r="S38" s="213">
        <v>2</v>
      </c>
      <c r="T38" s="213">
        <v>2</v>
      </c>
      <c r="U38" s="213">
        <v>1</v>
      </c>
      <c r="V38" s="213">
        <v>2</v>
      </c>
      <c r="W38" s="206">
        <v>3</v>
      </c>
      <c r="X38" s="207">
        <v>5</v>
      </c>
      <c r="Y38" s="206">
        <v>5</v>
      </c>
      <c r="Z38" s="206">
        <v>5</v>
      </c>
      <c r="AA38" s="206">
        <v>5</v>
      </c>
      <c r="AB38" s="206">
        <v>5</v>
      </c>
      <c r="AC38" s="206">
        <v>6</v>
      </c>
      <c r="AD38" s="206">
        <v>6</v>
      </c>
      <c r="AE38" s="206">
        <v>4</v>
      </c>
      <c r="AF38" s="206">
        <v>4</v>
      </c>
      <c r="AG38" s="206">
        <v>4</v>
      </c>
      <c r="AH38" s="206">
        <v>4</v>
      </c>
      <c r="AI38" s="214">
        <f t="shared" si="5"/>
        <v>69</v>
      </c>
      <c r="AJ38" s="173">
        <f t="shared" si="4"/>
        <v>2.2999999999999998</v>
      </c>
      <c r="AK38" s="132"/>
      <c r="AL38" s="215"/>
      <c r="AM38" s="154"/>
      <c r="AN38" s="156"/>
      <c r="AO38" s="191"/>
    </row>
    <row r="39" spans="1:41" ht="20.100000000000001" customHeight="1">
      <c r="A39" s="530" t="s">
        <v>510</v>
      </c>
      <c r="B39" s="115" t="s">
        <v>491</v>
      </c>
      <c r="C39" s="135">
        <v>15</v>
      </c>
      <c r="D39" s="135">
        <v>10.5</v>
      </c>
      <c r="E39" s="127"/>
      <c r="F39" s="199">
        <v>12</v>
      </c>
      <c r="G39" s="199">
        <v>7</v>
      </c>
      <c r="H39" s="199">
        <v>10</v>
      </c>
      <c r="I39" s="199">
        <v>8</v>
      </c>
      <c r="J39" s="199">
        <v>9</v>
      </c>
      <c r="K39" s="199">
        <v>13</v>
      </c>
      <c r="L39" s="199"/>
      <c r="M39" s="199">
        <v>12</v>
      </c>
      <c r="N39" s="199">
        <v>8</v>
      </c>
      <c r="O39" s="199">
        <v>12</v>
      </c>
      <c r="P39" s="199">
        <v>7</v>
      </c>
      <c r="Q39" s="199">
        <v>8</v>
      </c>
      <c r="R39" s="199">
        <v>12</v>
      </c>
      <c r="S39" s="199"/>
      <c r="T39" s="199">
        <v>13</v>
      </c>
      <c r="U39" s="128">
        <v>8</v>
      </c>
      <c r="V39" s="128">
        <v>9</v>
      </c>
      <c r="W39" s="128">
        <v>7</v>
      </c>
      <c r="X39" s="129">
        <v>9</v>
      </c>
      <c r="Y39" s="128">
        <v>11</v>
      </c>
      <c r="Z39" s="128"/>
      <c r="AA39" s="128">
        <v>11</v>
      </c>
      <c r="AB39" s="128">
        <v>7</v>
      </c>
      <c r="AC39" s="128">
        <v>10</v>
      </c>
      <c r="AD39" s="128">
        <v>8</v>
      </c>
      <c r="AE39" s="128">
        <v>8</v>
      </c>
      <c r="AF39" s="128">
        <v>11</v>
      </c>
      <c r="AG39" s="128"/>
      <c r="AH39" s="128">
        <v>11</v>
      </c>
      <c r="AI39" s="216">
        <f t="shared" si="5"/>
        <v>241</v>
      </c>
      <c r="AJ39" s="217">
        <f t="shared" si="4"/>
        <v>9.64</v>
      </c>
      <c r="AK39" s="566">
        <f>SUM(AJ39:AJ40)</f>
        <v>11.32</v>
      </c>
      <c r="AL39" s="218">
        <f>AJ39/C39</f>
        <v>0.64266666666666672</v>
      </c>
      <c r="AM39" s="569">
        <f>AK39/(C39+C40)</f>
        <v>0.75466666666666671</v>
      </c>
      <c r="AN39" s="218">
        <f>AJ39/D39</f>
        <v>0.91809523809523819</v>
      </c>
      <c r="AO39" s="524">
        <f>AK39/(D39+D40)</f>
        <v>0.98434782608695659</v>
      </c>
    </row>
    <row r="40" spans="1:41" ht="20.100000000000001" customHeight="1">
      <c r="A40" s="530"/>
      <c r="B40" s="115" t="s">
        <v>492</v>
      </c>
      <c r="C40" s="159"/>
      <c r="D40" s="159">
        <v>1</v>
      </c>
      <c r="E40" s="160"/>
      <c r="F40" s="197">
        <v>1</v>
      </c>
      <c r="G40" s="197">
        <v>3</v>
      </c>
      <c r="H40" s="197">
        <v>1</v>
      </c>
      <c r="I40" s="197">
        <v>1</v>
      </c>
      <c r="J40" s="197">
        <v>3</v>
      </c>
      <c r="K40" s="197">
        <v>1</v>
      </c>
      <c r="L40" s="197"/>
      <c r="M40" s="197">
        <v>1</v>
      </c>
      <c r="N40" s="197">
        <v>3</v>
      </c>
      <c r="O40" s="197">
        <v>1</v>
      </c>
      <c r="P40" s="197">
        <v>1</v>
      </c>
      <c r="Q40" s="197">
        <v>3</v>
      </c>
      <c r="R40" s="197">
        <v>1</v>
      </c>
      <c r="S40" s="197"/>
      <c r="T40" s="197">
        <v>1</v>
      </c>
      <c r="U40" s="117">
        <v>3</v>
      </c>
      <c r="V40" s="117">
        <v>1</v>
      </c>
      <c r="W40" s="117">
        <v>1</v>
      </c>
      <c r="X40" s="118">
        <v>3</v>
      </c>
      <c r="Y40" s="117">
        <v>1</v>
      </c>
      <c r="Z40" s="117"/>
      <c r="AA40" s="117">
        <v>1</v>
      </c>
      <c r="AB40" s="117">
        <v>3</v>
      </c>
      <c r="AC40" s="117">
        <v>2</v>
      </c>
      <c r="AD40" s="117">
        <v>1</v>
      </c>
      <c r="AE40" s="117">
        <v>3</v>
      </c>
      <c r="AF40" s="117">
        <v>1</v>
      </c>
      <c r="AG40" s="117"/>
      <c r="AH40" s="117">
        <v>1</v>
      </c>
      <c r="AI40" s="219">
        <f t="shared" si="5"/>
        <v>42</v>
      </c>
      <c r="AJ40" s="220">
        <f t="shared" si="4"/>
        <v>1.68</v>
      </c>
      <c r="AK40" s="567"/>
      <c r="AL40" s="572"/>
      <c r="AM40" s="570"/>
      <c r="AN40" s="218">
        <f>AJ40/D40</f>
        <v>1.68</v>
      </c>
      <c r="AO40" s="525"/>
    </row>
    <row r="41" spans="1:41" ht="20.100000000000001" customHeight="1">
      <c r="A41" s="536"/>
      <c r="B41" s="158" t="s">
        <v>493</v>
      </c>
      <c r="C41" s="135"/>
      <c r="D41" s="135"/>
      <c r="E41" s="127"/>
      <c r="F41" s="199">
        <v>0</v>
      </c>
      <c r="G41" s="199">
        <v>0</v>
      </c>
      <c r="H41" s="199">
        <v>0</v>
      </c>
      <c r="I41" s="199">
        <v>0</v>
      </c>
      <c r="J41" s="199">
        <v>0</v>
      </c>
      <c r="K41" s="199">
        <v>0</v>
      </c>
      <c r="L41" s="199"/>
      <c r="M41" s="199">
        <v>0</v>
      </c>
      <c r="N41" s="199">
        <v>0</v>
      </c>
      <c r="O41" s="199">
        <v>0</v>
      </c>
      <c r="P41" s="199">
        <v>0</v>
      </c>
      <c r="Q41" s="199">
        <v>0</v>
      </c>
      <c r="R41" s="199">
        <v>0</v>
      </c>
      <c r="S41" s="199"/>
      <c r="T41" s="199">
        <v>0</v>
      </c>
      <c r="U41" s="199">
        <v>0</v>
      </c>
      <c r="V41" s="199">
        <v>0</v>
      </c>
      <c r="W41" s="199">
        <v>0</v>
      </c>
      <c r="X41" s="128">
        <v>0</v>
      </c>
      <c r="Y41" s="199">
        <v>1</v>
      </c>
      <c r="Z41" s="199"/>
      <c r="AA41" s="199">
        <v>2</v>
      </c>
      <c r="AB41" s="199">
        <v>1</v>
      </c>
      <c r="AC41" s="128">
        <v>0</v>
      </c>
      <c r="AD41" s="128">
        <v>0</v>
      </c>
      <c r="AE41" s="128">
        <v>0</v>
      </c>
      <c r="AF41" s="128">
        <v>0</v>
      </c>
      <c r="AG41" s="128"/>
      <c r="AH41" s="128">
        <v>0</v>
      </c>
      <c r="AI41" s="214">
        <f t="shared" si="5"/>
        <v>4</v>
      </c>
      <c r="AJ41" s="221">
        <f t="shared" si="4"/>
        <v>0.16</v>
      </c>
      <c r="AK41" s="568"/>
      <c r="AL41" s="573"/>
      <c r="AM41" s="571"/>
      <c r="AN41" s="222"/>
      <c r="AO41" s="526"/>
    </row>
    <row r="42" spans="1:41" ht="20.100000000000001" customHeight="1">
      <c r="A42" s="529" t="s">
        <v>511</v>
      </c>
      <c r="B42" s="104" t="s">
        <v>491</v>
      </c>
      <c r="C42" s="223">
        <v>29</v>
      </c>
      <c r="D42" s="157">
        <v>28</v>
      </c>
      <c r="E42" s="106">
        <v>25</v>
      </c>
      <c r="F42" s="194">
        <v>25</v>
      </c>
      <c r="G42" s="194">
        <v>26</v>
      </c>
      <c r="H42" s="194">
        <v>26</v>
      </c>
      <c r="I42" s="194">
        <v>27</v>
      </c>
      <c r="J42" s="194">
        <v>27</v>
      </c>
      <c r="K42" s="194">
        <v>27</v>
      </c>
      <c r="L42" s="194">
        <v>27</v>
      </c>
      <c r="M42" s="194">
        <v>27</v>
      </c>
      <c r="N42" s="194">
        <v>27</v>
      </c>
      <c r="O42" s="194">
        <v>28</v>
      </c>
      <c r="P42" s="194">
        <v>28</v>
      </c>
      <c r="Q42" s="194">
        <v>28</v>
      </c>
      <c r="R42" s="194">
        <v>28</v>
      </c>
      <c r="S42" s="194">
        <v>28</v>
      </c>
      <c r="T42" s="194">
        <v>28</v>
      </c>
      <c r="U42" s="194">
        <v>28</v>
      </c>
      <c r="V42" s="194">
        <v>29</v>
      </c>
      <c r="W42" s="194">
        <v>29</v>
      </c>
      <c r="X42" s="194">
        <v>29</v>
      </c>
      <c r="Y42" s="194">
        <v>29</v>
      </c>
      <c r="Z42" s="194">
        <v>29</v>
      </c>
      <c r="AA42" s="194">
        <v>29</v>
      </c>
      <c r="AB42" s="194">
        <v>29</v>
      </c>
      <c r="AC42" s="107">
        <v>28</v>
      </c>
      <c r="AD42" s="107">
        <v>28</v>
      </c>
      <c r="AE42" s="107">
        <v>28</v>
      </c>
      <c r="AF42" s="107">
        <v>28</v>
      </c>
      <c r="AG42" s="107">
        <v>28</v>
      </c>
      <c r="AH42" s="107">
        <v>28</v>
      </c>
      <c r="AI42" s="109">
        <f t="shared" si="5"/>
        <v>831</v>
      </c>
      <c r="AJ42" s="110">
        <f t="shared" si="4"/>
        <v>27.7</v>
      </c>
      <c r="AK42" s="531">
        <f>SUM(AJ42:AJ43)</f>
        <v>37.666666666666664</v>
      </c>
      <c r="AL42" s="111">
        <f>AJ42/C42</f>
        <v>0.95517241379310347</v>
      </c>
      <c r="AM42" s="532">
        <f>AK42/(C42+C43)</f>
        <v>0.96581196581196571</v>
      </c>
      <c r="AN42" s="218">
        <f>AJ42/D42</f>
        <v>0.98928571428571421</v>
      </c>
      <c r="AO42" s="532">
        <f>AK42/(D42+D43)</f>
        <v>1.0125448028673834</v>
      </c>
    </row>
    <row r="43" spans="1:41" ht="20.100000000000001" customHeight="1">
      <c r="A43" s="530"/>
      <c r="B43" s="115" t="s">
        <v>509</v>
      </c>
      <c r="C43" s="159">
        <v>10</v>
      </c>
      <c r="D43" s="224">
        <v>9.1999999999999993</v>
      </c>
      <c r="E43" s="225">
        <v>9</v>
      </c>
      <c r="F43" s="226">
        <v>13</v>
      </c>
      <c r="G43" s="226">
        <v>11</v>
      </c>
      <c r="H43" s="226">
        <v>11</v>
      </c>
      <c r="I43" s="197">
        <v>10</v>
      </c>
      <c r="J43" s="117">
        <v>11</v>
      </c>
      <c r="K43" s="117">
        <v>11</v>
      </c>
      <c r="L43" s="117">
        <v>11</v>
      </c>
      <c r="M43" s="117">
        <v>12</v>
      </c>
      <c r="N43" s="117">
        <v>10</v>
      </c>
      <c r="O43" s="117">
        <v>9</v>
      </c>
      <c r="P43" s="117">
        <v>10</v>
      </c>
      <c r="Q43" s="117">
        <v>11</v>
      </c>
      <c r="R43" s="117">
        <v>9</v>
      </c>
      <c r="S43" s="117">
        <v>9</v>
      </c>
      <c r="T43" s="117">
        <v>11</v>
      </c>
      <c r="U43" s="118">
        <v>9</v>
      </c>
      <c r="V43" s="118">
        <v>9</v>
      </c>
      <c r="W43" s="117">
        <v>10</v>
      </c>
      <c r="X43" s="117">
        <v>11</v>
      </c>
      <c r="Y43" s="117">
        <v>10</v>
      </c>
      <c r="Z43" s="117">
        <v>10</v>
      </c>
      <c r="AA43" s="117">
        <v>11</v>
      </c>
      <c r="AB43" s="117">
        <v>8</v>
      </c>
      <c r="AC43" s="117">
        <v>9</v>
      </c>
      <c r="AD43" s="117">
        <v>9</v>
      </c>
      <c r="AE43" s="117">
        <v>10</v>
      </c>
      <c r="AF43" s="117">
        <v>8</v>
      </c>
      <c r="AG43" s="117">
        <v>8</v>
      </c>
      <c r="AH43" s="117">
        <v>9</v>
      </c>
      <c r="AI43" s="177">
        <f t="shared" si="5"/>
        <v>299</v>
      </c>
      <c r="AJ43" s="178">
        <f t="shared" si="4"/>
        <v>9.9666666666666668</v>
      </c>
      <c r="AK43" s="548"/>
      <c r="AL43" s="179">
        <f>AJ43/C43</f>
        <v>0.9966666666666667</v>
      </c>
      <c r="AM43" s="555"/>
      <c r="AN43" s="182">
        <f>AJ43/D43</f>
        <v>1.0833333333333335</v>
      </c>
      <c r="AO43" s="549"/>
    </row>
    <row r="44" spans="1:41" ht="20.100000000000001" customHeight="1">
      <c r="A44" s="536"/>
      <c r="B44" s="124" t="s">
        <v>490</v>
      </c>
      <c r="C44" s="227"/>
      <c r="D44" s="228"/>
      <c r="E44" s="229">
        <v>4</v>
      </c>
      <c r="F44" s="230">
        <v>4</v>
      </c>
      <c r="G44" s="230">
        <v>3</v>
      </c>
      <c r="H44" s="230">
        <v>3</v>
      </c>
      <c r="I44" s="230">
        <v>2</v>
      </c>
      <c r="J44" s="231">
        <v>2</v>
      </c>
      <c r="K44" s="231">
        <v>1</v>
      </c>
      <c r="L44" s="231">
        <v>1</v>
      </c>
      <c r="M44" s="231">
        <v>1</v>
      </c>
      <c r="N44" s="231">
        <v>1</v>
      </c>
      <c r="O44" s="231">
        <v>0</v>
      </c>
      <c r="P44" s="231">
        <v>0</v>
      </c>
      <c r="Q44" s="231">
        <v>0</v>
      </c>
      <c r="R44" s="231">
        <v>0</v>
      </c>
      <c r="S44" s="231">
        <v>0</v>
      </c>
      <c r="T44" s="231">
        <v>0</v>
      </c>
      <c r="U44" s="231">
        <v>0</v>
      </c>
      <c r="V44" s="231">
        <v>0</v>
      </c>
      <c r="W44" s="231">
        <v>0</v>
      </c>
      <c r="X44" s="231">
        <v>0</v>
      </c>
      <c r="Y44" s="231">
        <v>0</v>
      </c>
      <c r="Z44" s="231">
        <v>0</v>
      </c>
      <c r="AA44" s="231">
        <v>0</v>
      </c>
      <c r="AB44" s="231">
        <v>0</v>
      </c>
      <c r="AC44" s="231">
        <v>1</v>
      </c>
      <c r="AD44" s="231">
        <v>1</v>
      </c>
      <c r="AE44" s="231">
        <v>1</v>
      </c>
      <c r="AF44" s="231">
        <v>1</v>
      </c>
      <c r="AG44" s="231">
        <v>1</v>
      </c>
      <c r="AH44" s="231">
        <v>1</v>
      </c>
      <c r="AI44" s="130">
        <f t="shared" si="5"/>
        <v>28</v>
      </c>
      <c r="AJ44" s="178">
        <f t="shared" si="4"/>
        <v>0.93333333333333335</v>
      </c>
      <c r="AK44" s="121"/>
      <c r="AL44" s="232"/>
      <c r="AM44" s="149"/>
      <c r="AN44" s="185"/>
      <c r="AO44" s="113"/>
    </row>
    <row r="45" spans="1:41" ht="20.100000000000001" customHeight="1">
      <c r="A45" s="529" t="s">
        <v>512</v>
      </c>
      <c r="B45" s="104" t="s">
        <v>497</v>
      </c>
      <c r="C45" s="157">
        <v>29</v>
      </c>
      <c r="D45" s="175">
        <v>22</v>
      </c>
      <c r="E45" s="233">
        <v>20</v>
      </c>
      <c r="F45" s="233">
        <v>20</v>
      </c>
      <c r="G45" s="233">
        <v>20</v>
      </c>
      <c r="H45" s="233">
        <v>20</v>
      </c>
      <c r="I45" s="233">
        <v>20</v>
      </c>
      <c r="J45" s="233">
        <v>20</v>
      </c>
      <c r="K45" s="233">
        <v>20</v>
      </c>
      <c r="L45" s="233">
        <v>20</v>
      </c>
      <c r="M45" s="233">
        <v>20</v>
      </c>
      <c r="N45" s="234">
        <v>20</v>
      </c>
      <c r="O45" s="234">
        <v>20</v>
      </c>
      <c r="P45" s="234">
        <v>20</v>
      </c>
      <c r="Q45" s="234">
        <v>20</v>
      </c>
      <c r="R45" s="234">
        <v>20</v>
      </c>
      <c r="S45" s="234">
        <v>20</v>
      </c>
      <c r="T45" s="234">
        <v>20</v>
      </c>
      <c r="U45" s="234">
        <v>19</v>
      </c>
      <c r="V45" s="234">
        <v>19</v>
      </c>
      <c r="W45" s="234">
        <v>19</v>
      </c>
      <c r="X45" s="234">
        <v>19</v>
      </c>
      <c r="Y45" s="234">
        <v>19</v>
      </c>
      <c r="Z45" s="234">
        <v>19</v>
      </c>
      <c r="AA45" s="234">
        <v>18</v>
      </c>
      <c r="AB45" s="234">
        <v>18</v>
      </c>
      <c r="AC45" s="234">
        <v>18</v>
      </c>
      <c r="AD45" s="234">
        <v>18</v>
      </c>
      <c r="AE45" s="234">
        <v>18</v>
      </c>
      <c r="AF45" s="234">
        <v>18</v>
      </c>
      <c r="AG45" s="234">
        <v>18</v>
      </c>
      <c r="AH45" s="234">
        <v>18</v>
      </c>
      <c r="AI45" s="109">
        <f t="shared" si="5"/>
        <v>578</v>
      </c>
      <c r="AJ45" s="110">
        <f t="shared" si="4"/>
        <v>19.266666666666666</v>
      </c>
      <c r="AK45" s="531">
        <f>SUM(AJ45:AJ46)</f>
        <v>21.266666666666666</v>
      </c>
      <c r="AL45" s="111">
        <f>AJ45/C45</f>
        <v>0.66436781609195394</v>
      </c>
      <c r="AM45" s="532">
        <f>AK45/SUM(C45:C46)</f>
        <v>0.73333333333333328</v>
      </c>
      <c r="AN45" s="112">
        <f>AJ45/D45</f>
        <v>0.87575757575757573</v>
      </c>
      <c r="AO45" s="532">
        <f>AK45/SUM(D45:D46)</f>
        <v>0.88611111111111107</v>
      </c>
    </row>
    <row r="46" spans="1:41" ht="20.100000000000001" customHeight="1">
      <c r="A46" s="530"/>
      <c r="B46" s="115" t="s">
        <v>498</v>
      </c>
      <c r="C46" s="159"/>
      <c r="D46" s="159">
        <v>2</v>
      </c>
      <c r="E46" s="235">
        <v>2</v>
      </c>
      <c r="F46" s="118">
        <v>2</v>
      </c>
      <c r="G46" s="118">
        <v>2</v>
      </c>
      <c r="H46" s="118">
        <v>2</v>
      </c>
      <c r="I46" s="118">
        <v>2</v>
      </c>
      <c r="J46" s="118">
        <v>2</v>
      </c>
      <c r="K46" s="118">
        <v>2</v>
      </c>
      <c r="L46" s="118">
        <v>2</v>
      </c>
      <c r="M46" s="118">
        <v>2</v>
      </c>
      <c r="N46" s="118">
        <v>2</v>
      </c>
      <c r="O46" s="118">
        <v>2</v>
      </c>
      <c r="P46" s="118">
        <v>2</v>
      </c>
      <c r="Q46" s="118">
        <v>2</v>
      </c>
      <c r="R46" s="118">
        <v>2</v>
      </c>
      <c r="S46" s="118">
        <v>2</v>
      </c>
      <c r="T46" s="118">
        <v>2</v>
      </c>
      <c r="U46" s="118">
        <v>2</v>
      </c>
      <c r="V46" s="118">
        <v>2</v>
      </c>
      <c r="W46" s="118">
        <v>2</v>
      </c>
      <c r="X46" s="118">
        <v>2</v>
      </c>
      <c r="Y46" s="118">
        <v>2</v>
      </c>
      <c r="Z46" s="118">
        <v>2</v>
      </c>
      <c r="AA46" s="118">
        <v>2</v>
      </c>
      <c r="AB46" s="118">
        <v>2</v>
      </c>
      <c r="AC46" s="118">
        <v>2</v>
      </c>
      <c r="AD46" s="118">
        <v>2</v>
      </c>
      <c r="AE46" s="118">
        <v>2</v>
      </c>
      <c r="AF46" s="118">
        <v>2</v>
      </c>
      <c r="AG46" s="118">
        <v>2</v>
      </c>
      <c r="AH46" s="118">
        <v>2</v>
      </c>
      <c r="AI46" s="119">
        <f t="shared" si="5"/>
        <v>60</v>
      </c>
      <c r="AJ46" s="178">
        <f t="shared" si="4"/>
        <v>2</v>
      </c>
      <c r="AK46" s="574"/>
      <c r="AL46" s="236"/>
      <c r="AM46" s="575"/>
      <c r="AN46" s="182">
        <f>AJ46/D46</f>
        <v>1</v>
      </c>
      <c r="AO46" s="575"/>
    </row>
    <row r="47" spans="1:41" ht="20.100000000000001" customHeight="1">
      <c r="A47" s="536"/>
      <c r="B47" s="124" t="s">
        <v>513</v>
      </c>
      <c r="C47" s="204">
        <v>7</v>
      </c>
      <c r="D47" s="314">
        <v>8</v>
      </c>
      <c r="E47" s="237">
        <v>7</v>
      </c>
      <c r="F47" s="206">
        <v>8</v>
      </c>
      <c r="G47" s="206">
        <v>7</v>
      </c>
      <c r="H47" s="206">
        <v>7</v>
      </c>
      <c r="I47" s="206">
        <v>8</v>
      </c>
      <c r="J47" s="206">
        <v>8</v>
      </c>
      <c r="K47" s="206">
        <v>7</v>
      </c>
      <c r="L47" s="206">
        <v>6</v>
      </c>
      <c r="M47" s="206">
        <v>6</v>
      </c>
      <c r="N47" s="206">
        <v>5</v>
      </c>
      <c r="O47" s="206">
        <v>5</v>
      </c>
      <c r="P47" s="206">
        <v>5</v>
      </c>
      <c r="Q47" s="206">
        <v>5</v>
      </c>
      <c r="R47" s="206">
        <v>5</v>
      </c>
      <c r="S47" s="206">
        <v>5</v>
      </c>
      <c r="T47" s="206">
        <v>6</v>
      </c>
      <c r="U47" s="206">
        <v>6</v>
      </c>
      <c r="V47" s="206">
        <v>5</v>
      </c>
      <c r="W47" s="206">
        <v>5</v>
      </c>
      <c r="X47" s="206">
        <v>5</v>
      </c>
      <c r="Y47" s="206">
        <v>5</v>
      </c>
      <c r="Z47" s="206">
        <v>5</v>
      </c>
      <c r="AA47" s="206">
        <v>6</v>
      </c>
      <c r="AB47" s="206">
        <v>5</v>
      </c>
      <c r="AC47" s="206">
        <v>5</v>
      </c>
      <c r="AD47" s="206">
        <v>5</v>
      </c>
      <c r="AE47" s="206">
        <v>4</v>
      </c>
      <c r="AF47" s="206">
        <v>4</v>
      </c>
      <c r="AG47" s="206">
        <v>4</v>
      </c>
      <c r="AH47" s="206">
        <v>5</v>
      </c>
      <c r="AI47" s="153">
        <f t="shared" si="5"/>
        <v>169</v>
      </c>
      <c r="AJ47" s="173">
        <f t="shared" si="4"/>
        <v>5.6333333333333337</v>
      </c>
      <c r="AK47" s="238"/>
      <c r="AL47" s="315">
        <f>AJ47/C47</f>
        <v>0.80476190476190479</v>
      </c>
      <c r="AM47" s="154"/>
      <c r="AN47" s="316">
        <f>AJ47/D47</f>
        <v>0.70416666666666672</v>
      </c>
      <c r="AO47" s="239"/>
    </row>
    <row r="48" spans="1:41" ht="20.100000000000001" customHeight="1">
      <c r="A48" s="114"/>
      <c r="B48" s="115" t="s">
        <v>514</v>
      </c>
      <c r="C48" s="135"/>
      <c r="D48" s="204"/>
      <c r="E48" s="237"/>
      <c r="F48" s="206"/>
      <c r="G48" s="206"/>
      <c r="H48" s="206"/>
      <c r="I48" s="206"/>
      <c r="J48" s="206"/>
      <c r="K48" s="206"/>
      <c r="L48" s="206"/>
      <c r="M48" s="206"/>
      <c r="N48" s="206"/>
      <c r="O48" s="206"/>
      <c r="P48" s="206"/>
      <c r="Q48" s="206"/>
      <c r="R48" s="206"/>
      <c r="S48" s="206"/>
      <c r="T48" s="206"/>
      <c r="U48" s="206">
        <v>1</v>
      </c>
      <c r="V48" s="206">
        <v>1</v>
      </c>
      <c r="W48" s="206">
        <v>1</v>
      </c>
      <c r="X48" s="206">
        <v>1</v>
      </c>
      <c r="Y48" s="206">
        <v>1</v>
      </c>
      <c r="Z48" s="206">
        <v>1</v>
      </c>
      <c r="AA48" s="206">
        <v>2</v>
      </c>
      <c r="AB48" s="206">
        <v>2</v>
      </c>
      <c r="AC48" s="206">
        <v>2</v>
      </c>
      <c r="AD48" s="206">
        <v>2</v>
      </c>
      <c r="AE48" s="206">
        <v>2</v>
      </c>
      <c r="AF48" s="206">
        <v>2</v>
      </c>
      <c r="AG48" s="206">
        <v>2</v>
      </c>
      <c r="AH48" s="206">
        <v>2</v>
      </c>
      <c r="AI48" s="140">
        <f>COUNTA(E48:AH48)</f>
        <v>14</v>
      </c>
      <c r="AJ48" s="238">
        <f t="shared" si="4"/>
        <v>1</v>
      </c>
      <c r="AK48" s="232" t="e">
        <f>AI48/C48</f>
        <v>#DIV/0!</v>
      </c>
      <c r="AL48" s="155"/>
      <c r="AM48" s="185" t="e">
        <f>AI48/D48</f>
        <v>#DIV/0!</v>
      </c>
      <c r="AN48" s="239"/>
    </row>
    <row r="49" spans="1:41" ht="20.100000000000001" customHeight="1">
      <c r="A49" s="529" t="s">
        <v>515</v>
      </c>
      <c r="B49" s="104" t="s">
        <v>497</v>
      </c>
      <c r="C49" s="168">
        <v>139</v>
      </c>
      <c r="D49" s="168">
        <v>125</v>
      </c>
      <c r="E49" s="240">
        <v>139</v>
      </c>
      <c r="F49" s="240">
        <v>139</v>
      </c>
      <c r="G49" s="240">
        <v>139</v>
      </c>
      <c r="H49" s="240">
        <v>139</v>
      </c>
      <c r="I49" s="240">
        <v>139</v>
      </c>
      <c r="J49" s="240">
        <v>139</v>
      </c>
      <c r="K49" s="240">
        <v>138</v>
      </c>
      <c r="L49" s="240">
        <v>138</v>
      </c>
      <c r="M49" s="240">
        <v>138</v>
      </c>
      <c r="N49" s="240">
        <v>137</v>
      </c>
      <c r="O49" s="240">
        <v>136</v>
      </c>
      <c r="P49" s="240">
        <v>138</v>
      </c>
      <c r="Q49" s="240">
        <v>138</v>
      </c>
      <c r="R49" s="240">
        <v>138</v>
      </c>
      <c r="S49" s="240">
        <v>138</v>
      </c>
      <c r="T49" s="240">
        <v>138</v>
      </c>
      <c r="U49" s="240">
        <v>137</v>
      </c>
      <c r="V49" s="240">
        <v>137</v>
      </c>
      <c r="W49" s="240">
        <v>137</v>
      </c>
      <c r="X49" s="240">
        <v>137</v>
      </c>
      <c r="Y49" s="240">
        <v>136</v>
      </c>
      <c r="Z49" s="240">
        <v>136</v>
      </c>
      <c r="AA49" s="240">
        <v>136</v>
      </c>
      <c r="AB49" s="240">
        <v>136</v>
      </c>
      <c r="AC49" s="240">
        <v>136</v>
      </c>
      <c r="AD49" s="240">
        <v>136</v>
      </c>
      <c r="AE49" s="240">
        <v>136</v>
      </c>
      <c r="AF49" s="240">
        <v>136</v>
      </c>
      <c r="AG49" s="240">
        <v>136</v>
      </c>
      <c r="AH49" s="240">
        <v>136</v>
      </c>
      <c r="AI49" s="109">
        <f t="shared" ref="AI49:AI61" si="6">SUM(E49:AH49)</f>
        <v>4119</v>
      </c>
      <c r="AJ49" s="110">
        <f t="shared" si="4"/>
        <v>137.30000000000001</v>
      </c>
      <c r="AK49" s="543"/>
      <c r="AL49" s="545"/>
      <c r="AM49" s="532"/>
      <c r="AN49" s="112">
        <f>AJ49/D49</f>
        <v>1.0984</v>
      </c>
      <c r="AO49" s="532"/>
    </row>
    <row r="50" spans="1:41" ht="20.100000000000001" customHeight="1">
      <c r="A50" s="536"/>
      <c r="B50" s="124" t="s">
        <v>498</v>
      </c>
      <c r="C50" s="170">
        <v>40</v>
      </c>
      <c r="D50" s="170">
        <v>70</v>
      </c>
      <c r="E50" s="241">
        <v>61</v>
      </c>
      <c r="F50" s="241">
        <v>61</v>
      </c>
      <c r="G50" s="241">
        <v>61</v>
      </c>
      <c r="H50" s="241">
        <v>61</v>
      </c>
      <c r="I50" s="241">
        <v>60</v>
      </c>
      <c r="J50" s="241">
        <v>60</v>
      </c>
      <c r="K50" s="241">
        <v>60</v>
      </c>
      <c r="L50" s="241">
        <v>60</v>
      </c>
      <c r="M50" s="241">
        <v>60</v>
      </c>
      <c r="N50" s="241">
        <v>61</v>
      </c>
      <c r="O50" s="241">
        <v>62</v>
      </c>
      <c r="P50" s="241">
        <v>62</v>
      </c>
      <c r="Q50" s="241">
        <v>62</v>
      </c>
      <c r="R50" s="241">
        <v>62</v>
      </c>
      <c r="S50" s="241">
        <v>62</v>
      </c>
      <c r="T50" s="241">
        <v>62</v>
      </c>
      <c r="U50" s="241">
        <v>62</v>
      </c>
      <c r="V50" s="241">
        <v>63</v>
      </c>
      <c r="W50" s="241">
        <v>63</v>
      </c>
      <c r="X50" s="241">
        <v>63</v>
      </c>
      <c r="Y50" s="241">
        <v>63</v>
      </c>
      <c r="Z50" s="241">
        <v>63</v>
      </c>
      <c r="AA50" s="241">
        <v>63</v>
      </c>
      <c r="AB50" s="241">
        <v>63</v>
      </c>
      <c r="AC50" s="241">
        <v>63</v>
      </c>
      <c r="AD50" s="241">
        <v>63</v>
      </c>
      <c r="AE50" s="241">
        <v>63</v>
      </c>
      <c r="AF50" s="241">
        <v>63</v>
      </c>
      <c r="AG50" s="241">
        <v>63</v>
      </c>
      <c r="AH50" s="241">
        <v>63</v>
      </c>
      <c r="AI50" s="130">
        <f t="shared" si="6"/>
        <v>1858</v>
      </c>
      <c r="AJ50" s="173">
        <f t="shared" si="4"/>
        <v>61.93333333333333</v>
      </c>
      <c r="AK50" s="544"/>
      <c r="AL50" s="546"/>
      <c r="AM50" s="526"/>
      <c r="AN50" s="174">
        <f>AJ50/D50</f>
        <v>0.88476190476190475</v>
      </c>
      <c r="AO50" s="526"/>
    </row>
    <row r="51" spans="1:41" ht="20.100000000000001" customHeight="1">
      <c r="A51" s="529" t="s">
        <v>516</v>
      </c>
      <c r="B51" s="104" t="s">
        <v>491</v>
      </c>
      <c r="C51" s="168">
        <v>9</v>
      </c>
      <c r="D51" s="168">
        <v>9</v>
      </c>
      <c r="E51" s="242">
        <v>9</v>
      </c>
      <c r="F51" s="240">
        <v>9</v>
      </c>
      <c r="G51" s="240">
        <v>9</v>
      </c>
      <c r="H51" s="243">
        <v>9</v>
      </c>
      <c r="I51" s="243">
        <v>9</v>
      </c>
      <c r="J51" s="243">
        <v>9</v>
      </c>
      <c r="K51" s="243">
        <v>9</v>
      </c>
      <c r="L51" s="243">
        <v>9</v>
      </c>
      <c r="M51" s="243">
        <v>9</v>
      </c>
      <c r="N51" s="243">
        <v>9</v>
      </c>
      <c r="O51" s="240">
        <v>9</v>
      </c>
      <c r="P51" s="240">
        <v>9</v>
      </c>
      <c r="Q51" s="240">
        <v>9</v>
      </c>
      <c r="R51" s="240">
        <v>9</v>
      </c>
      <c r="S51" s="240">
        <v>9</v>
      </c>
      <c r="T51" s="240">
        <v>9</v>
      </c>
      <c r="U51" s="240">
        <v>9</v>
      </c>
      <c r="V51" s="240">
        <v>9</v>
      </c>
      <c r="W51" s="240">
        <v>9</v>
      </c>
      <c r="X51" s="240">
        <v>9</v>
      </c>
      <c r="Y51" s="240">
        <v>9</v>
      </c>
      <c r="Z51" s="240">
        <v>9</v>
      </c>
      <c r="AA51" s="240">
        <v>9</v>
      </c>
      <c r="AB51" s="240">
        <v>9</v>
      </c>
      <c r="AC51" s="240">
        <v>9</v>
      </c>
      <c r="AD51" s="240">
        <v>9</v>
      </c>
      <c r="AE51" s="240">
        <v>9</v>
      </c>
      <c r="AF51" s="240">
        <v>9</v>
      </c>
      <c r="AG51" s="240">
        <v>9</v>
      </c>
      <c r="AH51" s="240">
        <v>9</v>
      </c>
      <c r="AI51" s="109">
        <f t="shared" si="6"/>
        <v>270</v>
      </c>
      <c r="AJ51" s="110">
        <f t="shared" si="4"/>
        <v>9</v>
      </c>
      <c r="AK51" s="543">
        <f>SUM(AJ51:AJ52)</f>
        <v>9.2666666666666675</v>
      </c>
      <c r="AL51" s="111">
        <f>AJ51/C51</f>
        <v>1</v>
      </c>
      <c r="AM51" s="532">
        <f>AK51/SUM(C51:C52)</f>
        <v>1.0296296296296297</v>
      </c>
      <c r="AN51" s="112">
        <f>AJ51/D51</f>
        <v>1</v>
      </c>
      <c r="AO51" s="532">
        <f>AK51/SUM(D51:D52)</f>
        <v>1.0296296296296297</v>
      </c>
    </row>
    <row r="52" spans="1:41" ht="20.100000000000001" customHeight="1">
      <c r="A52" s="536"/>
      <c r="B52" s="124" t="s">
        <v>517</v>
      </c>
      <c r="C52" s="170"/>
      <c r="D52" s="170"/>
      <c r="E52" s="244">
        <v>0</v>
      </c>
      <c r="F52" s="241">
        <v>0</v>
      </c>
      <c r="G52" s="241">
        <v>0</v>
      </c>
      <c r="H52" s="241">
        <v>0</v>
      </c>
      <c r="I52" s="241">
        <v>0</v>
      </c>
      <c r="J52" s="241">
        <v>0</v>
      </c>
      <c r="K52" s="241">
        <v>0</v>
      </c>
      <c r="L52" s="241">
        <v>0</v>
      </c>
      <c r="M52" s="241">
        <v>0</v>
      </c>
      <c r="N52" s="241">
        <v>0</v>
      </c>
      <c r="O52" s="241">
        <v>0</v>
      </c>
      <c r="P52" s="245">
        <v>0</v>
      </c>
      <c r="Q52" s="246">
        <v>0</v>
      </c>
      <c r="R52" s="246">
        <v>0</v>
      </c>
      <c r="S52" s="246">
        <v>0</v>
      </c>
      <c r="T52" s="246">
        <v>0</v>
      </c>
      <c r="U52" s="246">
        <v>0</v>
      </c>
      <c r="V52" s="246">
        <v>0</v>
      </c>
      <c r="W52" s="246">
        <v>0</v>
      </c>
      <c r="X52" s="246">
        <v>0</v>
      </c>
      <c r="Y52" s="246">
        <v>0</v>
      </c>
      <c r="Z52" s="246">
        <v>0</v>
      </c>
      <c r="AA52" s="246">
        <v>1</v>
      </c>
      <c r="AB52" s="246">
        <v>1</v>
      </c>
      <c r="AC52" s="245">
        <v>1</v>
      </c>
      <c r="AD52" s="246">
        <v>1</v>
      </c>
      <c r="AE52" s="246">
        <v>1</v>
      </c>
      <c r="AF52" s="246">
        <v>1</v>
      </c>
      <c r="AG52" s="246">
        <v>1</v>
      </c>
      <c r="AH52" s="246">
        <v>1</v>
      </c>
      <c r="AI52" s="130">
        <f t="shared" si="6"/>
        <v>8</v>
      </c>
      <c r="AJ52" s="173">
        <f t="shared" si="4"/>
        <v>0.26666666666666666</v>
      </c>
      <c r="AK52" s="544"/>
      <c r="AL52" s="156"/>
      <c r="AM52" s="526"/>
      <c r="AN52" s="156"/>
      <c r="AO52" s="526"/>
    </row>
    <row r="53" spans="1:41" ht="20.100000000000001" customHeight="1">
      <c r="A53" s="530" t="s">
        <v>518</v>
      </c>
      <c r="B53" s="104" t="s">
        <v>491</v>
      </c>
      <c r="C53" s="247">
        <v>15</v>
      </c>
      <c r="D53" s="576">
        <v>10</v>
      </c>
      <c r="E53" s="248"/>
      <c r="F53" s="248">
        <v>12</v>
      </c>
      <c r="G53" s="248">
        <v>7</v>
      </c>
      <c r="H53" s="248">
        <v>9</v>
      </c>
      <c r="I53" s="248">
        <v>8</v>
      </c>
      <c r="J53" s="248">
        <v>14</v>
      </c>
      <c r="K53" s="248">
        <v>13</v>
      </c>
      <c r="L53" s="248"/>
      <c r="M53" s="248">
        <v>11</v>
      </c>
      <c r="N53" s="248">
        <v>10</v>
      </c>
      <c r="O53" s="248">
        <v>9</v>
      </c>
      <c r="P53" s="248">
        <v>9</v>
      </c>
      <c r="Q53" s="248">
        <v>12</v>
      </c>
      <c r="R53" s="248">
        <v>13</v>
      </c>
      <c r="S53" s="248"/>
      <c r="T53" s="248">
        <v>14</v>
      </c>
      <c r="U53" s="248">
        <v>10</v>
      </c>
      <c r="V53" s="248">
        <v>10</v>
      </c>
      <c r="W53" s="248">
        <v>7</v>
      </c>
      <c r="X53" s="248">
        <v>15</v>
      </c>
      <c r="Y53" s="248">
        <v>14</v>
      </c>
      <c r="Z53" s="248"/>
      <c r="AA53" s="248">
        <v>11</v>
      </c>
      <c r="AB53" s="248">
        <v>11</v>
      </c>
      <c r="AC53" s="248">
        <v>9</v>
      </c>
      <c r="AD53" s="248">
        <v>8</v>
      </c>
      <c r="AE53" s="248">
        <v>10</v>
      </c>
      <c r="AF53" s="248">
        <v>11</v>
      </c>
      <c r="AG53" s="248"/>
      <c r="AH53" s="248">
        <v>13</v>
      </c>
      <c r="AI53" s="177">
        <f t="shared" si="6"/>
        <v>270</v>
      </c>
      <c r="AJ53" s="178">
        <f t="shared" si="4"/>
        <v>10.8</v>
      </c>
      <c r="AK53" s="578">
        <f>SUM(AJ53:AJ54)</f>
        <v>10.8</v>
      </c>
      <c r="AL53" s="179">
        <f>AJ53/C53</f>
        <v>0.72000000000000008</v>
      </c>
      <c r="AM53" s="532">
        <f>AK53/SUM(C53:C54)</f>
        <v>0.72000000000000008</v>
      </c>
      <c r="AN53" s="182">
        <f>AJ53/D53</f>
        <v>1.08</v>
      </c>
      <c r="AO53" s="532">
        <f>AK53/SUM(D53:D54)</f>
        <v>1.08</v>
      </c>
    </row>
    <row r="54" spans="1:41" ht="20.100000000000001" customHeight="1">
      <c r="A54" s="530"/>
      <c r="B54" s="115" t="s">
        <v>492</v>
      </c>
      <c r="C54" s="247"/>
      <c r="D54" s="577"/>
      <c r="E54" s="248"/>
      <c r="F54" s="248">
        <v>0</v>
      </c>
      <c r="G54" s="248">
        <v>0</v>
      </c>
      <c r="H54" s="248">
        <v>0</v>
      </c>
      <c r="I54" s="248">
        <v>0</v>
      </c>
      <c r="J54" s="248">
        <v>0</v>
      </c>
      <c r="K54" s="248">
        <v>0</v>
      </c>
      <c r="L54" s="248"/>
      <c r="M54" s="248">
        <v>0</v>
      </c>
      <c r="N54" s="248">
        <v>0</v>
      </c>
      <c r="O54" s="248">
        <v>0</v>
      </c>
      <c r="P54" s="248">
        <v>0</v>
      </c>
      <c r="Q54" s="248">
        <v>0</v>
      </c>
      <c r="R54" s="248">
        <v>0</v>
      </c>
      <c r="S54" s="248"/>
      <c r="T54" s="248">
        <v>0</v>
      </c>
      <c r="U54" s="248">
        <v>0</v>
      </c>
      <c r="V54" s="248">
        <v>0</v>
      </c>
      <c r="W54" s="248">
        <v>0</v>
      </c>
      <c r="X54" s="248">
        <v>0</v>
      </c>
      <c r="Y54" s="248">
        <v>0</v>
      </c>
      <c r="Z54" s="248"/>
      <c r="AA54" s="248">
        <v>0</v>
      </c>
      <c r="AB54" s="248">
        <v>0</v>
      </c>
      <c r="AC54" s="248">
        <v>0</v>
      </c>
      <c r="AD54" s="248">
        <v>0</v>
      </c>
      <c r="AE54" s="248">
        <v>0</v>
      </c>
      <c r="AF54" s="248">
        <v>0</v>
      </c>
      <c r="AG54" s="248"/>
      <c r="AH54" s="248">
        <v>0</v>
      </c>
      <c r="AI54" s="177">
        <f t="shared" si="6"/>
        <v>0</v>
      </c>
      <c r="AJ54" s="178">
        <f t="shared" si="4"/>
        <v>0</v>
      </c>
      <c r="AK54" s="579"/>
      <c r="AL54" s="581"/>
      <c r="AM54" s="580"/>
      <c r="AN54" s="581"/>
      <c r="AO54" s="575"/>
    </row>
    <row r="55" spans="1:41" ht="20.100000000000001" customHeight="1">
      <c r="A55" s="536"/>
      <c r="B55" s="249" t="s">
        <v>493</v>
      </c>
      <c r="C55" s="250"/>
      <c r="D55" s="250"/>
      <c r="E55" s="251"/>
      <c r="F55" s="251">
        <v>1</v>
      </c>
      <c r="G55" s="251">
        <v>2</v>
      </c>
      <c r="H55" s="252">
        <v>0</v>
      </c>
      <c r="I55" s="251">
        <v>1</v>
      </c>
      <c r="J55" s="251">
        <v>0</v>
      </c>
      <c r="K55" s="251">
        <v>0</v>
      </c>
      <c r="L55" s="251"/>
      <c r="M55" s="251">
        <v>2</v>
      </c>
      <c r="N55" s="251">
        <v>1</v>
      </c>
      <c r="O55" s="252">
        <v>0</v>
      </c>
      <c r="P55" s="251">
        <v>0</v>
      </c>
      <c r="Q55" s="251">
        <v>0</v>
      </c>
      <c r="R55" s="251">
        <v>1</v>
      </c>
      <c r="S55" s="251"/>
      <c r="T55" s="251">
        <v>0</v>
      </c>
      <c r="U55" s="251">
        <v>1</v>
      </c>
      <c r="V55" s="251">
        <v>0</v>
      </c>
      <c r="W55" s="251">
        <v>2</v>
      </c>
      <c r="X55" s="252">
        <v>0</v>
      </c>
      <c r="Y55" s="251">
        <v>0</v>
      </c>
      <c r="Z55" s="251"/>
      <c r="AA55" s="251">
        <v>1</v>
      </c>
      <c r="AB55" s="251">
        <v>1</v>
      </c>
      <c r="AC55" s="251">
        <v>0</v>
      </c>
      <c r="AD55" s="251">
        <v>1</v>
      </c>
      <c r="AE55" s="251">
        <v>0</v>
      </c>
      <c r="AF55" s="251">
        <v>1</v>
      </c>
      <c r="AG55" s="251"/>
      <c r="AH55" s="251">
        <v>0</v>
      </c>
      <c r="AI55" s="187">
        <f t="shared" si="6"/>
        <v>15</v>
      </c>
      <c r="AJ55" s="188">
        <f t="shared" si="4"/>
        <v>0.6</v>
      </c>
      <c r="AK55" s="253"/>
      <c r="AL55" s="582"/>
      <c r="AM55" s="299"/>
      <c r="AN55" s="582"/>
      <c r="AO55" s="254"/>
    </row>
    <row r="56" spans="1:41" ht="20.100000000000001" customHeight="1">
      <c r="A56" s="529" t="s">
        <v>519</v>
      </c>
      <c r="B56" s="104" t="s">
        <v>491</v>
      </c>
      <c r="C56" s="255">
        <v>18</v>
      </c>
      <c r="D56" s="256">
        <v>14</v>
      </c>
      <c r="E56" s="257"/>
      <c r="F56" s="258">
        <v>15</v>
      </c>
      <c r="G56" s="258">
        <v>12</v>
      </c>
      <c r="H56" s="259">
        <v>10</v>
      </c>
      <c r="I56" s="258">
        <v>11</v>
      </c>
      <c r="J56" s="258">
        <v>11</v>
      </c>
      <c r="K56" s="258">
        <v>14</v>
      </c>
      <c r="L56" s="258"/>
      <c r="M56" s="258">
        <v>16</v>
      </c>
      <c r="N56" s="258">
        <v>12</v>
      </c>
      <c r="O56" s="259">
        <v>11</v>
      </c>
      <c r="P56" s="258">
        <v>12</v>
      </c>
      <c r="Q56" s="258">
        <v>12</v>
      </c>
      <c r="R56" s="258">
        <v>14</v>
      </c>
      <c r="S56" s="258"/>
      <c r="T56" s="258">
        <v>15</v>
      </c>
      <c r="U56" s="258">
        <v>12</v>
      </c>
      <c r="V56" s="258">
        <v>11</v>
      </c>
      <c r="W56" s="258">
        <v>12</v>
      </c>
      <c r="X56" s="259">
        <v>14</v>
      </c>
      <c r="Y56" s="258">
        <v>14</v>
      </c>
      <c r="Z56" s="258"/>
      <c r="AA56" s="258">
        <v>15</v>
      </c>
      <c r="AB56" s="258">
        <v>13</v>
      </c>
      <c r="AC56" s="258">
        <v>10</v>
      </c>
      <c r="AD56" s="258">
        <v>12</v>
      </c>
      <c r="AE56" s="258">
        <v>13</v>
      </c>
      <c r="AF56" s="258">
        <v>12</v>
      </c>
      <c r="AG56" s="258"/>
      <c r="AH56" s="258">
        <v>16</v>
      </c>
      <c r="AI56" s="260">
        <f t="shared" si="6"/>
        <v>319</v>
      </c>
      <c r="AJ56" s="110">
        <f t="shared" si="4"/>
        <v>12.76</v>
      </c>
      <c r="AK56" s="531">
        <f>SUM(AJ56:AJ57)</f>
        <v>13.2</v>
      </c>
      <c r="AL56" s="111">
        <f>AJ56/C56</f>
        <v>0.7088888888888889</v>
      </c>
      <c r="AM56" s="532">
        <f>AK56/(C56+C57)</f>
        <v>0.73333333333333328</v>
      </c>
      <c r="AN56" s="112">
        <f>AJ56/D56</f>
        <v>0.91142857142857137</v>
      </c>
      <c r="AO56" s="532">
        <f>AK56/SUM(D56:D57)</f>
        <v>0.88</v>
      </c>
    </row>
    <row r="57" spans="1:41" ht="20.100000000000001" customHeight="1">
      <c r="A57" s="530"/>
      <c r="B57" s="115" t="s">
        <v>492</v>
      </c>
      <c r="C57" s="261"/>
      <c r="D57" s="262">
        <v>1</v>
      </c>
      <c r="E57" s="263"/>
      <c r="F57" s="264">
        <v>0</v>
      </c>
      <c r="G57" s="264">
        <v>0</v>
      </c>
      <c r="H57" s="265">
        <v>1</v>
      </c>
      <c r="I57" s="264">
        <v>0</v>
      </c>
      <c r="J57" s="266">
        <v>1</v>
      </c>
      <c r="K57" s="267">
        <v>1</v>
      </c>
      <c r="L57" s="264"/>
      <c r="M57" s="264">
        <v>0</v>
      </c>
      <c r="N57" s="264">
        <v>0</v>
      </c>
      <c r="O57" s="265">
        <v>1</v>
      </c>
      <c r="P57" s="264">
        <v>0</v>
      </c>
      <c r="Q57" s="264">
        <v>1</v>
      </c>
      <c r="R57" s="264">
        <v>1</v>
      </c>
      <c r="S57" s="264"/>
      <c r="T57" s="264">
        <v>0</v>
      </c>
      <c r="U57" s="264">
        <v>0</v>
      </c>
      <c r="V57" s="264">
        <v>0</v>
      </c>
      <c r="W57" s="264">
        <v>0</v>
      </c>
      <c r="X57" s="265">
        <v>3</v>
      </c>
      <c r="Y57" s="264">
        <v>0</v>
      </c>
      <c r="Z57" s="264"/>
      <c r="AA57" s="264">
        <v>0</v>
      </c>
      <c r="AB57" s="264">
        <v>0</v>
      </c>
      <c r="AC57" s="264">
        <v>1</v>
      </c>
      <c r="AD57" s="264">
        <v>0</v>
      </c>
      <c r="AE57" s="264">
        <v>0</v>
      </c>
      <c r="AF57" s="264">
        <v>1</v>
      </c>
      <c r="AG57" s="264"/>
      <c r="AH57" s="264">
        <v>0</v>
      </c>
      <c r="AI57" s="268">
        <f t="shared" si="6"/>
        <v>11</v>
      </c>
      <c r="AJ57" s="269">
        <f t="shared" si="4"/>
        <v>0.44</v>
      </c>
      <c r="AK57" s="547"/>
      <c r="AL57" s="581"/>
      <c r="AM57" s="525"/>
      <c r="AN57" s="581"/>
      <c r="AO57" s="524"/>
    </row>
    <row r="58" spans="1:41" ht="20.100000000000001" customHeight="1">
      <c r="A58" s="536"/>
      <c r="B58" s="151" t="s">
        <v>493</v>
      </c>
      <c r="C58" s="270"/>
      <c r="D58" s="271"/>
      <c r="E58" s="272"/>
      <c r="F58" s="273">
        <v>0</v>
      </c>
      <c r="G58" s="273">
        <v>1</v>
      </c>
      <c r="H58" s="274">
        <v>0</v>
      </c>
      <c r="I58" s="273">
        <v>1</v>
      </c>
      <c r="J58" s="273">
        <v>1</v>
      </c>
      <c r="K58" s="273">
        <v>0</v>
      </c>
      <c r="L58" s="273"/>
      <c r="M58" s="273">
        <v>0</v>
      </c>
      <c r="N58" s="273">
        <v>0</v>
      </c>
      <c r="O58" s="274">
        <v>0</v>
      </c>
      <c r="P58" s="273">
        <v>0</v>
      </c>
      <c r="Q58" s="273">
        <v>0</v>
      </c>
      <c r="R58" s="273">
        <v>0</v>
      </c>
      <c r="S58" s="273"/>
      <c r="T58" s="273">
        <v>1</v>
      </c>
      <c r="U58" s="273">
        <v>0</v>
      </c>
      <c r="V58" s="273">
        <v>0</v>
      </c>
      <c r="W58" s="273">
        <v>0</v>
      </c>
      <c r="X58" s="274">
        <v>0</v>
      </c>
      <c r="Y58" s="273">
        <v>0</v>
      </c>
      <c r="Z58" s="273"/>
      <c r="AA58" s="273">
        <v>1</v>
      </c>
      <c r="AB58" s="273">
        <v>0</v>
      </c>
      <c r="AC58" s="273">
        <v>0</v>
      </c>
      <c r="AD58" s="273">
        <v>0</v>
      </c>
      <c r="AE58" s="273">
        <v>0</v>
      </c>
      <c r="AF58" s="273">
        <v>0</v>
      </c>
      <c r="AG58" s="273"/>
      <c r="AH58" s="273">
        <v>0</v>
      </c>
      <c r="AI58" s="166">
        <f t="shared" si="6"/>
        <v>5</v>
      </c>
      <c r="AJ58" s="167">
        <f t="shared" si="4"/>
        <v>0.2</v>
      </c>
      <c r="AK58" s="526"/>
      <c r="AL58" s="582"/>
      <c r="AM58" s="526"/>
      <c r="AN58" s="582"/>
      <c r="AO58" s="526"/>
    </row>
    <row r="59" spans="1:41" ht="20.100000000000001" customHeight="1">
      <c r="A59" s="529" t="s">
        <v>520</v>
      </c>
      <c r="B59" s="104" t="s">
        <v>521</v>
      </c>
      <c r="C59" s="275">
        <v>46</v>
      </c>
      <c r="D59" s="275">
        <v>46</v>
      </c>
      <c r="E59" s="169">
        <v>44</v>
      </c>
      <c r="F59" s="240">
        <v>44</v>
      </c>
      <c r="G59" s="240">
        <v>44</v>
      </c>
      <c r="H59" s="240">
        <v>44</v>
      </c>
      <c r="I59" s="240">
        <v>44</v>
      </c>
      <c r="J59" s="240">
        <v>44</v>
      </c>
      <c r="K59" s="240">
        <v>44</v>
      </c>
      <c r="L59" s="240">
        <v>44</v>
      </c>
      <c r="M59" s="240">
        <v>44</v>
      </c>
      <c r="N59" s="240">
        <v>44</v>
      </c>
      <c r="O59" s="240">
        <v>44</v>
      </c>
      <c r="P59" s="240">
        <v>44</v>
      </c>
      <c r="Q59" s="240">
        <v>44</v>
      </c>
      <c r="R59" s="240">
        <v>46</v>
      </c>
      <c r="S59" s="240">
        <v>45</v>
      </c>
      <c r="T59" s="240">
        <v>45</v>
      </c>
      <c r="U59" s="240">
        <v>45</v>
      </c>
      <c r="V59" s="240">
        <v>45</v>
      </c>
      <c r="W59" s="240">
        <v>45</v>
      </c>
      <c r="X59" s="240">
        <v>45</v>
      </c>
      <c r="Y59" s="240">
        <v>45</v>
      </c>
      <c r="Z59" s="240">
        <v>45</v>
      </c>
      <c r="AA59" s="240">
        <v>45</v>
      </c>
      <c r="AB59" s="240">
        <v>45</v>
      </c>
      <c r="AC59" s="240">
        <v>45</v>
      </c>
      <c r="AD59" s="240">
        <v>45</v>
      </c>
      <c r="AE59" s="240">
        <v>45</v>
      </c>
      <c r="AF59" s="240">
        <v>45</v>
      </c>
      <c r="AG59" s="240">
        <v>45</v>
      </c>
      <c r="AH59" s="240">
        <v>45</v>
      </c>
      <c r="AI59" s="109">
        <f t="shared" si="6"/>
        <v>1338</v>
      </c>
      <c r="AJ59" s="110">
        <f t="shared" si="4"/>
        <v>44.6</v>
      </c>
      <c r="AK59" s="583"/>
      <c r="AL59" s="111">
        <f>AJ59/C59</f>
        <v>0.96956521739130441</v>
      </c>
      <c r="AM59" s="586"/>
      <c r="AN59" s="112">
        <f>AJ59/D59</f>
        <v>0.96956521739130441</v>
      </c>
      <c r="AO59" s="583"/>
    </row>
    <row r="60" spans="1:41" ht="20.100000000000001" customHeight="1">
      <c r="A60" s="530"/>
      <c r="B60" s="115" t="s">
        <v>490</v>
      </c>
      <c r="C60" s="276"/>
      <c r="D60" s="276"/>
      <c r="E60" s="277">
        <v>2</v>
      </c>
      <c r="F60" s="278">
        <v>2</v>
      </c>
      <c r="G60" s="278">
        <v>2</v>
      </c>
      <c r="H60" s="278">
        <v>2</v>
      </c>
      <c r="I60" s="278">
        <v>2</v>
      </c>
      <c r="J60" s="278">
        <v>2</v>
      </c>
      <c r="K60" s="278">
        <v>1</v>
      </c>
      <c r="L60" s="278">
        <v>1</v>
      </c>
      <c r="M60" s="278">
        <v>1</v>
      </c>
      <c r="N60" s="278">
        <v>1</v>
      </c>
      <c r="O60" s="278">
        <v>1</v>
      </c>
      <c r="P60" s="278">
        <v>1</v>
      </c>
      <c r="Q60" s="278">
        <v>1</v>
      </c>
      <c r="R60" s="278">
        <v>1</v>
      </c>
      <c r="S60" s="278">
        <v>0</v>
      </c>
      <c r="T60" s="278">
        <v>0</v>
      </c>
      <c r="U60" s="278">
        <v>0</v>
      </c>
      <c r="V60" s="278">
        <v>0</v>
      </c>
      <c r="W60" s="278">
        <v>0</v>
      </c>
      <c r="X60" s="278">
        <v>0</v>
      </c>
      <c r="Y60" s="278">
        <v>0</v>
      </c>
      <c r="Z60" s="278">
        <v>0</v>
      </c>
      <c r="AA60" s="278">
        <v>0</v>
      </c>
      <c r="AB60" s="278">
        <v>1</v>
      </c>
      <c r="AC60" s="278">
        <v>1</v>
      </c>
      <c r="AD60" s="278">
        <v>1</v>
      </c>
      <c r="AE60" s="278">
        <v>1</v>
      </c>
      <c r="AF60" s="278">
        <v>1</v>
      </c>
      <c r="AG60" s="278">
        <v>1</v>
      </c>
      <c r="AH60" s="278">
        <v>1</v>
      </c>
      <c r="AI60" s="279">
        <f t="shared" si="6"/>
        <v>27</v>
      </c>
      <c r="AJ60" s="280">
        <f t="shared" si="4"/>
        <v>0.9</v>
      </c>
      <c r="AK60" s="584"/>
      <c r="AL60" s="540"/>
      <c r="AM60" s="587"/>
      <c r="AN60" s="540"/>
      <c r="AO60" s="584"/>
    </row>
    <row r="61" spans="1:41" ht="20.100000000000001" customHeight="1">
      <c r="A61" s="536"/>
      <c r="B61" s="124" t="s">
        <v>522</v>
      </c>
      <c r="C61" s="281"/>
      <c r="D61" s="281"/>
      <c r="E61" s="282">
        <v>10</v>
      </c>
      <c r="F61" s="283">
        <v>14</v>
      </c>
      <c r="G61" s="246">
        <v>0</v>
      </c>
      <c r="H61" s="283">
        <v>5</v>
      </c>
      <c r="I61" s="283">
        <v>0</v>
      </c>
      <c r="J61" s="282">
        <v>0</v>
      </c>
      <c r="K61" s="283">
        <v>12</v>
      </c>
      <c r="L61" s="246">
        <v>10</v>
      </c>
      <c r="M61" s="283">
        <v>4</v>
      </c>
      <c r="N61" s="283">
        <v>0</v>
      </c>
      <c r="O61" s="283">
        <v>2</v>
      </c>
      <c r="P61" s="283">
        <v>0</v>
      </c>
      <c r="Q61" s="246">
        <v>0</v>
      </c>
      <c r="R61" s="246">
        <v>9</v>
      </c>
      <c r="S61" s="246">
        <v>9</v>
      </c>
      <c r="T61" s="246">
        <v>6</v>
      </c>
      <c r="U61" s="246">
        <v>2</v>
      </c>
      <c r="V61" s="246">
        <v>1</v>
      </c>
      <c r="W61" s="246">
        <v>0</v>
      </c>
      <c r="X61" s="284">
        <v>0</v>
      </c>
      <c r="Y61" s="283">
        <v>12</v>
      </c>
      <c r="Z61" s="283">
        <v>12</v>
      </c>
      <c r="AA61" s="283">
        <v>6</v>
      </c>
      <c r="AB61" s="283">
        <v>0</v>
      </c>
      <c r="AC61" s="283">
        <v>2</v>
      </c>
      <c r="AD61" s="283">
        <v>0</v>
      </c>
      <c r="AE61" s="283">
        <v>0</v>
      </c>
      <c r="AF61" s="283">
        <v>11</v>
      </c>
      <c r="AG61" s="283">
        <v>14</v>
      </c>
      <c r="AH61" s="283">
        <v>5</v>
      </c>
      <c r="AI61" s="153">
        <f t="shared" si="6"/>
        <v>146</v>
      </c>
      <c r="AJ61" s="140">
        <f t="shared" si="4"/>
        <v>4.8666666666666663</v>
      </c>
      <c r="AK61" s="585"/>
      <c r="AL61" s="528"/>
      <c r="AM61" s="588"/>
      <c r="AN61" s="528"/>
      <c r="AO61" s="585"/>
    </row>
    <row r="62" spans="1:41" ht="20.100000000000001" customHeight="1">
      <c r="A62" s="285"/>
      <c r="B62" s="286" t="s">
        <v>523</v>
      </c>
      <c r="C62" s="287">
        <f>SUM(C5:C61)-SUM(C15:C16,C26:C27,C49:C50)</f>
        <v>678</v>
      </c>
      <c r="D62" s="287">
        <f>SUM(D5:D61)-SUM(D15:D16,D26:D27,D49:D50)</f>
        <v>656.7</v>
      </c>
      <c r="E62" s="288">
        <f>SUM(E5:E9,E17:E21,E23:E24,E28:E33,E56:E57,E59:E59,E35:E47,E51:E53,E11:E13)</f>
        <v>455</v>
      </c>
      <c r="F62" s="288">
        <f t="shared" ref="F62:AF62" si="7">SUM(F5:F9,F17:F21,F23:F24,F28:F33,F56:F57,F59:F59,F35:F47,F51:F53,F11:F13)</f>
        <v>670</v>
      </c>
      <c r="G62" s="288">
        <f t="shared" si="7"/>
        <v>649</v>
      </c>
      <c r="H62" s="288">
        <f>SUM(H5:H9,H17:H21,H23:H24,H28:H33,H56:H57,H59:H59,H35:H47,H51:H53,H11:H13)</f>
        <v>655</v>
      </c>
      <c r="I62" s="288">
        <f>SUM(I5:I9,I17:I21,I23:I24,I28:I33,I56:I57,I59:I59,I35:I47,I51:I53,I11:I13)</f>
        <v>657</v>
      </c>
      <c r="J62" s="288">
        <f>SUM(J5:J9,J17:J21,J23:J24,J28:J33,J56:J57,J59:J59,J35:J47,J51:J53,J11:J13)</f>
        <v>676</v>
      </c>
      <c r="K62" s="288">
        <f t="shared" si="7"/>
        <v>635</v>
      </c>
      <c r="L62" s="288">
        <f t="shared" si="7"/>
        <v>462</v>
      </c>
      <c r="M62" s="288">
        <f t="shared" si="7"/>
        <v>668</v>
      </c>
      <c r="N62" s="288">
        <f t="shared" si="7"/>
        <v>653</v>
      </c>
      <c r="O62" s="288">
        <f t="shared" si="7"/>
        <v>651</v>
      </c>
      <c r="P62" s="288">
        <f t="shared" si="7"/>
        <v>649</v>
      </c>
      <c r="Q62" s="288">
        <f t="shared" si="7"/>
        <v>659</v>
      </c>
      <c r="R62" s="288">
        <f t="shared" si="7"/>
        <v>634</v>
      </c>
      <c r="S62" s="288">
        <f t="shared" si="7"/>
        <v>460</v>
      </c>
      <c r="T62" s="288">
        <f t="shared" si="7"/>
        <v>666</v>
      </c>
      <c r="U62" s="288">
        <f t="shared" si="7"/>
        <v>652</v>
      </c>
      <c r="V62" s="288">
        <f t="shared" si="7"/>
        <v>651</v>
      </c>
      <c r="W62" s="288">
        <f t="shared" si="7"/>
        <v>644</v>
      </c>
      <c r="X62" s="288">
        <f t="shared" si="7"/>
        <v>682</v>
      </c>
      <c r="Y62" s="288">
        <f>SUM(Y5:Y9,Y17:Y21,Y23:Y24,Y28:Y33,Y56:Y57,Y59:Y59,Y35:Y47,Y51:Y53,Y11:Y13)</f>
        <v>636</v>
      </c>
      <c r="Z62" s="288">
        <f>SUM(Z5:Z9,Z17:Z21,Z23:Z24,Z28:Z33,Z56:Z57,Z59:Z59,Z35:Z47,Z51:Z53,Z11:Z13)</f>
        <v>466</v>
      </c>
      <c r="AA62" s="288">
        <f>SUM(AA5:AA9,AA17:AA21,AA23:AA24,AA28:AA33,AA56:AA57,AA59:AA59,AA35:AA47,AA51:AA53,AA11:AA13)</f>
        <v>673</v>
      </c>
      <c r="AB62" s="288">
        <f t="shared" si="7"/>
        <v>656</v>
      </c>
      <c r="AC62" s="289">
        <f t="shared" si="7"/>
        <v>663</v>
      </c>
      <c r="AD62" s="289">
        <f t="shared" si="7"/>
        <v>648</v>
      </c>
      <c r="AE62" s="289">
        <f t="shared" si="7"/>
        <v>667</v>
      </c>
      <c r="AF62" s="289">
        <f t="shared" si="7"/>
        <v>633</v>
      </c>
      <c r="AG62" s="289">
        <f>SUM(AG5:AG9,AG17:AG21,AG23:AG24,AG28:AG33,AG56:AG57,AG59:AG59,AG35:AG47,AG51:AG53,AG11:AG13)</f>
        <v>461</v>
      </c>
      <c r="AH62" s="289">
        <f>SUM(AH5:AH9,AH17:AH21,AH23:AH24,AH28:AH33,AH56:AH57,AH59:AH59,AH35:AH47,AH51:AH53,AH11:AH13)</f>
        <v>658</v>
      </c>
      <c r="AI62" s="290">
        <f>SUM(AI5:AI6,AI8:AI9,AI17:AI18,AI20:AI21,AI23:AI24,AI28:AI29,AI31:AI33,AI56:AI57,AI59:AI59,AI35:AI37,AI39:AI40,AI42:AI43,AI45:AI47,AI51:AI53,AI11:AI13)</f>
        <v>18380</v>
      </c>
      <c r="AJ62" s="291">
        <f>SUM(AJ5:AJ6,AJ8:AJ9,AJ11:AJ13,AJ17:AJ18,AJ20:AJ21,AJ23:AJ24,AJ28:AJ29,AJ31:AJ33,AJ35:AJ37,AJ39:AJ40,AJ42:AJ43,AJ45:AJ47,AJ51:AJ54,AJ56:AJ57,AJ59)</f>
        <v>641.16666666666674</v>
      </c>
      <c r="AK62" s="292"/>
      <c r="AL62" s="293">
        <f>(AJ62-SUM(AJ31:AJ33))/C62</f>
        <v>0.88500491642084578</v>
      </c>
      <c r="AM62" s="298"/>
      <c r="AN62" s="294">
        <f>AJ62/D62</f>
        <v>0.97634637835642868</v>
      </c>
      <c r="AO62" s="212"/>
    </row>
  </sheetData>
  <mergeCells count="104">
    <mergeCell ref="A59:A61"/>
    <mergeCell ref="AK59:AK61"/>
    <mergeCell ref="AM59:AM61"/>
    <mergeCell ref="AO59:AO61"/>
    <mergeCell ref="AL60:AL61"/>
    <mergeCell ref="AN60:AN61"/>
    <mergeCell ref="AN54:AN55"/>
    <mergeCell ref="A56:A58"/>
    <mergeCell ref="AK56:AK58"/>
    <mergeCell ref="AM56:AM58"/>
    <mergeCell ref="AO56:AO58"/>
    <mergeCell ref="AL57:AL58"/>
    <mergeCell ref="AN57:AN58"/>
    <mergeCell ref="A51:A52"/>
    <mergeCell ref="AK51:AK52"/>
    <mergeCell ref="AM51:AM52"/>
    <mergeCell ref="AO51:AO52"/>
    <mergeCell ref="A53:A55"/>
    <mergeCell ref="D53:D54"/>
    <mergeCell ref="AK53:AK54"/>
    <mergeCell ref="AM53:AM54"/>
    <mergeCell ref="AO53:AO54"/>
    <mergeCell ref="AL54:AL55"/>
    <mergeCell ref="A45:A47"/>
    <mergeCell ref="AK45:AK46"/>
    <mergeCell ref="AM45:AM46"/>
    <mergeCell ref="AO45:AO46"/>
    <mergeCell ref="A49:A50"/>
    <mergeCell ref="AK49:AK50"/>
    <mergeCell ref="AL49:AL50"/>
    <mergeCell ref="AM49:AM50"/>
    <mergeCell ref="AO49:AO50"/>
    <mergeCell ref="A39:A41"/>
    <mergeCell ref="AK39:AK41"/>
    <mergeCell ref="AM39:AM41"/>
    <mergeCell ref="AO39:AO41"/>
    <mergeCell ref="AL40:AL41"/>
    <mergeCell ref="A42:A44"/>
    <mergeCell ref="AK42:AK43"/>
    <mergeCell ref="AM42:AM43"/>
    <mergeCell ref="AO42:AO43"/>
    <mergeCell ref="A26:A27"/>
    <mergeCell ref="AK26:AK27"/>
    <mergeCell ref="AL26:AL27"/>
    <mergeCell ref="AM26:AM27"/>
    <mergeCell ref="AO26:AO27"/>
    <mergeCell ref="A34:B34"/>
    <mergeCell ref="A35:A38"/>
    <mergeCell ref="AK35:AK37"/>
    <mergeCell ref="AM35:AM37"/>
    <mergeCell ref="AO35:AO37"/>
    <mergeCell ref="AL36:AL37"/>
    <mergeCell ref="A28:A30"/>
    <mergeCell ref="AK28:AK29"/>
    <mergeCell ref="AM28:AM29"/>
    <mergeCell ref="AO28:AO29"/>
    <mergeCell ref="A31:A33"/>
    <mergeCell ref="AK31:AK33"/>
    <mergeCell ref="AL31:AL33"/>
    <mergeCell ref="AM31:AM33"/>
    <mergeCell ref="AO31:AO33"/>
    <mergeCell ref="A20:A22"/>
    <mergeCell ref="AK20:AK22"/>
    <mergeCell ref="AM20:AM22"/>
    <mergeCell ref="AO20:AO22"/>
    <mergeCell ref="AL21:AL22"/>
    <mergeCell ref="A23:A25"/>
    <mergeCell ref="AK23:AK25"/>
    <mergeCell ref="AM23:AM25"/>
    <mergeCell ref="AO23:AO25"/>
    <mergeCell ref="AL24:AL25"/>
    <mergeCell ref="A15:A16"/>
    <mergeCell ref="AK15:AK16"/>
    <mergeCell ref="AL15:AL16"/>
    <mergeCell ref="AM15:AM16"/>
    <mergeCell ref="A8:A10"/>
    <mergeCell ref="AK8:AK10"/>
    <mergeCell ref="AM8:AM10"/>
    <mergeCell ref="AO15:AO16"/>
    <mergeCell ref="A17:A19"/>
    <mergeCell ref="AK17:AK18"/>
    <mergeCell ref="AM17:AM18"/>
    <mergeCell ref="AO17:AO18"/>
    <mergeCell ref="A1:D1"/>
    <mergeCell ref="A3:A4"/>
    <mergeCell ref="C3:C4"/>
    <mergeCell ref="D3:D4"/>
    <mergeCell ref="AI3:AI4"/>
    <mergeCell ref="AJ3:AK4"/>
    <mergeCell ref="AO8:AO10"/>
    <mergeCell ref="AL9:AL10"/>
    <mergeCell ref="A11:A13"/>
    <mergeCell ref="AK11:AK14"/>
    <mergeCell ref="AM11:AM14"/>
    <mergeCell ref="AO11:AO14"/>
    <mergeCell ref="AL12:AL14"/>
    <mergeCell ref="AL3:AM4"/>
    <mergeCell ref="AN3:AO4"/>
    <mergeCell ref="A5:A7"/>
    <mergeCell ref="AK5:AK7"/>
    <mergeCell ref="AM5:AM6"/>
    <mergeCell ref="AO5:AO6"/>
    <mergeCell ref="AN13:AN14"/>
    <mergeCell ref="A14:B14"/>
  </mergeCells>
  <phoneticPr fontId="46"/>
  <pageMargins left="0.70866141732283472" right="0.70866141732283472" top="0.55118110236220474" bottom="0.35433070866141736" header="0.31496062992125984" footer="0.31496062992125984"/>
  <pageSetup paperSize="9" scale="47" orientation="landscape" r:id="rId1"/>
  <legacy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80C92-FA7B-4267-909F-9B44A1DC6A40}">
  <sheetPr codeName="Sheet9">
    <tabColor rgb="FFEE0000"/>
    <pageSetUpPr fitToPage="1"/>
  </sheetPr>
  <dimension ref="A1:U34"/>
  <sheetViews>
    <sheetView workbookViewId="0">
      <selection sqref="A1:K1"/>
    </sheetView>
  </sheetViews>
  <sheetFormatPr defaultColWidth="9" defaultRowHeight="13.5"/>
  <cols>
    <col min="1" max="1" width="19.75" customWidth="1"/>
    <col min="2" max="2" width="5.75" customWidth="1"/>
    <col min="3" max="9" width="5.625" customWidth="1"/>
    <col min="10" max="10" width="2.625" customWidth="1"/>
    <col min="11" max="12" width="5.125" customWidth="1"/>
    <col min="13" max="14" width="5.625" customWidth="1"/>
    <col min="15" max="15" width="9.875" customWidth="1"/>
    <col min="16" max="16" width="5.625" customWidth="1"/>
    <col min="17" max="17" width="11.75" bestFit="1" customWidth="1"/>
    <col min="18" max="18" width="20.125" customWidth="1"/>
  </cols>
  <sheetData>
    <row r="1" spans="1:21" ht="33" customHeight="1">
      <c r="A1" s="592" t="s">
        <v>4</v>
      </c>
      <c r="B1" s="592"/>
      <c r="C1" s="592"/>
      <c r="D1" s="592"/>
      <c r="E1" s="592"/>
      <c r="F1" s="592"/>
      <c r="G1" s="592"/>
      <c r="H1" s="592"/>
      <c r="I1" s="592"/>
      <c r="J1" s="592"/>
      <c r="K1" s="592"/>
      <c r="L1" s="593" t="s">
        <v>66</v>
      </c>
      <c r="M1" s="593"/>
      <c r="N1" s="593"/>
      <c r="O1" s="593"/>
      <c r="P1" s="23"/>
    </row>
    <row r="2" spans="1:21" ht="31.5" customHeight="1">
      <c r="A2" s="475" t="s">
        <v>467</v>
      </c>
      <c r="B2" s="476"/>
      <c r="C2" s="476"/>
      <c r="D2" s="476"/>
      <c r="E2" s="476"/>
      <c r="F2" s="476"/>
      <c r="G2" s="476"/>
      <c r="H2" s="476"/>
      <c r="I2" s="476"/>
      <c r="J2" s="476"/>
      <c r="K2" s="477"/>
      <c r="L2" s="593" t="s">
        <v>1</v>
      </c>
      <c r="M2" s="593"/>
      <c r="N2" s="593"/>
      <c r="O2" s="593"/>
      <c r="P2" s="23"/>
    </row>
    <row r="3" spans="1:21" ht="14.25" thickBot="1"/>
    <row r="4" spans="1:21" ht="15" customHeight="1" thickTop="1">
      <c r="A4" s="1" t="s">
        <v>14</v>
      </c>
      <c r="B4" s="478" t="s">
        <v>37</v>
      </c>
      <c r="C4" s="480" t="s">
        <v>26</v>
      </c>
      <c r="D4" s="480"/>
      <c r="E4" s="482" t="s">
        <v>477</v>
      </c>
      <c r="F4" s="480" t="s">
        <v>3</v>
      </c>
      <c r="G4" s="480"/>
      <c r="H4" s="484" t="s">
        <v>35</v>
      </c>
      <c r="I4" s="480" t="s">
        <v>21</v>
      </c>
      <c r="J4" s="480"/>
      <c r="K4" s="480"/>
      <c r="L4" s="488" t="s">
        <v>64</v>
      </c>
      <c r="M4" s="480" t="s">
        <v>24</v>
      </c>
      <c r="N4" s="480"/>
      <c r="O4" s="2"/>
    </row>
    <row r="5" spans="1:21" ht="15" customHeight="1" thickBot="1">
      <c r="A5" s="3" t="s">
        <v>20</v>
      </c>
      <c r="B5" s="479"/>
      <c r="C5" s="481"/>
      <c r="D5" s="481"/>
      <c r="E5" s="483"/>
      <c r="F5" s="481"/>
      <c r="G5" s="481"/>
      <c r="H5" s="485"/>
      <c r="I5" s="481"/>
      <c r="J5" s="481"/>
      <c r="K5" s="481"/>
      <c r="L5" s="489"/>
      <c r="M5" s="481"/>
      <c r="N5" s="481"/>
      <c r="O5" s="11"/>
    </row>
    <row r="6" spans="1:21" ht="15" customHeight="1" thickTop="1">
      <c r="A6" s="492" t="s">
        <v>15</v>
      </c>
      <c r="B6" s="478" t="s">
        <v>22</v>
      </c>
      <c r="C6" s="480" t="s">
        <v>17</v>
      </c>
      <c r="D6" s="480"/>
      <c r="E6" s="494"/>
      <c r="F6" s="480"/>
      <c r="G6" s="480"/>
      <c r="H6" s="484" t="s">
        <v>27</v>
      </c>
      <c r="I6" s="480" t="s">
        <v>25</v>
      </c>
      <c r="J6" s="480"/>
      <c r="K6" s="480"/>
      <c r="L6" s="488" t="s">
        <v>23</v>
      </c>
      <c r="M6" s="480" t="s">
        <v>18</v>
      </c>
      <c r="N6" s="480"/>
      <c r="O6" s="2"/>
    </row>
    <row r="7" spans="1:21" ht="15" customHeight="1" thickBot="1">
      <c r="A7" s="493"/>
      <c r="B7" s="479"/>
      <c r="C7" s="481"/>
      <c r="D7" s="481"/>
      <c r="E7" s="495"/>
      <c r="F7" s="481"/>
      <c r="G7" s="481"/>
      <c r="H7" s="485"/>
      <c r="I7" s="481"/>
      <c r="J7" s="481"/>
      <c r="K7" s="481"/>
      <c r="L7" s="489"/>
      <c r="M7" s="481"/>
      <c r="N7" s="481"/>
      <c r="O7" s="11"/>
    </row>
    <row r="8" spans="1:21" ht="15" thickTop="1" thickBot="1"/>
    <row r="9" spans="1:21" ht="30" customHeight="1">
      <c r="A9" s="4"/>
      <c r="B9" s="496" t="s">
        <v>10</v>
      </c>
      <c r="C9" s="497"/>
      <c r="D9" s="497"/>
      <c r="E9" s="5" t="s">
        <v>11</v>
      </c>
      <c r="F9" s="498" t="s">
        <v>12</v>
      </c>
      <c r="G9" s="497"/>
      <c r="H9" s="497"/>
      <c r="I9" s="589"/>
      <c r="J9" s="499" t="s">
        <v>19</v>
      </c>
      <c r="K9" s="500"/>
      <c r="L9" s="590"/>
      <c r="M9" s="594" t="s">
        <v>42</v>
      </c>
      <c r="N9" s="595"/>
      <c r="O9" s="596"/>
      <c r="P9" s="21"/>
      <c r="Q9" s="9"/>
    </row>
    <row r="10" spans="1:21" ht="30" customHeight="1">
      <c r="A10" s="12"/>
      <c r="B10" s="32" t="s">
        <v>6</v>
      </c>
      <c r="C10" s="6" t="s">
        <v>7</v>
      </c>
      <c r="D10" s="33" t="s">
        <v>8</v>
      </c>
      <c r="E10" s="26" t="s">
        <v>9</v>
      </c>
      <c r="F10" s="42" t="s">
        <v>6</v>
      </c>
      <c r="G10" s="6" t="s">
        <v>7</v>
      </c>
      <c r="H10" s="34" t="s">
        <v>8</v>
      </c>
      <c r="I10" s="26" t="s">
        <v>13</v>
      </c>
      <c r="J10" s="502"/>
      <c r="K10" s="503"/>
      <c r="L10" s="591"/>
      <c r="M10" s="597"/>
      <c r="N10" s="598"/>
      <c r="O10" s="599"/>
      <c r="P10" s="21"/>
      <c r="Q10" t="s">
        <v>524</v>
      </c>
      <c r="R10" t="s">
        <v>525</v>
      </c>
    </row>
    <row r="11" spans="1:21" ht="30" customHeight="1">
      <c r="A11" s="47" t="s">
        <v>70</v>
      </c>
      <c r="B11" s="89" t="str" cm="1">
        <f t="array" ref="B11">IFERROR(_xlfn.LET(_xlpm.達成率,_xlfn.XLOOKUP(1,(集計!$A:$A=$A$2)*(集計!$B:$B=$A11),集計!D:D),_xlfn.IFS(_xlpm.達成率&gt;=100,$B$4,_xlpm.達成率&gt;=95,$E$4,_xlpm.達成率&gt;=90,$H$4,TRUE,$L$4)),"")</f>
        <v>☀</v>
      </c>
      <c r="C11" s="89" t="str" cm="1">
        <f t="array" ref="C11">IFERROR(_xlfn.LET(_xlpm.達成率,_xlfn.XLOOKUP(1,(集計!$A:$A=$A$2)*(集計!$B:$B=$A11),集計!E:E),_xlfn.IFS(_xlpm.達成率&gt;=110,$L$6,_xlpm.達成率&gt;=100,$H$4,TRUE,$B$6)),"")</f>
        <v>☁</v>
      </c>
      <c r="D11" s="89" t="str" cm="1">
        <f t="array" ref="D11">IFERROR(_xlfn.LET(_xlpm.実績,VALUE(SUBSTITUTE(SUBSTITUTE(SUBSTITUTE(_xlfn.XLOOKUP(1,(集計!$A:$A=$A$2)*(集計!$B:$B=$A11),集計!C:C),"▲","-"),",",""),"*","")),_xlpm.達成率,VALUE(SUBSTITUTE(SUBSTITUTE(SUBSTITUTE(_xlfn.XLOOKUP(1,(集計!$A:$A=$A$2)*(集計!$B:$B=$A11),集計!F:F),"▲","-"),",",""),"*","")),_xlfn.IFS(AND(_xlpm.実績&gt;0,_xlpm.達成率&lt;0),$B$4,AND(_xlpm.実績&lt;0,_xlpm.達成率&gt;0),$L$4,_xlpm.達成率&gt;=100,$B$4,_xlpm.達成率&gt;=95,$E$4,_xlpm.達成率&gt;=90,$H$4,TRUE,$L$4)),"")</f>
        <v>☀</v>
      </c>
      <c r="E11" s="91" t="str" cm="1">
        <f t="array" ref="E11">IFERROR(_xlfn.IFS($Q11 &gt;= 100, $B$4,
            $Q11 &gt;= 95, $E$4,
            $Q11 &gt;= 90, $H$4,
            TRUE, $L$4
),"")</f>
        <v/>
      </c>
      <c r="F11" s="89" t="str" cm="1">
        <f t="array" ref="F11">IFERROR(_xlfn.LET(_xlpm.達成率,_xlfn.XLOOKUP(1,(集計!$A:$A=$A$2)*(集計!$B:$B=$A11),集計!G:G),_xlfn.IFS(_xlpm.達成率&gt;=100,$B$4,_xlpm.達成率&gt;=95,$E$4,_xlpm.達成率&gt;=90,$H$4,TRUE,$L$4)),"")</f>
        <v>☀</v>
      </c>
      <c r="G11" s="89" t="str" cm="1">
        <f t="array" ref="G11">IFERROR(_xlfn.LET(_xlpm.達成率,_xlfn.XLOOKUP(1,(集計!$A:$A=$A$2)*(集計!$B:$B=$A11),集計!H:H),_xlfn.IFS(_xlpm.達成率&gt;=110,$L$6,_xlpm.達成率&gt;=100,$H$4,TRUE,$B$6)),"")</f>
        <v>☁</v>
      </c>
      <c r="H11" s="89" t="str" cm="1">
        <f t="array" ref="H11">IFERROR(_xlfn.LET(_xlpm.実績,_xlfn.NUMBERVALUE(SUBSTITUTE(SUBSTITUTE(_xlfn.XLOOKUP(1,(集計!$A:$A=$A$2)*(集計!$B:$B=$A11),集計!C:C),"▲","-"),"*",""),".",","),_xlpm.達成率,_xlfn.NUMBERVALUE(SUBSTITUTE(SUBSTITUTE(_xlfn.XLOOKUP(1,(集計!$A:$A=$A$2)*(集計!$B:$B=$A11),集計!I:I),"▲","-"),"*",""),".",","),_xlfn.IFS(AND(_xlpm.実績&gt;0,_xlpm.達成率&lt;0),$B$4,AND(_xlpm.実績&lt;0,_xlpm.達成率&gt;0),$L$4,_xlpm.達成率&gt;=100,$B$4,_xlpm.達成率&gt;=95,$E$4,_xlpm.達成率&gt;=90,$H$4,TRUE,$L$4)),"")</f>
        <v>☂</v>
      </c>
      <c r="I11" s="89" t="str" cm="1">
        <f t="array" ref="I11">IFERROR(_xlfn.IFS($R11 &gt;= 100, $B$4,
            $R11 &gt;= 95, $E$4,
            $R11 &gt;= 90, $H$4,
            TRUE, $L$4
),"")</f>
        <v/>
      </c>
      <c r="J11" s="505" cm="1">
        <f t="array" ref="J11">IFERROR(_xlfn.XLOOKUP(1, (集計!$A:$A=$A$2) * (集計!$B:$B=$A11), 集計!C:C),"")</f>
        <v>1801598</v>
      </c>
      <c r="K11" s="506"/>
      <c r="L11" s="506"/>
      <c r="M11" s="600"/>
      <c r="N11" s="601"/>
      <c r="O11" s="602"/>
      <c r="P11" s="24"/>
      <c r="Q11" s="90" t="e">
        <f>VLOOKUP($A11,#REF!,42,FALSE)*100</f>
        <v>#REF!</v>
      </c>
      <c r="R11" s="90" t="e">
        <f>VLOOKUP($A11,#REF!,42,FALSE)*100</f>
        <v>#REF!</v>
      </c>
    </row>
    <row r="12" spans="1:21" ht="30" customHeight="1">
      <c r="A12" s="47" t="s">
        <v>71</v>
      </c>
      <c r="B12" s="89" t="str" cm="1">
        <f t="array" ref="B12">IFERROR(_xlfn.LET(_xlpm.達成率,_xlfn.XLOOKUP(1,(集計!$A:$A=$A$2)*(集計!$B:$B=$A12),集計!D:D),_xlfn.IFS(_xlpm.達成率&gt;=100,$B$4,_xlpm.達成率&gt;=95,$E$4,_xlpm.達成率&gt;=90,$H$4,TRUE,$L$4)),"")</f>
        <v>☀</v>
      </c>
      <c r="C12" s="89" t="str" cm="1">
        <f t="array" ref="C12">IFERROR(_xlfn.LET(_xlpm.達成率,_xlfn.XLOOKUP(1,(集計!$A:$A=$A$2)*(集計!$B:$B=$A12),集計!E:E),_xlfn.IFS(_xlpm.達成率&gt;=110,$L$6,_xlpm.達成率&gt;=100,$H$4,TRUE,$B$6)),"")</f>
        <v>☀</v>
      </c>
      <c r="D12" s="89" t="str" cm="1">
        <f t="array" ref="D12">IFERROR(_xlfn.LET(_xlpm.実績,VALUE(SUBSTITUTE(SUBSTITUTE(SUBSTITUTE(_xlfn.XLOOKUP(1,(集計!$A:$A=$A$2)*(集計!$B:$B=$A12),集計!C:C),"▲","-"),",",""),"*","")),_xlpm.達成率,VALUE(SUBSTITUTE(SUBSTITUTE(SUBSTITUTE(_xlfn.XLOOKUP(1,(集計!$A:$A=$A$2)*(集計!$B:$B=$A12),集計!F:F),"▲","-"),",",""),"*","")),_xlfn.IFS(AND(_xlpm.実績&gt;0,_xlpm.達成率&lt;0),$B$4,AND(_xlpm.実績&lt;0,_xlpm.達成率&gt;0),$L$4,_xlpm.達成率&gt;=100,$B$4,_xlpm.達成率&gt;=95,$E$4,_xlpm.達成率&gt;=90,$H$4,TRUE,$L$4)),"")</f>
        <v>☀</v>
      </c>
      <c r="E12" s="91" t="str" cm="1">
        <f t="array" ref="E12">IFERROR(_xlfn.IFS($Q12 &gt;= 100, $B$4,
            $Q12 &gt;= 95, $E$4,
            $Q12 &gt;= 90, $H$4,
            TRUE, $L$4
),"")</f>
        <v/>
      </c>
      <c r="F12" s="89" t="str" cm="1">
        <f t="array" ref="F12">IFERROR(_xlfn.LET(_xlpm.達成率,_xlfn.XLOOKUP(1,(集計!$A:$A=$A$2)*(集計!$B:$B=$A12),集計!G:G),_xlfn.IFS(_xlpm.達成率&gt;=100,$B$4,_xlpm.達成率&gt;=95,$E$4,_xlpm.達成率&gt;=90,$H$4,TRUE,$L$4)),"")</f>
        <v>☀</v>
      </c>
      <c r="G12" s="89" t="str" cm="1">
        <f t="array" ref="G12">IFERROR(_xlfn.LET(_xlpm.達成率,_xlfn.XLOOKUP(1,(集計!$A:$A=$A$2)*(集計!$B:$B=$A12),集計!H:H),_xlfn.IFS(_xlpm.達成率&gt;=110,$L$6,_xlpm.達成率&gt;=100,$H$4,TRUE,$B$6)),"")</f>
        <v>☀</v>
      </c>
      <c r="H12" s="89" t="str" cm="1">
        <f t="array" ref="H12">IFERROR(_xlfn.LET(_xlpm.実績,_xlfn.NUMBERVALUE(SUBSTITUTE(SUBSTITUTE(_xlfn.XLOOKUP(1,(集計!$A:$A=$A$2)*(集計!$B:$B=$A12),集計!C:C),"▲","-"),"*",""),".",","),_xlpm.達成率,_xlfn.NUMBERVALUE(SUBSTITUTE(SUBSTITUTE(_xlfn.XLOOKUP(1,(集計!$A:$A=$A$2)*(集計!$B:$B=$A12),集計!I:I),"▲","-"),"*",""),".",","),_xlfn.IFS(AND(_xlpm.実績&gt;0,_xlpm.達成率&lt;0),$B$4,AND(_xlpm.実績&lt;0,_xlpm.達成率&gt;0),$L$4,_xlpm.達成率&gt;=100,$B$4,_xlpm.達成率&gt;=95,$E$4,_xlpm.達成率&gt;=90,$H$4,TRUE,$L$4)),"")</f>
        <v>☀</v>
      </c>
      <c r="I12" s="89" t="str" cm="1">
        <f t="array" ref="I12">IFERROR(_xlfn.IFS($R12 &gt;= 100, $B$4,
            $R12 &gt;= 95, $E$4,
            $R12 &gt;= 90, $H$4,
            TRUE, $L$4
),"")</f>
        <v/>
      </c>
      <c r="J12" s="505">
        <f t="array" ref="J12">IFERROR(_xlfn.XLOOKUP(1, (集計!$A:$A=$A$2) * (集計!$B:$B=$A12), 集計!C:C),"")</f>
        <v>652497</v>
      </c>
      <c r="K12" s="506"/>
      <c r="L12" s="506"/>
      <c r="M12" s="620"/>
      <c r="N12" s="621"/>
      <c r="O12" s="622"/>
      <c r="Q12" s="90" t="e">
        <f>VLOOKUP(A12,#REF!,42,FALSE)*100</f>
        <v>#REF!</v>
      </c>
      <c r="R12" s="90" t="e">
        <f>VLOOKUP($A12,#REF!,42,FALSE)*100</f>
        <v>#REF!</v>
      </c>
    </row>
    <row r="13" spans="1:21" ht="32.25" customHeight="1">
      <c r="A13" s="17" t="s">
        <v>72</v>
      </c>
      <c r="B13" s="89" t="str" cm="1">
        <f t="array" ref="B13">IFERROR(_xlfn.LET(_xlpm.達成率,_xlfn.XLOOKUP(1,(集計!$A:$A=$A$2)*(集計!$B:$B=$A13),集計!D:D),_xlfn.IFS(_xlpm.達成率&gt;=100,$B$4,_xlpm.達成率&gt;=95,$E$4,_xlpm.達成率&gt;=90,$H$4,TRUE,$L$4)),"")</f>
        <v>🌤️</v>
      </c>
      <c r="C13" s="89" t="str" cm="1">
        <f t="array" ref="C13">IFERROR(_xlfn.LET(_xlpm.達成率,_xlfn.XLOOKUP(1,(集計!$A:$A=$A$2)*(集計!$B:$B=$A13),集計!E:E),_xlfn.IFS(_xlpm.達成率&gt;=110,$L$6,_xlpm.達成率&gt;=100,$H$4,TRUE,$B$6)),"")</f>
        <v>☀</v>
      </c>
      <c r="D13" s="89" t="str" cm="1">
        <f t="array" ref="D13">IFERROR(_xlfn.LET(_xlpm.実績,VALUE(SUBSTITUTE(SUBSTITUTE(SUBSTITUTE(_xlfn.XLOOKUP(1,(集計!$A:$A=$A$2)*(集計!$B:$B=$A13),集計!C:C),"▲","-"),",",""),"*","")),_xlpm.達成率,VALUE(SUBSTITUTE(SUBSTITUTE(SUBSTITUTE(_xlfn.XLOOKUP(1,(集計!$A:$A=$A$2)*(集計!$B:$B=$A13),集計!F:F),"▲","-"),",",""),"*","")),_xlfn.IFS(AND(_xlpm.実績&gt;0,_xlpm.達成率&lt;0),$B$4,AND(_xlpm.実績&lt;0,_xlpm.達成率&gt;0),$L$4,_xlpm.達成率&gt;=100,$B$4,_xlpm.達成率&gt;=95,$E$4,_xlpm.達成率&gt;=90,$H$4,TRUE,$L$4)),"")</f>
        <v>☀</v>
      </c>
      <c r="E13" s="91" t="str" cm="1">
        <f t="array" ref="E13">IFERROR(_xlfn.IFS($Q13 &gt;= 100, $B$4,
            $Q13 &gt;= 95, $E$4,
            $Q13 &gt;= 90, $H$4,
            TRUE, $L$4
),"")</f>
        <v/>
      </c>
      <c r="F13" s="89" t="str" cm="1">
        <f t="array" ref="F13">IFERROR(_xlfn.LET(_xlpm.達成率,_xlfn.XLOOKUP(1,(集計!$A:$A=$A$2)*(集計!$B:$B=$A13),集計!G:G),_xlfn.IFS(_xlpm.達成率&gt;=100,$B$4,_xlpm.達成率&gt;=95,$E$4,_xlpm.達成率&gt;=90,$H$4,TRUE,$L$4)),"")</f>
        <v>🌤️</v>
      </c>
      <c r="G13" s="89" t="str" cm="1">
        <f t="array" ref="G13">IFERROR(_xlfn.LET(_xlpm.達成率,_xlfn.XLOOKUP(1,(集計!$A:$A=$A$2)*(集計!$B:$B=$A13),集計!H:H),_xlfn.IFS(_xlpm.達成率&gt;=110,$L$6,_xlpm.達成率&gt;=100,$H$4,TRUE,$B$6)),"")</f>
        <v>☀</v>
      </c>
      <c r="H13" s="89" t="str" cm="1">
        <f t="array" ref="H13">IFERROR(_xlfn.LET(_xlpm.実績,_xlfn.NUMBERVALUE(SUBSTITUTE(SUBSTITUTE(_xlfn.XLOOKUP(1,(集計!$A:$A=$A$2)*(集計!$B:$B=$A13),集計!C:C),"▲","-"),"*",""),".",","),_xlpm.達成率,_xlfn.NUMBERVALUE(SUBSTITUTE(SUBSTITUTE(_xlfn.XLOOKUP(1,(集計!$A:$A=$A$2)*(集計!$B:$B=$A13),集計!I:I),"▲","-"),"*",""),".",","),_xlfn.IFS(AND(_xlpm.実績&gt;0,_xlpm.達成率&lt;0),$B$4,AND(_xlpm.実績&lt;0,_xlpm.達成率&gt;0),$L$4,_xlpm.達成率&gt;=100,$B$4,_xlpm.達成率&gt;=95,$E$4,_xlpm.達成率&gt;=90,$H$4,TRUE,$L$4)),"")</f>
        <v>☀</v>
      </c>
      <c r="I13" s="89" t="str" cm="1">
        <f t="array" ref="I13">IFERROR(_xlfn.IFS($R13 &gt;= 100, $B$4,
            $R13 &gt;= 95, $E$4,
            $R13 &gt;= 90, $H$4,
            TRUE, $L$4
),"")</f>
        <v/>
      </c>
      <c r="J13" s="505">
        <f t="array" ref="J13">IFERROR(_xlfn.XLOOKUP(1, (集計!$A:$A=$A$2) * (集計!$B:$B=$A13), 集計!C:C),"")</f>
        <v>687548</v>
      </c>
      <c r="K13" s="506"/>
      <c r="L13" s="506"/>
      <c r="M13" s="623"/>
      <c r="N13" s="621"/>
      <c r="O13" s="622"/>
      <c r="Q13" s="90" t="e">
        <f>VLOOKUP(A13,#REF!,42,FALSE)*100</f>
        <v>#REF!</v>
      </c>
      <c r="R13" s="90" t="e">
        <f>VLOOKUP($A13,#REF!,42,FALSE)*100</f>
        <v>#REF!</v>
      </c>
    </row>
    <row r="14" spans="1:21" ht="30" customHeight="1">
      <c r="A14" s="18" t="s">
        <v>73</v>
      </c>
      <c r="B14" s="89" t="str" cm="1">
        <f t="array" ref="B14">IFERROR(_xlfn.LET(_xlpm.達成率,_xlfn.XLOOKUP(1,(集計!$A:$A=$A$2)*(集計!$B:$B=$A14),集計!D:D),_xlfn.IFS(_xlpm.達成率&gt;=100,$B$4,_xlpm.達成率&gt;=95,$E$4,_xlpm.達成率&gt;=90,$H$4,TRUE,$L$4)),"")</f>
        <v>☀</v>
      </c>
      <c r="C14" s="89" t="str" cm="1">
        <f t="array" ref="C14">IFERROR(_xlfn.LET(_xlpm.達成率,_xlfn.XLOOKUP(1,(集計!$A:$A=$A$2)*(集計!$B:$B=$A14),集計!E:E),_xlfn.IFS(_xlpm.達成率&gt;=110,$L$6,_xlpm.達成率&gt;=100,$H$4,TRUE,$B$6)),"")</f>
        <v>☀</v>
      </c>
      <c r="D14" s="89" t="str" cm="1">
        <f t="array" ref="D14">IFERROR(_xlfn.LET(_xlpm.実績,VALUE(SUBSTITUTE(SUBSTITUTE(SUBSTITUTE(_xlfn.XLOOKUP(1,(集計!$A:$A=$A$2)*(集計!$B:$B=$A14),集計!C:C),"▲","-"),",",""),"*","")),_xlpm.達成率,VALUE(SUBSTITUTE(SUBSTITUTE(SUBSTITUTE(_xlfn.XLOOKUP(1,(集計!$A:$A=$A$2)*(集計!$B:$B=$A14),集計!F:F),"▲","-"),",",""),"*","")),_xlfn.IFS(AND(_xlpm.実績&gt;0,_xlpm.達成率&lt;0),$B$4,AND(_xlpm.実績&lt;0,_xlpm.達成率&gt;0),$L$4,_xlpm.達成率&gt;=100,$B$4,_xlpm.達成率&gt;=95,$E$4,_xlpm.達成率&gt;=90,$H$4,TRUE,$L$4)),"")</f>
        <v>☀</v>
      </c>
      <c r="E14" s="91" t="str" cm="1">
        <f t="array" ref="E14">IFERROR(_xlfn.IFS($Q14 &gt;= 100, $B$4,
            $Q14 &gt;= 95, $E$4,
            $Q14 &gt;= 90, $H$4,
            TRUE, $L$4
),"")</f>
        <v/>
      </c>
      <c r="F14" s="89" t="str" cm="1">
        <f t="array" ref="F14">IFERROR(_xlfn.LET(_xlpm.達成率,_xlfn.XLOOKUP(1,(集計!$A:$A=$A$2)*(集計!$B:$B=$A14),集計!G:G),_xlfn.IFS(_xlpm.達成率&gt;=100,$B$4,_xlpm.達成率&gt;=95,$E$4,_xlpm.達成率&gt;=90,$H$4,TRUE,$L$4)),"")</f>
        <v>☀</v>
      </c>
      <c r="G14" s="89" t="str" cm="1">
        <f t="array" ref="G14">IFERROR(_xlfn.LET(_xlpm.達成率,_xlfn.XLOOKUP(1,(集計!$A:$A=$A$2)*(集計!$B:$B=$A14),集計!H:H),_xlfn.IFS(_xlpm.達成率&gt;=110,$L$6,_xlpm.達成率&gt;=100,$H$4,TRUE,$B$6)),"")</f>
        <v>☁</v>
      </c>
      <c r="H14" s="89" t="str" cm="1">
        <f t="array" ref="H14">IFERROR(_xlfn.LET(_xlpm.実績,_xlfn.NUMBERVALUE(SUBSTITUTE(SUBSTITUTE(_xlfn.XLOOKUP(1,(集計!$A:$A=$A$2)*(集計!$B:$B=$A14),集計!C:C),"▲","-"),"*",""),".",","),_xlpm.達成率,_xlfn.NUMBERVALUE(SUBSTITUTE(SUBSTITUTE(_xlfn.XLOOKUP(1,(集計!$A:$A=$A$2)*(集計!$B:$B=$A14),集計!I:I),"▲","-"),"*",""),".",","),_xlfn.IFS(AND(_xlpm.実績&gt;0,_xlpm.達成率&lt;0),$B$4,AND(_xlpm.実績&lt;0,_xlpm.達成率&gt;0),$L$4,_xlpm.達成率&gt;=100,$B$4,_xlpm.達成率&gt;=95,$E$4,_xlpm.達成率&gt;=90,$H$4,TRUE,$L$4)),"")</f>
        <v>☀</v>
      </c>
      <c r="I14" s="89" t="str" cm="1">
        <f t="array" ref="I14">IFERROR(_xlfn.IFS($R14 &gt;= 100, $B$4,
            $R14 &gt;= 95, $E$4,
            $R14 &gt;= 90, $H$4,
            TRUE, $L$4
),"")</f>
        <v/>
      </c>
      <c r="J14" s="505">
        <f t="array" ref="J14">IFERROR(_xlfn.XLOOKUP(1, (集計!$A:$A=$A$2) * (集計!$B:$B=$A14), 集計!C:C),"")</f>
        <v>1472831</v>
      </c>
      <c r="K14" s="506"/>
      <c r="L14" s="506"/>
      <c r="M14" s="624"/>
      <c r="N14" s="625"/>
      <c r="O14" s="626"/>
      <c r="Q14" s="90" t="e">
        <f>VLOOKUP(A14,#REF!,42,FALSE)*100</f>
        <v>#REF!</v>
      </c>
      <c r="R14" s="90" t="e">
        <f>VLOOKUP($A14,#REF!,42,FALSE)*100</f>
        <v>#REF!</v>
      </c>
    </row>
    <row r="15" spans="1:21" ht="31.5" customHeight="1">
      <c r="A15" s="18" t="s">
        <v>214</v>
      </c>
      <c r="B15" s="89" t="str" cm="1">
        <f t="array" ref="B15">IFERROR(_xlfn.LET(_xlpm.達成率,_xlfn.XLOOKUP(1,(集計!$A:$A=$A$2)*(集計!$B:$B=$A15),集計!D:D),_xlfn.IFS(_xlpm.達成率&gt;=100,$B$4,_xlpm.達成率&gt;=95,$E$4,_xlpm.達成率&gt;=90,$H$4,TRUE,$L$4)),"")</f>
        <v>☀</v>
      </c>
      <c r="C15" s="89" t="str" cm="1">
        <f t="array" ref="C15">IFERROR(_xlfn.LET(_xlpm.達成率,_xlfn.XLOOKUP(1,(集計!$A:$A=$A$2)*(集計!$B:$B=$A15),集計!E:E),_xlfn.IFS(_xlpm.達成率&gt;=110,$L$6,_xlpm.達成率&gt;=100,$H$4,TRUE,$B$6)),"")</f>
        <v>☀</v>
      </c>
      <c r="D15" s="89" t="str" cm="1">
        <f t="array" ref="D15">IFERROR(_xlfn.LET(_xlpm.実績,VALUE(SUBSTITUTE(SUBSTITUTE(SUBSTITUTE(_xlfn.XLOOKUP(1,(集計!$A:$A=$A$2)*(集計!$B:$B=$A15),集計!C:C),"▲","-"),",",""),"*","")),_xlpm.達成率,VALUE(SUBSTITUTE(SUBSTITUTE(SUBSTITUTE(_xlfn.XLOOKUP(1,(集計!$A:$A=$A$2)*(集計!$B:$B=$A15),集計!F:F),"▲","-"),",",""),"*","")),_xlfn.IFS(AND(_xlpm.実績&gt;0,_xlpm.達成率&lt;0),$B$4,AND(_xlpm.実績&lt;0,_xlpm.達成率&gt;0),$L$4,_xlpm.達成率&gt;=100,$B$4,_xlpm.達成率&gt;=95,$E$4,_xlpm.達成率&gt;=90,$H$4,TRUE,$L$4)),"")</f>
        <v>☀</v>
      </c>
      <c r="E15" s="91" t="str" cm="1">
        <f t="array" ref="E15">IFERROR(_xlfn.IFS($Q15 &gt;= 100, $B$4,
            $Q15 &gt;= 95, $E$4,
            $Q15 &gt;= 90, $H$4,
            TRUE, $L$4
),"")</f>
        <v/>
      </c>
      <c r="F15" s="89" t="str" cm="1">
        <f t="array" ref="F15">IFERROR(_xlfn.LET(_xlpm.達成率,_xlfn.XLOOKUP(1,(集計!$A:$A=$A$2)*(集計!$B:$B=$A15),集計!G:G),_xlfn.IFS(_xlpm.達成率&gt;=100,$B$4,_xlpm.達成率&gt;=95,$E$4,_xlpm.達成率&gt;=90,$H$4,TRUE,$L$4)),"")</f>
        <v>☀</v>
      </c>
      <c r="G15" s="89" t="str" cm="1">
        <f t="array" ref="G15">IFERROR(_xlfn.LET(_xlpm.達成率,_xlfn.XLOOKUP(1,(集計!$A:$A=$A$2)*(集計!$B:$B=$A15),集計!H:H),_xlfn.IFS(_xlpm.達成率&gt;=110,$L$6,_xlpm.達成率&gt;=100,$H$4,TRUE,$B$6)),"")</f>
        <v>☀</v>
      </c>
      <c r="H15" s="89" t="str" cm="1">
        <f t="array" ref="H15">IFERROR(_xlfn.LET(_xlpm.実績,_xlfn.NUMBERVALUE(SUBSTITUTE(SUBSTITUTE(_xlfn.XLOOKUP(1,(集計!$A:$A=$A$2)*(集計!$B:$B=$A15),集計!C:C),"▲","-"),"*",""),".",","),_xlpm.達成率,_xlfn.NUMBERVALUE(SUBSTITUTE(SUBSTITUTE(_xlfn.XLOOKUP(1,(集計!$A:$A=$A$2)*(集計!$B:$B=$A15),集計!I:I),"▲","-"),"*",""),".",","),_xlfn.IFS(AND(_xlpm.実績&gt;0,_xlpm.達成率&lt;0),$B$4,AND(_xlpm.実績&lt;0,_xlpm.達成率&gt;0),$L$4,_xlpm.達成率&gt;=100,$B$4,_xlpm.達成率&gt;=95,$E$4,_xlpm.達成率&gt;=90,$H$4,TRUE,$L$4)),"")</f>
        <v>☀</v>
      </c>
      <c r="I15" s="89" t="str" cm="1">
        <f t="array" ref="I15">IFERROR(_xlfn.IFS($R15 &gt;= 100, $B$4,
            $R15 &gt;= 95, $E$4,
            $R15 &gt;= 90, $H$4,
            TRUE, $L$4
),"")</f>
        <v/>
      </c>
      <c r="J15" s="505">
        <f t="array" ref="J15">IFERROR(_xlfn.XLOOKUP(1, (集計!$A:$A=$A$2) * (集計!$B:$B=$A15), 集計!C:C),"")</f>
        <v>4340303</v>
      </c>
      <c r="K15" s="506"/>
      <c r="L15" s="506"/>
      <c r="M15" s="634"/>
      <c r="N15" s="635"/>
      <c r="O15" s="636"/>
      <c r="Q15" s="90" t="e">
        <f>VLOOKUP(A15,#REF!,42,FALSE)*100</f>
        <v>#REF!</v>
      </c>
      <c r="R15" s="90" t="e">
        <f>VLOOKUP($A15,#REF!,42,FALSE)*100</f>
        <v>#REF!</v>
      </c>
      <c r="U15" s="44"/>
    </row>
    <row r="16" spans="1:21" ht="30" customHeight="1">
      <c r="A16" s="18" t="s">
        <v>215</v>
      </c>
      <c r="B16" s="89" t="str" cm="1">
        <f t="array" ref="B16">IFERROR(_xlfn.LET(_xlpm.達成率,_xlfn.XLOOKUP(1,(集計!$A:$A=$A$2)*(集計!$B:$B=$A16),集計!D:D),_xlfn.IFS(_xlpm.達成率&gt;=100,$B$4,_xlpm.達成率&gt;=95,$E$4,_xlpm.達成率&gt;=90,$H$4,TRUE,$L$4)),"")</f>
        <v>☀</v>
      </c>
      <c r="C16" s="89" t="str" cm="1">
        <f t="array" ref="C16">IFERROR(_xlfn.LET(_xlpm.達成率,_xlfn.XLOOKUP(1,(集計!$A:$A=$A$2)*(集計!$B:$B=$A16),集計!E:E),_xlfn.IFS(_xlpm.達成率&gt;=110,$L$6,_xlpm.達成率&gt;=100,$H$4,TRUE,$B$6)),"")</f>
        <v>☀</v>
      </c>
      <c r="D16" s="89" t="str" cm="1">
        <f t="array" ref="D16">IFERROR(_xlfn.LET(_xlpm.実績,VALUE(SUBSTITUTE(SUBSTITUTE(SUBSTITUTE(_xlfn.XLOOKUP(1,(集計!$A:$A=$A$2)*(集計!$B:$B=$A16),集計!C:C),"▲","-"),",",""),"*","")),_xlpm.達成率,VALUE(SUBSTITUTE(SUBSTITUTE(SUBSTITUTE(_xlfn.XLOOKUP(1,(集計!$A:$A=$A$2)*(集計!$B:$B=$A16),集計!F:F),"▲","-"),",",""),"*","")),_xlfn.IFS(AND(_xlpm.実績&gt;0,_xlpm.達成率&lt;0),$B$4,AND(_xlpm.実績&lt;0,_xlpm.達成率&gt;0),$L$4,_xlpm.達成率&gt;=100,$B$4,_xlpm.達成率&gt;=95,$E$4,_xlpm.達成率&gt;=90,$H$4,TRUE,$L$4)),"")</f>
        <v>☀</v>
      </c>
      <c r="E16" s="91" t="str" cm="1">
        <f t="array" ref="E16">IFERROR(_xlfn.IFS($Q16 &gt;= 100, $B$4,
            $Q16 &gt;= 95, $E$4,
            $Q16 &gt;= 90, $H$4,
            TRUE, $L$4
),"")</f>
        <v/>
      </c>
      <c r="F16" s="89" t="str" cm="1">
        <f t="array" ref="F16">IFERROR(_xlfn.LET(_xlpm.達成率,_xlfn.XLOOKUP(1,(集計!$A:$A=$A$2)*(集計!$B:$B=$A16),集計!G:G),_xlfn.IFS(_xlpm.達成率&gt;=100,$B$4,_xlpm.達成率&gt;=95,$E$4,_xlpm.達成率&gt;=90,$H$4,TRUE,$L$4)),"")</f>
        <v>☀</v>
      </c>
      <c r="G16" s="89" t="str" cm="1">
        <f t="array" ref="G16">IFERROR(_xlfn.LET(_xlpm.達成率,_xlfn.XLOOKUP(1,(集計!$A:$A=$A$2)*(集計!$B:$B=$A16),集計!H:H),_xlfn.IFS(_xlpm.達成率&gt;=110,$L$6,_xlpm.達成率&gt;=100,$H$4,TRUE,$B$6)),"")</f>
        <v>☀</v>
      </c>
      <c r="H16" s="89" t="str" cm="1">
        <f t="array" ref="H16">IFERROR(_xlfn.LET(_xlpm.実績,_xlfn.NUMBERVALUE(SUBSTITUTE(SUBSTITUTE(_xlfn.XLOOKUP(1,(集計!$A:$A=$A$2)*(集計!$B:$B=$A16),集計!C:C),"▲","-"),"*",""),".",","),_xlpm.達成率,_xlfn.NUMBERVALUE(SUBSTITUTE(SUBSTITUTE(_xlfn.XLOOKUP(1,(集計!$A:$A=$A$2)*(集計!$B:$B=$A16),集計!I:I),"▲","-"),"*",""),".",","),_xlfn.IFS(AND(_xlpm.実績&gt;0,_xlpm.達成率&lt;0),$B$4,AND(_xlpm.実績&lt;0,_xlpm.達成率&gt;0),$L$4,_xlpm.達成率&gt;=100,$B$4,_xlpm.達成率&gt;=95,$E$4,_xlpm.達成率&gt;=90,$H$4,TRUE,$L$4)),"")</f>
        <v>☀</v>
      </c>
      <c r="I16" s="89" t="str" cm="1">
        <f t="array" ref="I16">IFERROR(_xlfn.IFS($R16 &gt;= 100, $B$4,
            $R16 &gt;= 95, $E$4,
            $R16 &gt;= 90, $H$4,
            TRUE, $L$4
),"")</f>
        <v/>
      </c>
      <c r="J16" s="505">
        <f t="array" ref="J16">IFERROR(_xlfn.XLOOKUP(1, (集計!$A:$A=$A$2) * (集計!$B:$B=$A16), 集計!C:C),"")</f>
        <v>5149075</v>
      </c>
      <c r="K16" s="506"/>
      <c r="L16" s="506"/>
      <c r="M16" s="623"/>
      <c r="N16" s="621"/>
      <c r="O16" s="622"/>
      <c r="Q16" s="90" t="e">
        <f>VLOOKUP(A16,#REF!,42,FALSE)*100</f>
        <v>#REF!</v>
      </c>
      <c r="R16" s="90" t="e">
        <f>VLOOKUP($A16,#REF!,42,FALSE)*100</f>
        <v>#REF!</v>
      </c>
    </row>
    <row r="17" spans="1:21" ht="30" customHeight="1">
      <c r="A17" s="47" t="s">
        <v>216</v>
      </c>
      <c r="B17" s="89" t="str" cm="1">
        <f t="array" ref="B17">IFERROR(_xlfn.LET(_xlpm.達成率,_xlfn.XLOOKUP(1,(集計!$A:$A=$A$2)*(集計!$B:$B=$A17),集計!D:D),_xlfn.IFS(_xlpm.達成率&gt;=100,$B$4,_xlpm.達成率&gt;=95,$E$4,_xlpm.達成率&gt;=90,$H$4,TRUE,$L$4)),"")</f>
        <v>☀</v>
      </c>
      <c r="C17" s="89" t="str" cm="1">
        <f t="array" ref="C17">IFERROR(_xlfn.LET(_xlpm.達成率,_xlfn.XLOOKUP(1,(集計!$A:$A=$A$2)*(集計!$B:$B=$A17),集計!E:E),_xlfn.IFS(_xlpm.達成率&gt;=110,$L$6,_xlpm.達成率&gt;=100,$H$4,TRUE,$B$6)),"")</f>
        <v>☁</v>
      </c>
      <c r="D17" s="89" t="str" cm="1">
        <f t="array" ref="D17">IFERROR(_xlfn.LET(_xlpm.実績,VALUE(SUBSTITUTE(SUBSTITUTE(SUBSTITUTE(_xlfn.XLOOKUP(1,(集計!$A:$A=$A$2)*(集計!$B:$B=$A17),集計!C:C),"▲","-"),",",""),"*","")),_xlpm.達成率,VALUE(SUBSTITUTE(SUBSTITUTE(SUBSTITUTE(_xlfn.XLOOKUP(1,(集計!$A:$A=$A$2)*(集計!$B:$B=$A17),集計!F:F),"▲","-"),",",""),"*","")),_xlfn.IFS(AND(_xlpm.実績&gt;0,_xlpm.達成率&lt;0),$B$4,AND(_xlpm.実績&lt;0,_xlpm.達成率&gt;0),$L$4,_xlpm.達成率&gt;=100,$B$4,_xlpm.達成率&gt;=95,$E$4,_xlpm.達成率&gt;=90,$H$4,TRUE,$L$4)),"")</f>
        <v>☀</v>
      </c>
      <c r="E17" s="91" t="str" cm="1">
        <f t="array" ref="E17">IFERROR(_xlfn.IFS($Q17 &gt;= 100, $B$4,
            $Q17 &gt;= 95, $E$4,
            $Q17 &gt;= 90, $H$4,
            TRUE, $L$4
),"")</f>
        <v/>
      </c>
      <c r="F17" s="89" t="str" cm="1">
        <f t="array" ref="F17">IFERROR(_xlfn.LET(_xlpm.達成率,_xlfn.XLOOKUP(1,(集計!$A:$A=$A$2)*(集計!$B:$B=$A17),集計!G:G),_xlfn.IFS(_xlpm.達成率&gt;=100,$B$4,_xlpm.達成率&gt;=95,$E$4,_xlpm.達成率&gt;=90,$H$4,TRUE,$L$4)),"")</f>
        <v>☀</v>
      </c>
      <c r="G17" s="89" t="str" cm="1">
        <f t="array" ref="G17">IFERROR(_xlfn.LET(_xlpm.達成率,_xlfn.XLOOKUP(1,(集計!$A:$A=$A$2)*(集計!$B:$B=$A17),集計!H:H),_xlfn.IFS(_xlpm.達成率&gt;=110,$L$6,_xlpm.達成率&gt;=100,$H$4,TRUE,$B$6)),"")</f>
        <v>☀</v>
      </c>
      <c r="H17" s="89" t="str" cm="1">
        <f t="array" ref="H17">IFERROR(_xlfn.LET(_xlpm.実績,_xlfn.NUMBERVALUE(SUBSTITUTE(SUBSTITUTE(_xlfn.XLOOKUP(1,(集計!$A:$A=$A$2)*(集計!$B:$B=$A17),集計!C:C),"▲","-"),"*",""),".",","),_xlpm.達成率,_xlfn.NUMBERVALUE(SUBSTITUTE(SUBSTITUTE(_xlfn.XLOOKUP(1,(集計!$A:$A=$A$2)*(集計!$B:$B=$A17),集計!I:I),"▲","-"),"*",""),".",","),_xlfn.IFS(AND(_xlpm.実績&gt;0,_xlpm.達成率&lt;0),$B$4,AND(_xlpm.実績&lt;0,_xlpm.達成率&gt;0),$L$4,_xlpm.達成率&gt;=100,$B$4,_xlpm.達成率&gt;=95,$E$4,_xlpm.達成率&gt;=90,$H$4,TRUE,$L$4)),"")</f>
        <v>☀</v>
      </c>
      <c r="I17" s="89" t="str" cm="1">
        <f t="array" ref="I17">IFERROR(_xlfn.IFS($R17 &gt;= 100, $B$4,
            $R17 &gt;= 95, $E$4,
            $R17 &gt;= 90, $H$4,
            TRUE, $L$4
),"")</f>
        <v/>
      </c>
      <c r="J17" s="505">
        <f t="array" ref="J17">IFERROR(_xlfn.XLOOKUP(1, (集計!$A:$A=$A$2) * (集計!$B:$B=$A17), 集計!C:C),"")</f>
        <v>659772</v>
      </c>
      <c r="K17" s="506"/>
      <c r="L17" s="506"/>
      <c r="M17" s="623"/>
      <c r="N17" s="621"/>
      <c r="O17" s="622"/>
      <c r="Q17" s="90" t="e">
        <f>VLOOKUP(A17,#REF!,42,FALSE)*100</f>
        <v>#REF!</v>
      </c>
      <c r="R17" s="90" t="e">
        <f>VLOOKUP($A17,#REF!,42,FALSE)*100</f>
        <v>#REF!</v>
      </c>
      <c r="U17" s="58"/>
    </row>
    <row r="18" spans="1:21" ht="30" customHeight="1">
      <c r="A18" s="18" t="s">
        <v>217</v>
      </c>
      <c r="B18" s="89" t="str" cm="1">
        <f t="array" ref="B18">IFERROR(_xlfn.LET(_xlpm.達成率,_xlfn.XLOOKUP(1,(集計!$A:$A=$A$2)*(集計!$B:$B=$A18),集計!D:D),_xlfn.IFS(_xlpm.達成率&gt;=100,$B$4,_xlpm.達成率&gt;=95,$E$4,_xlpm.達成率&gt;=90,$H$4,TRUE,$L$4)),"")</f>
        <v>☀</v>
      </c>
      <c r="C18" s="89" t="str" cm="1">
        <f t="array" ref="C18">IFERROR(_xlfn.LET(_xlpm.達成率,_xlfn.XLOOKUP(1,(集計!$A:$A=$A$2)*(集計!$B:$B=$A18),集計!E:E),_xlfn.IFS(_xlpm.達成率&gt;=110,$L$6,_xlpm.達成率&gt;=100,$H$4,TRUE,$B$6)),"")</f>
        <v>☀</v>
      </c>
      <c r="D18" s="89" t="str" cm="1">
        <f t="array" ref="D18">IFERROR(_xlfn.LET(_xlpm.実績,VALUE(SUBSTITUTE(SUBSTITUTE(SUBSTITUTE(_xlfn.XLOOKUP(1,(集計!$A:$A=$A$2)*(集計!$B:$B=$A18),集計!C:C),"▲","-"),",",""),"*","")),_xlpm.達成率,VALUE(SUBSTITUTE(SUBSTITUTE(SUBSTITUTE(_xlfn.XLOOKUP(1,(集計!$A:$A=$A$2)*(集計!$B:$B=$A18),集計!F:F),"▲","-"),",",""),"*","")),_xlfn.IFS(AND(_xlpm.実績&gt;0,_xlpm.達成率&lt;0),$B$4,AND(_xlpm.実績&lt;0,_xlpm.達成率&gt;0),$L$4,_xlpm.達成率&gt;=100,$B$4,_xlpm.達成率&gt;=95,$E$4,_xlpm.達成率&gt;=90,$H$4,TRUE,$L$4)),"")</f>
        <v>☀</v>
      </c>
      <c r="E18" s="91" t="str" cm="1">
        <f t="array" ref="E18">IFERROR(_xlfn.IFS($Q18 &gt;= 100, $B$4,
            $Q18 &gt;= 95, $E$4,
            $Q18 &gt;= 90, $H$4,
            TRUE, $L$4
),"")</f>
        <v/>
      </c>
      <c r="F18" s="89" t="str" cm="1">
        <f t="array" ref="F18">IFERROR(_xlfn.LET(_xlpm.達成率,_xlfn.XLOOKUP(1,(集計!$A:$A=$A$2)*(集計!$B:$B=$A18),集計!G:G),_xlfn.IFS(_xlpm.達成率&gt;=100,$B$4,_xlpm.達成率&gt;=95,$E$4,_xlpm.達成率&gt;=90,$H$4,TRUE,$L$4)),"")</f>
        <v>☀</v>
      </c>
      <c r="G18" s="89" t="str" cm="1">
        <f t="array" ref="G18">IFERROR(_xlfn.LET(_xlpm.達成率,_xlfn.XLOOKUP(1,(集計!$A:$A=$A$2)*(集計!$B:$B=$A18),集計!H:H),_xlfn.IFS(_xlpm.達成率&gt;=110,$L$6,_xlpm.達成率&gt;=100,$H$4,TRUE,$B$6)),"")</f>
        <v>☂</v>
      </c>
      <c r="H18" s="89" t="str" cm="1">
        <f t="array" ref="H18">IFERROR(_xlfn.LET(_xlpm.実績,_xlfn.NUMBERVALUE(SUBSTITUTE(SUBSTITUTE(_xlfn.XLOOKUP(1,(集計!$A:$A=$A$2)*(集計!$B:$B=$A18),集計!C:C),"▲","-"),"*",""),".",","),_xlpm.達成率,_xlfn.NUMBERVALUE(SUBSTITUTE(SUBSTITUTE(_xlfn.XLOOKUP(1,(集計!$A:$A=$A$2)*(集計!$B:$B=$A18),集計!I:I),"▲","-"),"*",""),".",","),_xlfn.IFS(AND(_xlpm.実績&gt;0,_xlpm.達成率&lt;0),$B$4,AND(_xlpm.実績&lt;0,_xlpm.達成率&gt;0),$L$4,_xlpm.達成率&gt;=100,$B$4,_xlpm.達成率&gt;=95,$E$4,_xlpm.達成率&gt;=90,$H$4,TRUE,$L$4)),"")</f>
        <v>☂</v>
      </c>
      <c r="I18" s="89" t="str" cm="1">
        <f t="array" ref="I18">IFERROR(_xlfn.IFS($R18 &gt;= 100, $B$4,
            $R18 &gt;= 95, $E$4,
            $R18 &gt;= 90, $H$4,
            TRUE, $L$4
),"")</f>
        <v/>
      </c>
      <c r="J18" s="505">
        <f t="array" ref="J18">IFERROR(_xlfn.XLOOKUP(1, (集計!$A:$A=$A$2) * (集計!$B:$B=$A18), 集計!C:C),"")</f>
        <v>330998</v>
      </c>
      <c r="K18" s="506"/>
      <c r="L18" s="506"/>
      <c r="M18" s="623"/>
      <c r="N18" s="621"/>
      <c r="O18" s="622"/>
      <c r="Q18" s="90" t="e">
        <f>VLOOKUP(A18,#REF!,42,FALSE)*100</f>
        <v>#REF!</v>
      </c>
      <c r="R18" s="90" t="e">
        <f>VLOOKUP($A18,#REF!,42,FALSE)*100</f>
        <v>#REF!</v>
      </c>
      <c r="S18" s="31"/>
    </row>
    <row r="19" spans="1:21" ht="30" customHeight="1">
      <c r="A19" s="40" t="s">
        <v>0</v>
      </c>
      <c r="B19" s="89" t="str" cm="1">
        <f t="array" ref="B19">IFERROR(_xlfn.LET(_xlpm.達成率,_xlfn.XLOOKUP(1,(集計!$A:$A=$A$2)*(集計!$B:$B=$A19),集計!D:D),_xlfn.IFS(_xlpm.達成率&gt;=100,$B$4,_xlpm.達成率&gt;=95,$E$4,_xlpm.達成率&gt;=90,$H$4,TRUE,$L$4)),"")</f>
        <v>☀</v>
      </c>
      <c r="C19" s="89" t="str" cm="1">
        <f t="array" ref="C19">IFERROR(_xlfn.LET(_xlpm.達成率,_xlfn.XLOOKUP(1,(集計!$A:$A=$A$2)*(集計!$B:$B=$A19),集計!E:E),_xlfn.IFS(_xlpm.達成率&gt;=110,$L$6,_xlpm.達成率&gt;=100,$H$4,TRUE,$B$6)),"")</f>
        <v>☀</v>
      </c>
      <c r="D19" s="89" t="str" cm="1">
        <f t="array" ref="D19">IFERROR(_xlfn.LET(_xlpm.実績,VALUE(SUBSTITUTE(SUBSTITUTE(SUBSTITUTE(_xlfn.XLOOKUP(1,(集計!$A:$A=$A$2)*(集計!$B:$B=$A19),集計!C:C),"▲","-"),",",""),"*","")),_xlpm.達成率,VALUE(SUBSTITUTE(SUBSTITUTE(SUBSTITUTE(_xlfn.XLOOKUP(1,(集計!$A:$A=$A$2)*(集計!$B:$B=$A19),集計!F:F),"▲","-"),",",""),"*","")),_xlfn.IFS(AND(_xlpm.実績&gt;0,_xlpm.達成率&lt;0),$B$4,AND(_xlpm.実績&lt;0,_xlpm.達成率&gt;0),$L$4,_xlpm.達成率&gt;=100,$B$4,_xlpm.達成率&gt;=95,$E$4,_xlpm.達成率&gt;=90,$H$4,TRUE,$L$4)),"")</f>
        <v>☀</v>
      </c>
      <c r="E19" s="91" t="str" cm="1">
        <f t="array" ref="E19">IFERROR(_xlfn.IFS($Q19 &gt;= 100, $B$4,
            $Q19 &gt;= 95, $E$4,
            $Q19 &gt;= 90, $H$4,
            TRUE, $L$4
),"")</f>
        <v/>
      </c>
      <c r="F19" s="89" t="str" cm="1">
        <f t="array" ref="F19">IFERROR(_xlfn.LET(_xlpm.達成率,_xlfn.XLOOKUP(1,(集計!$A:$A=$A$2)*(集計!$B:$B=$A19),集計!G:G),_xlfn.IFS(_xlpm.達成率&gt;=100,$B$4,_xlpm.達成率&gt;=95,$E$4,_xlpm.達成率&gt;=90,$H$4,TRUE,$L$4)),"")</f>
        <v>☀</v>
      </c>
      <c r="G19" s="89" t="str" cm="1">
        <f t="array" ref="G19">IFERROR(_xlfn.LET(_xlpm.達成率,_xlfn.XLOOKUP(1,(集計!$A:$A=$A$2)*(集計!$B:$B=$A19),集計!H:H),_xlfn.IFS(_xlpm.達成率&gt;=110,$L$6,_xlpm.達成率&gt;=100,$H$4,TRUE,$B$6)),"")</f>
        <v>☀</v>
      </c>
      <c r="H19" s="89" t="str" cm="1">
        <f t="array" ref="H19">IFERROR(_xlfn.LET(_xlpm.実績,_xlfn.NUMBERVALUE(SUBSTITUTE(SUBSTITUTE(_xlfn.XLOOKUP(1,(集計!$A:$A=$A$2)*(集計!$B:$B=$A19),集計!C:C),"▲","-"),"*",""),".",","),_xlpm.達成率,_xlfn.NUMBERVALUE(SUBSTITUTE(SUBSTITUTE(_xlfn.XLOOKUP(1,(集計!$A:$A=$A$2)*(集計!$B:$B=$A19),集計!I:I),"▲","-"),"*",""),".",","),_xlfn.IFS(AND(_xlpm.実績&gt;0,_xlpm.達成率&lt;0),$B$4,AND(_xlpm.実績&lt;0,_xlpm.達成率&gt;0),$L$4,_xlpm.達成率&gt;=100,$B$4,_xlpm.達成率&gt;=95,$E$4,_xlpm.達成率&gt;=90,$H$4,TRUE,$L$4)),"")</f>
        <v>☀</v>
      </c>
      <c r="I19" s="89" t="str" cm="1">
        <f t="array" ref="I19">IFERROR(_xlfn.IFS($R19 &gt;= 100, $B$4,
            $R19 &gt;= 95, $E$4,
            $R19 &gt;= 90, $H$4,
            TRUE, $L$4
),"")</f>
        <v/>
      </c>
      <c r="J19" s="505">
        <f t="array" ref="J19">IFERROR(_xlfn.XLOOKUP(1, (集計!$A:$A=$A$2) * (集計!$B:$B=$A19), 集計!C:C),"")</f>
        <v>2148352</v>
      </c>
      <c r="K19" s="506"/>
      <c r="L19" s="506"/>
      <c r="M19" s="634"/>
      <c r="N19" s="635"/>
      <c r="O19" s="636"/>
      <c r="Q19" s="90" t="e">
        <f>VLOOKUP(A19,#REF!,42,FALSE)*100</f>
        <v>#REF!</v>
      </c>
      <c r="R19" s="90" t="e">
        <f>VLOOKUP($A19,#REF!,42,FALSE)*100</f>
        <v>#REF!</v>
      </c>
    </row>
    <row r="20" spans="1:21" ht="30" customHeight="1">
      <c r="A20" s="18" t="s">
        <v>278</v>
      </c>
      <c r="B20" s="89" t="str" cm="1">
        <f t="array" ref="B20">IFERROR(_xlfn.LET(_xlpm.達成率,_xlfn.XLOOKUP(1,(集計!$A:$A=$A$2)*(集計!$B:$B=$A20),集計!D:D),_xlfn.IFS(_xlpm.達成率&gt;=100,$B$4,_xlpm.達成率&gt;=95,$E$4,_xlpm.達成率&gt;=90,$H$4,TRUE,$L$4)),"")</f>
        <v>🌤️</v>
      </c>
      <c r="C20" s="89" t="str" cm="1">
        <f t="array" ref="C20">IFERROR(_xlfn.LET(_xlpm.達成率,_xlfn.XLOOKUP(1,(集計!$A:$A=$A$2)*(集計!$B:$B=$A20),集計!E:E),_xlfn.IFS(_xlpm.達成率&gt;=110,$L$6,_xlpm.達成率&gt;=100,$H$4,TRUE,$B$6)),"")</f>
        <v>☀</v>
      </c>
      <c r="D20" s="89" t="str" cm="1">
        <f t="array" ref="D20">IFERROR(_xlfn.LET(_xlpm.実績,VALUE(SUBSTITUTE(SUBSTITUTE(SUBSTITUTE(_xlfn.XLOOKUP(1,(集計!$A:$A=$A$2)*(集計!$B:$B=$A20),集計!C:C),"▲","-"),",",""),"*","")),_xlpm.達成率,VALUE(SUBSTITUTE(SUBSTITUTE(SUBSTITUTE(_xlfn.XLOOKUP(1,(集計!$A:$A=$A$2)*(集計!$B:$B=$A20),集計!F:F),"▲","-"),",",""),"*","")),_xlfn.IFS(AND(_xlpm.実績&gt;0,_xlpm.達成率&lt;0),$B$4,AND(_xlpm.実績&lt;0,_xlpm.達成率&gt;0),$L$4,_xlpm.達成率&gt;=100,$B$4,_xlpm.達成率&gt;=95,$E$4,_xlpm.達成率&gt;=90,$H$4,TRUE,$L$4)),"")</f>
        <v>☂</v>
      </c>
      <c r="E20" s="91" t="str" cm="1">
        <f t="array" ref="E20">IFERROR(_xlfn.IFS($Q20 &gt;= 100, $B$4,
            $Q20 &gt;= 95, $E$4,
            $Q20 &gt;= 90, $H$4,
            TRUE, $L$4
),"")</f>
        <v/>
      </c>
      <c r="F20" s="89" t="str" cm="1">
        <f t="array" ref="F20">IFERROR(_xlfn.LET(_xlpm.達成率,_xlfn.XLOOKUP(1,(集計!$A:$A=$A$2)*(集計!$B:$B=$A20),集計!G:G),_xlfn.IFS(_xlpm.達成率&gt;=100,$B$4,_xlpm.達成率&gt;=95,$E$4,_xlpm.達成率&gt;=90,$H$4,TRUE,$L$4)),"")</f>
        <v>☁</v>
      </c>
      <c r="G20" s="89" t="str" cm="1">
        <f t="array" ref="G20">IFERROR(_xlfn.LET(_xlpm.達成率,_xlfn.XLOOKUP(1,(集計!$A:$A=$A$2)*(集計!$B:$B=$A20),集計!H:H),_xlfn.IFS(_xlpm.達成率&gt;=110,$L$6,_xlpm.達成率&gt;=100,$H$4,TRUE,$B$6)),"")</f>
        <v>☀</v>
      </c>
      <c r="H20" s="89" t="str" cm="1">
        <f t="array" ref="H20">IFERROR(_xlfn.LET(_xlpm.実績,_xlfn.NUMBERVALUE(SUBSTITUTE(SUBSTITUTE(_xlfn.XLOOKUP(1,(集計!$A:$A=$A$2)*(集計!$B:$B=$A20),集計!C:C),"▲","-"),"*",""),".",","),_xlpm.達成率,_xlfn.NUMBERVALUE(SUBSTITUTE(SUBSTITUTE(_xlfn.XLOOKUP(1,(集計!$A:$A=$A$2)*(集計!$B:$B=$A20),集計!I:I),"▲","-"),"*",""),".",","),_xlfn.IFS(AND(_xlpm.実績&gt;0,_xlpm.達成率&lt;0),$B$4,AND(_xlpm.実績&lt;0,_xlpm.達成率&gt;0),$L$4,_xlpm.達成率&gt;=100,$B$4,_xlpm.達成率&gt;=95,$E$4,_xlpm.達成率&gt;=90,$H$4,TRUE,$L$4)),"")</f>
        <v>☂</v>
      </c>
      <c r="I20" s="89" t="str" cm="1">
        <f t="array" ref="I20">IFERROR(_xlfn.IFS($R20 &gt;= 100, $B$4,
            $R20 &gt;= 95, $E$4,
            $R20 &gt;= 90, $H$4,
            TRUE, $L$4
),"")</f>
        <v/>
      </c>
      <c r="J20" s="505" t="str">
        <f t="array" ref="J20">IFERROR(_xlfn.XLOOKUP(1, (集計!$A:$A=$A$2) * (集計!$B:$B=$A20), 集計!C:C),"")</f>
        <v>▲1,195,362</v>
      </c>
      <c r="K20" s="506"/>
      <c r="L20" s="506"/>
      <c r="M20" s="623"/>
      <c r="N20" s="621"/>
      <c r="O20" s="622"/>
      <c r="Q20" s="90" t="e">
        <f>VLOOKUP(A20,#REF!,42,FALSE)*100</f>
        <v>#REF!</v>
      </c>
      <c r="R20" s="90" t="e">
        <f>VLOOKUP($A20,#REF!,42,FALSE)*100</f>
        <v>#REF!</v>
      </c>
      <c r="T20" s="60"/>
    </row>
    <row r="21" spans="1:21" ht="30" customHeight="1">
      <c r="A21" s="40" t="s">
        <v>280</v>
      </c>
      <c r="B21" s="89" t="str" cm="1">
        <f t="array" ref="B21">IFERROR(_xlfn.LET(_xlpm.達成率,_xlfn.XLOOKUP(1,(集計!$A:$A=$A$2)*(集計!$B:$B=$A21),集計!D:D),_xlfn.IFS(_xlpm.達成率&gt;=100,$B$4,_xlpm.達成率&gt;=95,$E$4,_xlpm.達成率&gt;=90,$H$4,TRUE,$L$4)),"")</f>
        <v>☀</v>
      </c>
      <c r="C21" s="89" t="str" cm="1">
        <f t="array" ref="C21">IFERROR(_xlfn.LET(_xlpm.達成率,_xlfn.XLOOKUP(1,(集計!$A:$A=$A$2)*(集計!$B:$B=$A21),集計!E:E),_xlfn.IFS(_xlpm.達成率&gt;=110,$L$6,_xlpm.達成率&gt;=100,$H$4,TRUE,$B$6)),"")</f>
        <v>☁</v>
      </c>
      <c r="D21" s="89" t="str" cm="1">
        <f t="array" ref="D21">IFERROR(_xlfn.LET(_xlpm.実績,VALUE(SUBSTITUTE(SUBSTITUTE(SUBSTITUTE(_xlfn.XLOOKUP(1,(集計!$A:$A=$A$2)*(集計!$B:$B=$A21),集計!C:C),"▲","-"),",",""),"*","")),_xlpm.達成率,VALUE(SUBSTITUTE(SUBSTITUTE(SUBSTITUTE(_xlfn.XLOOKUP(1,(集計!$A:$A=$A$2)*(集計!$B:$B=$A21),集計!F:F),"▲","-"),",",""),"*","")),_xlfn.IFS(AND(_xlpm.実績&gt;0,_xlpm.達成率&lt;0),$B$4,AND(_xlpm.実績&lt;0,_xlpm.達成率&gt;0),$L$4,_xlpm.達成率&gt;=100,$B$4,_xlpm.達成率&gt;=95,$E$4,_xlpm.達成率&gt;=90,$H$4,TRUE,$L$4)),"")</f>
        <v>☂</v>
      </c>
      <c r="E21" s="91" t="str" cm="1">
        <f t="array" ref="E21">IFERROR(_xlfn.IFS($Q21 &gt;= 100, $B$4,
            $Q21 &gt;= 95, $E$4,
            $Q21 &gt;= 90, $H$4,
            TRUE, $L$4
),"")</f>
        <v/>
      </c>
      <c r="F21" s="89" t="str" cm="1">
        <f t="array" ref="F21">IFERROR(_xlfn.LET(_xlpm.達成率,_xlfn.XLOOKUP(1,(集計!$A:$A=$A$2)*(集計!$B:$B=$A21),集計!G:G),_xlfn.IFS(_xlpm.達成率&gt;=100,$B$4,_xlpm.達成率&gt;=95,$E$4,_xlpm.達成率&gt;=90,$H$4,TRUE,$L$4)),"")</f>
        <v>☀</v>
      </c>
      <c r="G21" s="89" t="str" cm="1">
        <f t="array" ref="G21">IFERROR(_xlfn.LET(_xlpm.達成率,_xlfn.XLOOKUP(1,(集計!$A:$A=$A$2)*(集計!$B:$B=$A21),集計!H:H),_xlfn.IFS(_xlpm.達成率&gt;=110,$L$6,_xlpm.達成率&gt;=100,$H$4,TRUE,$B$6)),"")</f>
        <v>☁</v>
      </c>
      <c r="H21" s="89" t="str" cm="1">
        <f t="array" ref="H21">IFERROR(_xlfn.LET(_xlpm.実績,_xlfn.NUMBERVALUE(SUBSTITUTE(SUBSTITUTE(_xlfn.XLOOKUP(1,(集計!$A:$A=$A$2)*(集計!$B:$B=$A21),集計!C:C),"▲","-"),"*",""),".",","),_xlpm.達成率,_xlfn.NUMBERVALUE(SUBSTITUTE(SUBSTITUTE(_xlfn.XLOOKUP(1,(集計!$A:$A=$A$2)*(集計!$B:$B=$A21),集計!I:I),"▲","-"),"*",""),".",","),_xlfn.IFS(AND(_xlpm.実績&gt;0,_xlpm.達成率&lt;0),$B$4,AND(_xlpm.実績&lt;0,_xlpm.達成率&gt;0),$L$4,_xlpm.達成率&gt;=100,$B$4,_xlpm.達成率&gt;=95,$E$4,_xlpm.達成率&gt;=90,$H$4,TRUE,$L$4)),"")</f>
        <v>☂</v>
      </c>
      <c r="I21" s="89" t="str" cm="1">
        <f t="array" ref="I21">IFERROR(_xlfn.IFS($R21 &gt;= 100, $B$4,
            $R21 &gt;= 95, $E$4,
            $R21 &gt;= 90, $H$4,
            TRUE, $L$4
),"")</f>
        <v/>
      </c>
      <c r="J21" s="505" t="str">
        <f t="array" ref="J21">IFERROR(_xlfn.XLOOKUP(1, (集計!$A:$A=$A$2) * (集計!$B:$B=$A21), 集計!C:C),"")</f>
        <v>▲1,942,666</v>
      </c>
      <c r="K21" s="506"/>
      <c r="L21" s="506"/>
      <c r="M21" s="623"/>
      <c r="N21" s="621"/>
      <c r="O21" s="622"/>
      <c r="P21" s="76"/>
      <c r="Q21" s="90" t="e">
        <f>VLOOKUP(A21,#REF!,42,FALSE)*100</f>
        <v>#REF!</v>
      </c>
      <c r="R21" s="90" t="e">
        <f>VLOOKUP($A21,#REF!,42,FALSE)*100</f>
        <v>#REF!</v>
      </c>
      <c r="S21" ph="1"/>
    </row>
    <row r="22" spans="1:21" ht="30" customHeight="1">
      <c r="A22" s="13" t="s">
        <v>281</v>
      </c>
      <c r="B22" s="89" t="str" cm="1">
        <f t="array" ref="B22">IFERROR(_xlfn.LET(_xlpm.達成率,_xlfn.XLOOKUP(1,(集計!$A:$A=$A$2)*(集計!$B:$B=$A22),集計!D:D),_xlfn.IFS(_xlpm.達成率&gt;=100,$B$4,_xlpm.達成率&gt;=95,$E$4,_xlpm.達成率&gt;=90,$H$4,TRUE,$L$4)),"")</f>
        <v>☁</v>
      </c>
      <c r="C22" s="89" t="str" cm="1">
        <f t="array" ref="C22">IFERROR(_xlfn.LET(_xlpm.達成率,_xlfn.XLOOKUP(1,(集計!$A:$A=$A$2)*(集計!$B:$B=$A22),集計!E:E),_xlfn.IFS(_xlpm.達成率&gt;=110,$L$6,_xlpm.達成率&gt;=100,$H$4,TRUE,$B$6)),"")</f>
        <v>☁</v>
      </c>
      <c r="D22" s="89" t="str" cm="1">
        <f t="array" ref="D22">IFERROR(_xlfn.LET(_xlpm.実績,VALUE(SUBSTITUTE(SUBSTITUTE(SUBSTITUTE(_xlfn.XLOOKUP(1,(集計!$A:$A=$A$2)*(集計!$B:$B=$A22),集計!C:C),"▲","-"),",",""),"*","")),_xlpm.達成率,VALUE(SUBSTITUTE(SUBSTITUTE(SUBSTITUTE(_xlfn.XLOOKUP(1,(集計!$A:$A=$A$2)*(集計!$B:$B=$A22),集計!F:F),"▲","-"),",",""),"*","")),_xlfn.IFS(AND(_xlpm.実績&gt;0,_xlpm.達成率&lt;0),$B$4,AND(_xlpm.実績&lt;0,_xlpm.達成率&gt;0),$L$4,_xlpm.達成率&gt;=100,$B$4,_xlpm.達成率&gt;=95,$E$4,_xlpm.達成率&gt;=90,$H$4,TRUE,$L$4)),"")</f>
        <v>☂</v>
      </c>
      <c r="E22" s="91" t="str" cm="1">
        <f t="array" ref="E22">IFERROR(_xlfn.IFS($Q22 &gt;= 100, $B$4,
            $Q22 &gt;= 95, $E$4,
            $Q22 &gt;= 90, $H$4,
            TRUE, $L$4
),"")</f>
        <v/>
      </c>
      <c r="F22" s="89" t="str" cm="1">
        <f t="array" ref="F22">IFERROR(_xlfn.LET(_xlpm.達成率,_xlfn.XLOOKUP(1,(集計!$A:$A=$A$2)*(集計!$B:$B=$A22),集計!G:G),_xlfn.IFS(_xlpm.達成率&gt;=100,$B$4,_xlpm.達成率&gt;=95,$E$4,_xlpm.達成率&gt;=90,$H$4,TRUE,$L$4)),"")</f>
        <v>☀</v>
      </c>
      <c r="G22" s="89" t="str" cm="1">
        <f t="array" ref="G22">IFERROR(_xlfn.LET(_xlpm.達成率,_xlfn.XLOOKUP(1,(集計!$A:$A=$A$2)*(集計!$B:$B=$A22),集計!H:H),_xlfn.IFS(_xlpm.達成率&gt;=110,$L$6,_xlpm.達成率&gt;=100,$H$4,TRUE,$B$6)),"")</f>
        <v>☁</v>
      </c>
      <c r="H22" s="89" t="str" cm="1">
        <f t="array" ref="H22">IFERROR(_xlfn.LET(_xlpm.実績,_xlfn.NUMBERVALUE(SUBSTITUTE(SUBSTITUTE(_xlfn.XLOOKUP(1,(集計!$A:$A=$A$2)*(集計!$B:$B=$A22),集計!C:C),"▲","-"),"*",""),".",","),_xlpm.達成率,_xlfn.NUMBERVALUE(SUBSTITUTE(SUBSTITUTE(_xlfn.XLOOKUP(1,(集計!$A:$A=$A$2)*(集計!$B:$B=$A22),集計!I:I),"▲","-"),"*",""),".",","),_xlfn.IFS(AND(_xlpm.実績&gt;0,_xlpm.達成率&lt;0),$B$4,AND(_xlpm.実績&lt;0,_xlpm.達成率&gt;0),$L$4,_xlpm.達成率&gt;=100,$B$4,_xlpm.達成率&gt;=95,$E$4,_xlpm.達成率&gt;=90,$H$4,TRUE,$L$4)),"")</f>
        <v>☂</v>
      </c>
      <c r="I22" s="89" t="str" cm="1">
        <f t="array" ref="I22">IFERROR(_xlfn.IFS($R22 &gt;= 100, $B$4,
            $R22 &gt;= 95, $E$4,
            $R22 &gt;= 90, $H$4,
            TRUE, $L$4
),"")</f>
        <v/>
      </c>
      <c r="J22" s="505" t="str">
        <f t="array" ref="J22">IFERROR(_xlfn.XLOOKUP(1, (集計!$A:$A=$A$2) * (集計!$B:$B=$A22), 集計!C:C),"")</f>
        <v>▲874,918</v>
      </c>
      <c r="K22" s="506"/>
      <c r="L22" s="506"/>
      <c r="M22" s="627"/>
      <c r="N22" s="625"/>
      <c r="O22" s="626"/>
      <c r="P22" ph="1"/>
      <c r="Q22" s="90" t="e">
        <f>VLOOKUP(A22,#REF!,42,FALSE)*100</f>
        <v>#REF!</v>
      </c>
      <c r="R22" s="90" t="e">
        <f>VLOOKUP($A22,#REF!,42,FALSE)*100</f>
        <v>#REF!</v>
      </c>
      <c r="S22" ph="1"/>
    </row>
    <row r="23" spans="1:21" ht="30" customHeight="1">
      <c r="A23" s="18" t="s">
        <v>282</v>
      </c>
      <c r="B23" s="89" t="str" cm="1">
        <f t="array" ref="B23">IFERROR(_xlfn.LET(_xlpm.達成率,_xlfn.XLOOKUP(1,(集計!$A:$A=$A$2)*(集計!$B:$B=$A23),集計!D:D),_xlfn.IFS(_xlpm.達成率&gt;=100,$B$4,_xlpm.達成率&gt;=95,$E$4,_xlpm.達成率&gt;=90,$H$4,TRUE,$L$4)),"")</f>
        <v>☀</v>
      </c>
      <c r="C23" s="89" t="str" cm="1">
        <f t="array" ref="C23">IFERROR(_xlfn.LET(_xlpm.達成率,_xlfn.XLOOKUP(1,(集計!$A:$A=$A$2)*(集計!$B:$B=$A23),集計!E:E),_xlfn.IFS(_xlpm.達成率&gt;=110,$L$6,_xlpm.達成率&gt;=100,$H$4,TRUE,$B$6)),"")</f>
        <v>☁</v>
      </c>
      <c r="D23" s="89" t="str" cm="1">
        <f t="array" ref="D23">IFERROR(_xlfn.LET(_xlpm.実績,VALUE(SUBSTITUTE(SUBSTITUTE(SUBSTITUTE(_xlfn.XLOOKUP(1,(集計!$A:$A=$A$2)*(集計!$B:$B=$A23),集計!C:C),"▲","-"),",",""),"*","")),_xlpm.達成率,VALUE(SUBSTITUTE(SUBSTITUTE(SUBSTITUTE(_xlfn.XLOOKUP(1,(集計!$A:$A=$A$2)*(集計!$B:$B=$A23),集計!F:F),"▲","-"),",",""),"*","")),_xlfn.IFS(AND(_xlpm.実績&gt;0,_xlpm.達成率&lt;0),$B$4,AND(_xlpm.実績&lt;0,_xlpm.達成率&gt;0),$L$4,_xlpm.達成率&gt;=100,$B$4,_xlpm.達成率&gt;=95,$E$4,_xlpm.達成率&gt;=90,$H$4,TRUE,$L$4)),"")</f>
        <v>☀</v>
      </c>
      <c r="E23" s="91" t="str" cm="1">
        <f t="array" ref="E23">IFERROR(_xlfn.IFS($Q23 &gt;= 100, $B$4,
            $Q23 &gt;= 95, $E$4,
            $Q23 &gt;= 90, $H$4,
            TRUE, $L$4
),"")</f>
        <v/>
      </c>
      <c r="F23" s="89" t="str" cm="1">
        <f t="array" ref="F23">IFERROR(_xlfn.LET(_xlpm.達成率,_xlfn.XLOOKUP(1,(集計!$A:$A=$A$2)*(集計!$B:$B=$A23),集計!G:G),_xlfn.IFS(_xlpm.達成率&gt;=100,$B$4,_xlpm.達成率&gt;=95,$E$4,_xlpm.達成率&gt;=90,$H$4,TRUE,$L$4)),"")</f>
        <v>☀</v>
      </c>
      <c r="G23" s="89" t="str" cm="1">
        <f t="array" ref="G23">IFERROR(_xlfn.LET(_xlpm.達成率,_xlfn.XLOOKUP(1,(集計!$A:$A=$A$2)*(集計!$B:$B=$A23),集計!H:H),_xlfn.IFS(_xlpm.達成率&gt;=110,$L$6,_xlpm.達成率&gt;=100,$H$4,TRUE,$B$6)),"")</f>
        <v>☁</v>
      </c>
      <c r="H23" s="89" t="str" cm="1">
        <f t="array" ref="H23">IFERROR(_xlfn.LET(_xlpm.実績,_xlfn.NUMBERVALUE(SUBSTITUTE(SUBSTITUTE(_xlfn.XLOOKUP(1,(集計!$A:$A=$A$2)*(集計!$B:$B=$A23),集計!C:C),"▲","-"),"*",""),".",","),_xlpm.達成率,_xlfn.NUMBERVALUE(SUBSTITUTE(SUBSTITUTE(_xlfn.XLOOKUP(1,(集計!$A:$A=$A$2)*(集計!$B:$B=$A23),集計!I:I),"▲","-"),"*",""),".",","),_xlfn.IFS(AND(_xlpm.実績&gt;0,_xlpm.達成率&lt;0),$B$4,AND(_xlpm.実績&lt;0,_xlpm.達成率&gt;0),$L$4,_xlpm.達成率&gt;=100,$B$4,_xlpm.達成率&gt;=95,$E$4,_xlpm.達成率&gt;=90,$H$4,TRUE,$L$4)),"")</f>
        <v>☀</v>
      </c>
      <c r="I23" s="89" t="str" cm="1">
        <f t="array" ref="I23">IFERROR(_xlfn.IFS($R23 &gt;= 100, $B$4,
            $R23 &gt;= 95, $E$4,
            $R23 &gt;= 90, $H$4,
            TRUE, $L$4
),"")</f>
        <v/>
      </c>
      <c r="J23" s="505">
        <f t="array" ref="J23">IFERROR(_xlfn.XLOOKUP(1, (集計!$A:$A=$A$2) * (集計!$B:$B=$A23), 集計!C:C),"")</f>
        <v>2536467</v>
      </c>
      <c r="K23" s="506"/>
      <c r="L23" s="506"/>
      <c r="M23" s="628"/>
      <c r="N23" s="629"/>
      <c r="O23" s="630"/>
      <c r="Q23" s="90" t="e">
        <f>VLOOKUP(A23,#REF!,42,FALSE)*100</f>
        <v>#REF!</v>
      </c>
      <c r="R23" s="90" t="e">
        <f>VLOOKUP($A23,#REF!,42,FALSE)*100</f>
        <v>#REF!</v>
      </c>
    </row>
    <row r="24" spans="1:21" ht="30" customHeight="1">
      <c r="A24" s="18" t="s">
        <v>321</v>
      </c>
      <c r="B24" s="89" t="str" cm="1">
        <f t="array" ref="B24">IFERROR(_xlfn.LET(_xlpm.達成率,_xlfn.XLOOKUP(1,(集計!$A:$A=$A$2)*(集計!$B:$B=$A24),集計!D:D),_xlfn.IFS(_xlpm.達成率&gt;=100,$B$4,_xlpm.達成率&gt;=95,$E$4,_xlpm.達成率&gt;=90,$H$4,TRUE,$L$4)),"")</f>
        <v>☂</v>
      </c>
      <c r="C24" s="89" t="str" cm="1">
        <f t="array" ref="C24">IFERROR(_xlfn.LET(_xlpm.達成率,_xlfn.XLOOKUP(1,(集計!$A:$A=$A$2)*(集計!$B:$B=$A24),集計!E:E),_xlfn.IFS(_xlpm.達成率&gt;=110,$L$6,_xlpm.達成率&gt;=100,$H$4,TRUE,$B$6)),"")</f>
        <v>☁</v>
      </c>
      <c r="D24" s="89" t="str" cm="1">
        <f t="array" ref="D24">IFERROR(_xlfn.LET(_xlpm.実績,VALUE(SUBSTITUTE(SUBSTITUTE(SUBSTITUTE(_xlfn.XLOOKUP(1,(集計!$A:$A=$A$2)*(集計!$B:$B=$A24),集計!C:C),"▲","-"),",",""),"*","")),_xlpm.達成率,VALUE(SUBSTITUTE(SUBSTITUTE(SUBSTITUTE(_xlfn.XLOOKUP(1,(集計!$A:$A=$A$2)*(集計!$B:$B=$A24),集計!F:F),"▲","-"),",",""),"*","")),_xlfn.IFS(AND(_xlpm.実績&gt;0,_xlpm.達成率&lt;0),$B$4,AND(_xlpm.実績&lt;0,_xlpm.達成率&gt;0),$L$4,_xlpm.達成率&gt;=100,$B$4,_xlpm.達成率&gt;=95,$E$4,_xlpm.達成率&gt;=90,$H$4,TRUE,$L$4)),"")</f>
        <v>☂</v>
      </c>
      <c r="E24" s="91" t="str" cm="1">
        <f t="array" ref="E24">IFERROR(_xlfn.IFS($Q24 &gt;= 100, $B$4,
            $Q24 &gt;= 95, $E$4,
            $Q24 &gt;= 90, $H$4,
            TRUE, $L$4
),"")</f>
        <v/>
      </c>
      <c r="F24" s="89" t="str" cm="1">
        <f t="array" ref="F24">IFERROR(_xlfn.LET(_xlpm.達成率,_xlfn.XLOOKUP(1,(集計!$A:$A=$A$2)*(集計!$B:$B=$A24),集計!G:G),_xlfn.IFS(_xlpm.達成率&gt;=100,$B$4,_xlpm.達成率&gt;=95,$E$4,_xlpm.達成率&gt;=90,$H$4,TRUE,$L$4)),"")</f>
        <v>☂</v>
      </c>
      <c r="G24" s="89" t="str" cm="1">
        <f t="array" ref="G24">IFERROR(_xlfn.LET(_xlpm.達成率,_xlfn.XLOOKUP(1,(集計!$A:$A=$A$2)*(集計!$B:$B=$A24),集計!H:H),_xlfn.IFS(_xlpm.達成率&gt;=110,$L$6,_xlpm.達成率&gt;=100,$H$4,TRUE,$B$6)),"")</f>
        <v>☀</v>
      </c>
      <c r="H24" s="89" t="str" cm="1">
        <f t="array" ref="H24">IFERROR(_xlfn.LET(_xlpm.実績,_xlfn.NUMBERVALUE(SUBSTITUTE(SUBSTITUTE(_xlfn.XLOOKUP(1,(集計!$A:$A=$A$2)*(集計!$B:$B=$A24),集計!C:C),"▲","-"),"*",""),".",","),_xlpm.達成率,_xlfn.NUMBERVALUE(SUBSTITUTE(SUBSTITUTE(_xlfn.XLOOKUP(1,(集計!$A:$A=$A$2)*(集計!$B:$B=$A24),集計!I:I),"▲","-"),"*",""),".",","),_xlfn.IFS(AND(_xlpm.実績&gt;0,_xlpm.達成率&lt;0),$B$4,AND(_xlpm.実績&lt;0,_xlpm.達成率&gt;0),$L$4,_xlpm.達成率&gt;=100,$B$4,_xlpm.達成率&gt;=95,$E$4,_xlpm.達成率&gt;=90,$H$4,TRUE,$L$4)),"")</f>
        <v>☂</v>
      </c>
      <c r="I24" s="89" t="str" cm="1">
        <f t="array" ref="I24">IFERROR(_xlfn.IFS($R24 &gt;= 100, $B$4,
            $R24 &gt;= 95, $E$4,
            $R24 &gt;= 90, $H$4,
            TRUE, $L$4
),"")</f>
        <v/>
      </c>
      <c r="J24" s="505" t="str">
        <f t="array" ref="J24">IFERROR(_xlfn.XLOOKUP(1, (集計!$A:$A=$A$2) * (集計!$B:$B=$A24), 集計!C:C),"")</f>
        <v>▲1,594,959</v>
      </c>
      <c r="K24" s="506"/>
      <c r="L24" s="506"/>
      <c r="M24" s="628"/>
      <c r="N24" s="629"/>
      <c r="O24" s="630"/>
      <c r="Q24" s="90" t="e">
        <f>VLOOKUP(A24,#REF!,42,FALSE)*100</f>
        <v>#REF!</v>
      </c>
      <c r="R24" s="90" t="e">
        <f>VLOOKUP($A24,#REF!,42,FALSE)*100</f>
        <v>#REF!</v>
      </c>
    </row>
    <row r="25" spans="1:21" ht="30" customHeight="1">
      <c r="A25" s="18" t="s">
        <v>322</v>
      </c>
      <c r="B25" s="89" t="str" cm="1">
        <f t="array" ref="B25">IFERROR(_xlfn.LET(_xlpm.達成率,_xlfn.XLOOKUP(1,(集計!$A:$A=$A$2)*(集計!$B:$B=$A25),集計!D:D),_xlfn.IFS(_xlpm.達成率&gt;=100,$B$4,_xlpm.達成率&gt;=95,$E$4,_xlpm.達成率&gt;=90,$H$4,TRUE,$L$4)),"")</f>
        <v>☀</v>
      </c>
      <c r="C25" s="89" t="str" cm="1">
        <f t="array" ref="C25">IFERROR(_xlfn.LET(_xlpm.達成率,_xlfn.XLOOKUP(1,(集計!$A:$A=$A$2)*(集計!$B:$B=$A25),集計!E:E),_xlfn.IFS(_xlpm.達成率&gt;=110,$L$6,_xlpm.達成率&gt;=100,$H$4,TRUE,$B$6)),"")</f>
        <v>☀</v>
      </c>
      <c r="D25" s="89" t="str" cm="1">
        <f t="array" ref="D25">IFERROR(_xlfn.LET(_xlpm.実績,VALUE(SUBSTITUTE(SUBSTITUTE(SUBSTITUTE(_xlfn.XLOOKUP(1,(集計!$A:$A=$A$2)*(集計!$B:$B=$A25),集計!C:C),"▲","-"),",",""),"*","")),_xlpm.達成率,VALUE(SUBSTITUTE(SUBSTITUTE(SUBSTITUTE(_xlfn.XLOOKUP(1,(集計!$A:$A=$A$2)*(集計!$B:$B=$A25),集計!F:F),"▲","-"),",",""),"*","")),_xlfn.IFS(AND(_xlpm.実績&gt;0,_xlpm.達成率&lt;0),$B$4,AND(_xlpm.実績&lt;0,_xlpm.達成率&gt;0),$L$4,_xlpm.達成率&gt;=100,$B$4,_xlpm.達成率&gt;=95,$E$4,_xlpm.達成率&gt;=90,$H$4,TRUE,$L$4)),"")</f>
        <v>☀</v>
      </c>
      <c r="E25" s="91" t="str" cm="1">
        <f t="array" ref="E25">IFERROR(_xlfn.IFS($Q25 &gt;= 100, $B$4,
            $Q25 &gt;= 95, $E$4,
            $Q25 &gt;= 90, $H$4,
            TRUE, $L$4
),"")</f>
        <v/>
      </c>
      <c r="F25" s="89" t="str" cm="1">
        <f t="array" ref="F25">IFERROR(_xlfn.LET(_xlpm.達成率,_xlfn.XLOOKUP(1,(集計!$A:$A=$A$2)*(集計!$B:$B=$A25),集計!G:G),_xlfn.IFS(_xlpm.達成率&gt;=100,$B$4,_xlpm.達成率&gt;=95,$E$4,_xlpm.達成率&gt;=90,$H$4,TRUE,$L$4)),"")</f>
        <v>☀</v>
      </c>
      <c r="G25" s="89" t="str" cm="1">
        <f t="array" ref="G25">IFERROR(_xlfn.LET(_xlpm.達成率,_xlfn.XLOOKUP(1,(集計!$A:$A=$A$2)*(集計!$B:$B=$A25),集計!H:H),_xlfn.IFS(_xlpm.達成率&gt;=110,$L$6,_xlpm.達成率&gt;=100,$H$4,TRUE,$B$6)),"")</f>
        <v>☁</v>
      </c>
      <c r="H25" s="89" t="str" cm="1">
        <f t="array" ref="H25">IFERROR(_xlfn.LET(_xlpm.実績,_xlfn.NUMBERVALUE(SUBSTITUTE(SUBSTITUTE(_xlfn.XLOOKUP(1,(集計!$A:$A=$A$2)*(集計!$B:$B=$A25),集計!C:C),"▲","-"),"*",""),".",","),_xlpm.達成率,_xlfn.NUMBERVALUE(SUBSTITUTE(SUBSTITUTE(_xlfn.XLOOKUP(1,(集計!$A:$A=$A$2)*(集計!$B:$B=$A25),集計!I:I),"▲","-"),"*",""),".",","),_xlfn.IFS(AND(_xlpm.実績&gt;0,_xlpm.達成率&lt;0),$B$4,AND(_xlpm.実績&lt;0,_xlpm.達成率&gt;0),$L$4,_xlpm.達成率&gt;=100,$B$4,_xlpm.達成率&gt;=95,$E$4,_xlpm.達成率&gt;=90,$H$4,TRUE,$L$4)),"")</f>
        <v>☀</v>
      </c>
      <c r="I25" s="89" t="str" cm="1">
        <f t="array" ref="I25">IFERROR(_xlfn.IFS($R25 &gt;= 100, $B$4,
            $R25 &gt;= 95, $E$4,
            $R25 &gt;= 90, $H$4,
            TRUE, $L$4
),"")</f>
        <v/>
      </c>
      <c r="J25" s="505">
        <f t="array" ref="J25">IFERROR(_xlfn.XLOOKUP(1, (集計!$A:$A=$A$2) * (集計!$B:$B=$A25), 集計!C:C),"")</f>
        <v>505427</v>
      </c>
      <c r="K25" s="506"/>
      <c r="L25" s="506"/>
      <c r="M25" s="634"/>
      <c r="N25" s="635"/>
      <c r="O25" s="636"/>
      <c r="Q25" s="90" t="e">
        <f>VLOOKUP(A25,#REF!,42,FALSE)*100</f>
        <v>#REF!</v>
      </c>
      <c r="R25" s="90" t="e">
        <f>VLOOKUP($A25,#REF!,42,FALSE)*100</f>
        <v>#REF!</v>
      </c>
    </row>
    <row r="26" spans="1:21" ht="30" customHeight="1">
      <c r="A26" s="18" t="s">
        <v>323</v>
      </c>
      <c r="B26" s="89" t="str" cm="1">
        <f t="array" ref="B26">IFERROR(_xlfn.LET(_xlpm.達成率,_xlfn.XLOOKUP(1,(集計!$A:$A=$A$2)*(集計!$B:$B=$A26),集計!D:D),_xlfn.IFS(_xlpm.達成率&gt;=100,$B$4,_xlpm.達成率&gt;=95,$E$4,_xlpm.達成率&gt;=90,$H$4,TRUE,$L$4)),"")</f>
        <v>☀</v>
      </c>
      <c r="C26" s="89" t="str" cm="1">
        <f t="array" ref="C26">IFERROR(_xlfn.LET(_xlpm.達成率,_xlfn.XLOOKUP(1,(集計!$A:$A=$A$2)*(集計!$B:$B=$A26),集計!E:E),_xlfn.IFS(_xlpm.達成率&gt;=110,$L$6,_xlpm.達成率&gt;=100,$H$4,TRUE,$B$6)),"")</f>
        <v>☀</v>
      </c>
      <c r="D26" s="89" t="str" cm="1">
        <f t="array" ref="D26">IFERROR(_xlfn.LET(_xlpm.実績,VALUE(SUBSTITUTE(SUBSTITUTE(SUBSTITUTE(_xlfn.XLOOKUP(1,(集計!$A:$A=$A$2)*(集計!$B:$B=$A26),集計!C:C),"▲","-"),",",""),"*","")),_xlpm.達成率,VALUE(SUBSTITUTE(SUBSTITUTE(SUBSTITUTE(_xlfn.XLOOKUP(1,(集計!$A:$A=$A$2)*(集計!$B:$B=$A26),集計!F:F),"▲","-"),",",""),"*","")),_xlfn.IFS(AND(_xlpm.実績&gt;0,_xlpm.達成率&lt;0),$B$4,AND(_xlpm.実績&lt;0,_xlpm.達成率&gt;0),$L$4,_xlpm.達成率&gt;=100,$B$4,_xlpm.達成率&gt;=95,$E$4,_xlpm.達成率&gt;=90,$H$4,TRUE,$L$4)),"")</f>
        <v>☀</v>
      </c>
      <c r="E26" s="91" t="str" cm="1">
        <f t="array" ref="E26">IFERROR(_xlfn.IFS($Q26 &gt;= 100, $B$4,
            $Q26 &gt;= 95, $E$4,
            $Q26 &gt;= 90, $H$4,
            TRUE, $L$4
),"")</f>
        <v/>
      </c>
      <c r="F26" s="89" t="str" cm="1">
        <f t="array" ref="F26">IFERROR(_xlfn.LET(_xlpm.達成率,_xlfn.XLOOKUP(1,(集計!$A:$A=$A$2)*(集計!$B:$B=$A26),集計!G:G),_xlfn.IFS(_xlpm.達成率&gt;=100,$B$4,_xlpm.達成率&gt;=95,$E$4,_xlpm.達成率&gt;=90,$H$4,TRUE,$L$4)),"")</f>
        <v>☀</v>
      </c>
      <c r="G26" s="89" t="str" cm="1">
        <f t="array" ref="G26">IFERROR(_xlfn.LET(_xlpm.達成率,_xlfn.XLOOKUP(1,(集計!$A:$A=$A$2)*(集計!$B:$B=$A26),集計!H:H),_xlfn.IFS(_xlpm.達成率&gt;=110,$L$6,_xlpm.達成率&gt;=100,$H$4,TRUE,$B$6)),"")</f>
        <v>☁</v>
      </c>
      <c r="H26" s="89" t="str" cm="1">
        <f t="array" ref="H26">IFERROR(_xlfn.LET(_xlpm.実績,_xlfn.NUMBERVALUE(SUBSTITUTE(SUBSTITUTE(_xlfn.XLOOKUP(1,(集計!$A:$A=$A$2)*(集計!$B:$B=$A26),集計!C:C),"▲","-"),"*",""),".",","),_xlpm.達成率,_xlfn.NUMBERVALUE(SUBSTITUTE(SUBSTITUTE(_xlfn.XLOOKUP(1,(集計!$A:$A=$A$2)*(集計!$B:$B=$A26),集計!I:I),"▲","-"),"*",""),".",","),_xlfn.IFS(AND(_xlpm.実績&gt;0,_xlpm.達成率&lt;0),$B$4,AND(_xlpm.実績&lt;0,_xlpm.達成率&gt;0),$L$4,_xlpm.達成率&gt;=100,$B$4,_xlpm.達成率&gt;=95,$E$4,_xlpm.達成率&gt;=90,$H$4,TRUE,$L$4)),"")</f>
        <v>☀</v>
      </c>
      <c r="I26" s="89" t="str" cm="1">
        <f t="array" ref="I26">IFERROR(_xlfn.IFS($R26 &gt;= 100, $B$4,
            $R26 &gt;= 95, $E$4,
            $R26 &gt;= 90, $H$4,
            TRUE, $L$4
),"")</f>
        <v/>
      </c>
      <c r="J26" s="505">
        <f t="array" ref="J26">IFERROR(_xlfn.XLOOKUP(1, (集計!$A:$A=$A$2) * (集計!$B:$B=$A26), 集計!C:C),"")</f>
        <v>812451</v>
      </c>
      <c r="K26" s="506"/>
      <c r="L26" s="506"/>
      <c r="M26" s="603"/>
      <c r="N26" s="604"/>
      <c r="O26" s="605"/>
      <c r="Q26" s="90" t="e">
        <f>VLOOKUP(A26,#REF!,42,FALSE)*100</f>
        <v>#REF!</v>
      </c>
      <c r="R26" s="90" t="e">
        <f>VLOOKUP($A26,#REF!,42,FALSE)*100</f>
        <v>#REF!</v>
      </c>
    </row>
    <row r="27" spans="1:21" ht="30" customHeight="1">
      <c r="A27" s="18" t="s">
        <v>324</v>
      </c>
      <c r="B27" s="89" t="str" cm="1">
        <f t="array" ref="B27">IFERROR(_xlfn.LET(_xlpm.達成率,_xlfn.XLOOKUP(1,(集計!$A:$A=$A$2)*(集計!$B:$B=$A27),集計!D:D),_xlfn.IFS(_xlpm.達成率&gt;=100,$B$4,_xlpm.達成率&gt;=95,$E$4,_xlpm.達成率&gt;=90,$H$4,TRUE,$L$4)),"")</f>
        <v>☂</v>
      </c>
      <c r="C27" s="89" t="str" cm="1">
        <f t="array" ref="C27">IFERROR(_xlfn.LET(_xlpm.達成率,_xlfn.XLOOKUP(1,(集計!$A:$A=$A$2)*(集計!$B:$B=$A27),集計!E:E),_xlfn.IFS(_xlpm.達成率&gt;=110,$L$6,_xlpm.達成率&gt;=100,$H$4,TRUE,$B$6)),"")</f>
        <v>☀</v>
      </c>
      <c r="D27" s="89" t="str" cm="1">
        <f t="array" ref="D27">IFERROR(_xlfn.LET(_xlpm.実績,VALUE(SUBSTITUTE(SUBSTITUTE(SUBSTITUTE(_xlfn.XLOOKUP(1,(集計!$A:$A=$A$2)*(集計!$B:$B=$A27),集計!C:C),"▲","-"),",",""),"*","")),_xlpm.達成率,VALUE(SUBSTITUTE(SUBSTITUTE(SUBSTITUTE(_xlfn.XLOOKUP(1,(集計!$A:$A=$A$2)*(集計!$B:$B=$A27),集計!F:F),"▲","-"),",",""),"*","")),_xlfn.IFS(AND(_xlpm.実績&gt;0,_xlpm.達成率&lt;0),$B$4,AND(_xlpm.実績&lt;0,_xlpm.達成率&gt;0),$L$4,_xlpm.達成率&gt;=100,$B$4,_xlpm.達成率&gt;=95,$E$4,_xlpm.達成率&gt;=90,$H$4,TRUE,$L$4)),"")</f>
        <v>☂</v>
      </c>
      <c r="E27" s="91" t="str" cm="1">
        <f t="array" ref="E27">IFERROR(_xlfn.IFS($Q27 &gt;= 100, $B$4,
            $Q27 &gt;= 95, $E$4,
            $Q27 &gt;= 90, $H$4,
            TRUE, $L$4
),"")</f>
        <v/>
      </c>
      <c r="F27" s="89" t="str" cm="1">
        <f t="array" ref="F27">IFERROR(_xlfn.LET(_xlpm.達成率,_xlfn.XLOOKUP(1,(集計!$A:$A=$A$2)*(集計!$B:$B=$A27),集計!G:G),_xlfn.IFS(_xlpm.達成率&gt;=100,$B$4,_xlpm.達成率&gt;=95,$E$4,_xlpm.達成率&gt;=90,$H$4,TRUE,$L$4)),"")</f>
        <v>☂</v>
      </c>
      <c r="G27" s="89" t="str" cm="1">
        <f t="array" ref="G27">IFERROR(_xlfn.LET(_xlpm.達成率,_xlfn.XLOOKUP(1,(集計!$A:$A=$A$2)*(集計!$B:$B=$A27),集計!H:H),_xlfn.IFS(_xlpm.達成率&gt;=110,$L$6,_xlpm.達成率&gt;=100,$H$4,TRUE,$B$6)),"")</f>
        <v>☁</v>
      </c>
      <c r="H27" s="89" t="str" cm="1">
        <f t="array" ref="H27">IFERROR(_xlfn.LET(_xlpm.実績,_xlfn.NUMBERVALUE(SUBSTITUTE(SUBSTITUTE(_xlfn.XLOOKUP(1,(集計!$A:$A=$A$2)*(集計!$B:$B=$A27),集計!C:C),"▲","-"),"*",""),".",","),_xlpm.達成率,_xlfn.NUMBERVALUE(SUBSTITUTE(SUBSTITUTE(_xlfn.XLOOKUP(1,(集計!$A:$A=$A$2)*(集計!$B:$B=$A27),集計!I:I),"▲","-"),"*",""),".",","),_xlfn.IFS(AND(_xlpm.実績&gt;0,_xlpm.達成率&lt;0),$B$4,AND(_xlpm.実績&lt;0,_xlpm.達成率&gt;0),$L$4,_xlpm.達成率&gt;=100,$B$4,_xlpm.達成率&gt;=95,$E$4,_xlpm.達成率&gt;=90,$H$4,TRUE,$L$4)),"")</f>
        <v>☂</v>
      </c>
      <c r="I27" s="89" t="str" cm="1">
        <f t="array" ref="I27">IFERROR(_xlfn.IFS($R27 &gt;= 100, $B$4,
            $R27 &gt;= 95, $E$4,
            $R27 &gt;= 90, $H$4,
            TRUE, $L$4
),"")</f>
        <v/>
      </c>
      <c r="J27" s="505" t="str">
        <f t="array" ref="J27">IFERROR(_xlfn.XLOOKUP(1, (集計!$A:$A=$A$2) * (集計!$B:$B=$A27), 集計!C:C),"")</f>
        <v>▲267,986</v>
      </c>
      <c r="K27" s="506"/>
      <c r="L27" s="506"/>
      <c r="M27" s="603"/>
      <c r="N27" s="604"/>
      <c r="O27" s="605"/>
      <c r="Q27" s="90" t="e">
        <f>VLOOKUP(A27,#REF!,42,FALSE)*100</f>
        <v>#REF!</v>
      </c>
      <c r="R27" s="90" t="e">
        <f>VLOOKUP($A27,#REF!,42,FALSE)*100</f>
        <v>#REF!</v>
      </c>
    </row>
    <row r="28" spans="1:21" ht="30" customHeight="1">
      <c r="A28" s="17" t="s">
        <v>325</v>
      </c>
      <c r="B28" s="89" t="str" cm="1">
        <f t="array" ref="B28">IFERROR(_xlfn.LET(_xlpm.達成率,_xlfn.XLOOKUP(1,(集計!$A:$A=$A$2)*(集計!$B:$B=$A28),集計!D:D),_xlfn.IFS(_xlpm.達成率&gt;=100,$B$4,_xlpm.達成率&gt;=95,$E$4,_xlpm.達成率&gt;=90,$H$4,TRUE,$L$4)),"")</f>
        <v>☂</v>
      </c>
      <c r="C28" s="89" t="str" cm="1">
        <f t="array" ref="C28">IFERROR(_xlfn.LET(_xlpm.達成率,_xlfn.XLOOKUP(1,(集計!$A:$A=$A$2)*(集計!$B:$B=$A28),集計!E:E),_xlfn.IFS(_xlpm.達成率&gt;=110,$L$6,_xlpm.達成率&gt;=100,$H$4,TRUE,$B$6)),"")</f>
        <v>☁</v>
      </c>
      <c r="D28" s="89" t="str" cm="1">
        <f t="array" ref="D28">IFERROR(_xlfn.LET(_xlpm.実績,VALUE(SUBSTITUTE(SUBSTITUTE(SUBSTITUTE(_xlfn.XLOOKUP(1,(集計!$A:$A=$A$2)*(集計!$B:$B=$A28),集計!C:C),"▲","-"),",",""),"*","")),_xlpm.達成率,VALUE(SUBSTITUTE(SUBSTITUTE(SUBSTITUTE(_xlfn.XLOOKUP(1,(集計!$A:$A=$A$2)*(集計!$B:$B=$A28),集計!F:F),"▲","-"),",",""),"*","")),_xlfn.IFS(AND(_xlpm.実績&gt;0,_xlpm.達成率&lt;0),$B$4,AND(_xlpm.実績&lt;0,_xlpm.達成率&gt;0),$L$4,_xlpm.達成率&gt;=100,$B$4,_xlpm.達成率&gt;=95,$E$4,_xlpm.達成率&gt;=90,$H$4,TRUE,$L$4)),"")</f>
        <v>☂</v>
      </c>
      <c r="E28" s="91" t="str" cm="1">
        <f t="array" ref="E28">IFERROR(_xlfn.IFS($Q28 &gt;= 100, $B$4,
            $Q28 &gt;= 95, $E$4,
            $Q28 &gt;= 90, $H$4,
            TRUE, $L$4
),"")</f>
        <v/>
      </c>
      <c r="F28" s="89" t="str" cm="1">
        <f t="array" ref="F28">IFERROR(_xlfn.LET(_xlpm.達成率,_xlfn.XLOOKUP(1,(集計!$A:$A=$A$2)*(集計!$B:$B=$A28),集計!G:G),_xlfn.IFS(_xlpm.達成率&gt;=100,$B$4,_xlpm.達成率&gt;=95,$E$4,_xlpm.達成率&gt;=90,$H$4,TRUE,$L$4)),"")</f>
        <v>☂</v>
      </c>
      <c r="G28" s="89" t="str" cm="1">
        <f t="array" ref="G28">IFERROR(_xlfn.LET(_xlpm.達成率,_xlfn.XLOOKUP(1,(集計!$A:$A=$A$2)*(集計!$B:$B=$A28),集計!H:H),_xlfn.IFS(_xlpm.達成率&gt;=110,$L$6,_xlpm.達成率&gt;=100,$H$4,TRUE,$B$6)),"")</f>
        <v>☀</v>
      </c>
      <c r="H28" s="89" t="str" cm="1">
        <f t="array" ref="H28">IFERROR(_xlfn.LET(_xlpm.実績,_xlfn.NUMBERVALUE(SUBSTITUTE(SUBSTITUTE(_xlfn.XLOOKUP(1,(集計!$A:$A=$A$2)*(集計!$B:$B=$A28),集計!C:C),"▲","-"),"*",""),".",","),_xlpm.達成率,_xlfn.NUMBERVALUE(SUBSTITUTE(SUBSTITUTE(_xlfn.XLOOKUP(1,(集計!$A:$A=$A$2)*(集計!$B:$B=$A28),集計!I:I),"▲","-"),"*",""),".",","),_xlfn.IFS(AND(_xlpm.実績&gt;0,_xlpm.達成率&lt;0),$B$4,AND(_xlpm.実績&lt;0,_xlpm.達成率&gt;0),$L$4,_xlpm.達成率&gt;=100,$B$4,_xlpm.達成率&gt;=95,$E$4,_xlpm.達成率&gt;=90,$H$4,TRUE,$L$4)),"")</f>
        <v>☂</v>
      </c>
      <c r="I28" s="89" t="str" cm="1">
        <f t="array" ref="I28">IFERROR(_xlfn.IFS($R28 &gt;= 100, $B$4,
            $R28 &gt;= 95, $E$4,
            $R28 &gt;= 90, $H$4,
            TRUE, $L$4
),"")</f>
        <v/>
      </c>
      <c r="J28" s="505" t="str">
        <f t="array" ref="J28">IFERROR(_xlfn.XLOOKUP(1, (集計!$A:$A=$A$2) * (集計!$B:$B=$A28), 集計!C:C),"")</f>
        <v>▲1,035,498</v>
      </c>
      <c r="K28" s="506"/>
      <c r="L28" s="506"/>
      <c r="M28" s="600"/>
      <c r="N28" s="601"/>
      <c r="O28" s="602"/>
      <c r="Q28" s="90" t="e">
        <f>VLOOKUP(A28,#REF!,42,FALSE)*100</f>
        <v>#REF!</v>
      </c>
      <c r="R28" s="90" t="e">
        <f>VLOOKUP($A28,#REF!,42,FALSE)*100</f>
        <v>#REF!</v>
      </c>
    </row>
    <row r="29" spans="1:21" ht="33.75" customHeight="1" thickBot="1">
      <c r="A29" s="19" t="s">
        <v>368</v>
      </c>
      <c r="B29" s="89" t="str" cm="1">
        <f t="array" ref="B29">IFERROR(_xlfn.LET(_xlpm.達成率,_xlfn.XLOOKUP(1,(集計!$A:$A=$A$2)*(集計!$B:$B=$A29),集計!D:D),_xlfn.IFS(_xlpm.達成率&gt;=100,$B$4,_xlpm.達成率&gt;=95,$E$4,_xlpm.達成率&gt;=90,$H$4,TRUE,$L$4)),"")</f>
        <v>🌤️</v>
      </c>
      <c r="C29" s="89" t="str" cm="1">
        <f t="array" ref="C29">IFERROR(_xlfn.LET(_xlpm.達成率,_xlfn.XLOOKUP(1,(集計!$A:$A=$A$2)*(集計!$B:$B=$A29),集計!E:E),_xlfn.IFS(_xlpm.達成率&gt;=110,$L$6,_xlpm.達成率&gt;=100,$H$4,TRUE,$B$6)),"")</f>
        <v>☀</v>
      </c>
      <c r="D29" s="89" t="str" cm="1">
        <f t="array" ref="D29">IFERROR(_xlfn.LET(_xlpm.実績,VALUE(SUBSTITUTE(SUBSTITUTE(SUBSTITUTE(_xlfn.XLOOKUP(1,(集計!$A:$A=$A$2)*(集計!$B:$B=$A29),集計!C:C),"▲","-"),",",""),"*","")),_xlpm.達成率,VALUE(SUBSTITUTE(SUBSTITUTE(SUBSTITUTE(_xlfn.XLOOKUP(1,(集計!$A:$A=$A$2)*(集計!$B:$B=$A29),集計!F:F),"▲","-"),",",""),"*","")),_xlfn.IFS(AND(_xlpm.実績&gt;0,_xlpm.達成率&lt;0),$B$4,AND(_xlpm.実績&lt;0,_xlpm.達成率&gt;0),$L$4,_xlpm.達成率&gt;=100,$B$4,_xlpm.達成率&gt;=95,$E$4,_xlpm.達成率&gt;=90,$H$4,TRUE,$L$4)),"")</f>
        <v>☂</v>
      </c>
      <c r="E29" s="91" t="str" cm="1">
        <f t="array" ref="E29">IFERROR(_xlfn.IFS($Q29 &gt;= 100, $B$4,
            $Q29 &gt;= 95, $E$4,
            $Q29 &gt;= 90, $H$4,
            TRUE, $L$4
),"")</f>
        <v/>
      </c>
      <c r="F29" s="89" t="str" cm="1">
        <f t="array" ref="F29">IFERROR(_xlfn.LET(_xlpm.達成率,_xlfn.XLOOKUP(1,(集計!$A:$A=$A$2)*(集計!$B:$B=$A29),集計!G:G),_xlfn.IFS(_xlpm.達成率&gt;=100,$B$4,_xlpm.達成率&gt;=95,$E$4,_xlpm.達成率&gt;=90,$H$4,TRUE,$L$4)),"")</f>
        <v>🌤️</v>
      </c>
      <c r="G29" s="89" t="str" cm="1">
        <f t="array" ref="G29">IFERROR(_xlfn.LET(_xlpm.達成率,_xlfn.XLOOKUP(1,(集計!$A:$A=$A$2)*(集計!$B:$B=$A29),集計!H:H),_xlfn.IFS(_xlpm.達成率&gt;=110,$L$6,_xlpm.達成率&gt;=100,$H$4,TRUE,$B$6)),"")</f>
        <v>☀</v>
      </c>
      <c r="H29" s="89" t="str" cm="1">
        <f t="array" ref="H29">IFERROR(_xlfn.LET(_xlpm.実績,_xlfn.NUMBERVALUE(SUBSTITUTE(SUBSTITUTE(_xlfn.XLOOKUP(1,(集計!$A:$A=$A$2)*(集計!$B:$B=$A29),集計!C:C),"▲","-"),"*",""),".",","),_xlpm.達成率,_xlfn.NUMBERVALUE(SUBSTITUTE(SUBSTITUTE(_xlfn.XLOOKUP(1,(集計!$A:$A=$A$2)*(集計!$B:$B=$A29),集計!I:I),"▲","-"),"*",""),".",","),_xlfn.IFS(AND(_xlpm.実績&gt;0,_xlpm.達成率&lt;0),$B$4,AND(_xlpm.実績&lt;0,_xlpm.達成率&gt;0),$L$4,_xlpm.達成率&gt;=100,$B$4,_xlpm.達成率&gt;=95,$E$4,_xlpm.達成率&gt;=90,$H$4,TRUE,$L$4)),"")</f>
        <v>☂</v>
      </c>
      <c r="I29" s="89" t="str" cm="1">
        <f t="array" ref="I29">IFERROR(_xlfn.IFS($R29 &gt;= 100, $B$4,
            $R29 &gt;= 95, $E$4,
            $R29 &gt;= 90, $H$4,
            TRUE, $L$4
),"")</f>
        <v/>
      </c>
      <c r="J29" s="505" t="str">
        <f t="array" ref="J29">IFERROR(_xlfn.XLOOKUP(1, (集計!$A:$A=$A$2) * (集計!$B:$B=$A29), 集計!C:C),"")</f>
        <v>▲552,732</v>
      </c>
      <c r="K29" s="506"/>
      <c r="L29" s="506"/>
      <c r="M29" s="603"/>
      <c r="N29" s="604"/>
      <c r="O29" s="605"/>
      <c r="Q29" s="90" t="e">
        <f>VLOOKUP(A29,#REF!,42,FALSE)*100</f>
        <v>#REF!</v>
      </c>
      <c r="R29" s="90" t="e">
        <f>VLOOKUP($A29,#REF!,42,FALSE)*100</f>
        <v>#REF!</v>
      </c>
    </row>
    <row r="30" spans="1:21" ht="30" customHeight="1" thickTop="1" thickBot="1">
      <c r="A30" s="20" t="s">
        <v>69</v>
      </c>
      <c r="B30" s="89" t="str" cm="1">
        <f t="array" ref="B30">IFERROR(_xlfn.LET(_xlpm.達成率,_xlfn.XLOOKUP(1,(集計!$A:$A=$A$2)*(集計!$B:$B=$A30),集計!D:D),_xlfn.IFS(_xlpm.達成率&gt;=100,$B$4,_xlpm.達成率&gt;=95,$E$4,_xlpm.達成率&gt;=90,$H$4,TRUE,$L$4)),"")</f>
        <v>☀</v>
      </c>
      <c r="C30" s="89" t="str" cm="1">
        <f t="array" ref="C30">IFERROR(_xlfn.LET(_xlpm.達成率,_xlfn.XLOOKUP(1,(集計!$A:$A=$A$2)*(集計!$B:$B=$A30),集計!E:E),_xlfn.IFS(_xlpm.達成率&gt;=110,$L$6,_xlpm.達成率&gt;=100,$H$4,TRUE,$B$6)),"")</f>
        <v>☀</v>
      </c>
      <c r="D30" s="89" t="str" cm="1">
        <f t="array" ref="D30">IFERROR(_xlfn.LET(_xlpm.実績,VALUE(SUBSTITUTE(SUBSTITUTE(SUBSTITUTE(_xlfn.XLOOKUP(1,(集計!$A:$A=$A$2)*(集計!$B:$B=$A30),集計!C:C),"▲","-"),",",""),"*","")),_xlpm.達成率,VALUE(SUBSTITUTE(SUBSTITUTE(SUBSTITUTE(_xlfn.XLOOKUP(1,(集計!$A:$A=$A$2)*(集計!$B:$B=$A30),集計!F:F),"▲","-"),",",""),"*","")),_xlfn.IFS(AND(_xlpm.実績&gt;0,_xlpm.達成率&lt;0),$B$4,AND(_xlpm.実績&lt;0,_xlpm.達成率&gt;0),$L$4,_xlpm.達成率&gt;=100,$B$4,_xlpm.達成率&gt;=95,$E$4,_xlpm.達成率&gt;=90,$H$4,TRUE,$L$4)),"")</f>
        <v>☀</v>
      </c>
      <c r="E30" s="91" t="str" cm="1">
        <f t="array" ref="E30">IFERROR(_xlfn.IFS($Q30 &gt;= 100, $B$4,
            $Q30 &gt;= 95, $E$4,
            $Q30 &gt;= 90, $H$4,
            TRUE, $L$4
),"")</f>
        <v/>
      </c>
      <c r="F30" s="89" t="str" cm="1">
        <f t="array" ref="F30">IFERROR(_xlfn.LET(_xlpm.達成率,_xlfn.XLOOKUP(1,(集計!$A:$A=$A$2)*(集計!$B:$B=$A30),集計!G:G),_xlfn.IFS(_xlpm.達成率&gt;=100,$B$4,_xlpm.達成率&gt;=95,$E$4,_xlpm.達成率&gt;=90,$H$4,TRUE,$L$4)),"")</f>
        <v>☀</v>
      </c>
      <c r="G30" s="89" t="str" cm="1">
        <f t="array" ref="G30">IFERROR(_xlfn.LET(_xlpm.達成率,_xlfn.XLOOKUP(1,(集計!$A:$A=$A$2)*(集計!$B:$B=$A30),集計!H:H),_xlfn.IFS(_xlpm.達成率&gt;=110,$L$6,_xlpm.達成率&gt;=100,$H$4,TRUE,$B$6)),"")</f>
        <v>☁</v>
      </c>
      <c r="H30" s="89" t="str" cm="1">
        <f t="array" ref="H30">IFERROR(_xlfn.LET(_xlpm.実績,_xlfn.NUMBERVALUE(SUBSTITUTE(SUBSTITUTE(_xlfn.XLOOKUP(1,(集計!$A:$A=$A$2)*(集計!$B:$B=$A30),集計!C:C),"▲","-"),"*",""),".",","),_xlpm.達成率,_xlfn.NUMBERVALUE(SUBSTITUTE(SUBSTITUTE(_xlfn.XLOOKUP(1,(集計!$A:$A=$A$2)*(集計!$B:$B=$A30),集計!I:I),"▲","-"),"*",""),".",","),_xlfn.IFS(AND(_xlpm.実績&gt;0,_xlpm.達成率&lt;0),$B$4,AND(_xlpm.実績&lt;0,_xlpm.達成率&gt;0),$L$4,_xlpm.達成率&gt;=100,$B$4,_xlpm.達成率&gt;=95,$E$4,_xlpm.達成率&gt;=90,$H$4,TRUE,$L$4)),"")</f>
        <v>☀</v>
      </c>
      <c r="I30" s="89" t="str" cm="1">
        <f t="array" ref="I30">IFERROR(_xlfn.IFS($R30 &gt;= 100, $B$4,
            $R30 &gt;= 95, $E$4,
            $R30 &gt;= 90, $H$4,
            TRUE, $L$4
),"")</f>
        <v/>
      </c>
      <c r="J30" s="505">
        <f t="array" ref="J30">IFERROR(_xlfn.XLOOKUP(1, (集計!$A:$A=$A$2) * (集計!$B:$B=$A30), 集計!C:C),"")</f>
        <v>12510031</v>
      </c>
      <c r="K30" s="506"/>
      <c r="L30" s="506"/>
      <c r="M30" s="606"/>
      <c r="N30" s="607"/>
      <c r="O30" s="608"/>
      <c r="Q30" s="90" t="e">
        <f>VLOOKUP(A30,#REF!,42,FALSE)*100</f>
        <v>#REF!</v>
      </c>
      <c r="R30" s="90" t="e">
        <f>VLOOKUP($A30,#REF!,42,FALSE)*100</f>
        <v>#REF!</v>
      </c>
    </row>
    <row r="31" spans="1:21" ht="17.25" customHeight="1" thickBot="1"/>
    <row r="32" spans="1:21" ht="21" customHeight="1" thickTop="1">
      <c r="A32" s="609" t="s">
        <v>5</v>
      </c>
      <c r="B32" s="610"/>
      <c r="C32" s="7"/>
      <c r="D32" s="7"/>
      <c r="E32" s="7"/>
      <c r="F32" s="7"/>
      <c r="G32" s="7"/>
      <c r="H32" s="7"/>
      <c r="I32" s="7"/>
      <c r="J32" s="7"/>
      <c r="K32" s="7"/>
      <c r="L32" s="7"/>
      <c r="M32" s="7"/>
      <c r="N32" s="7"/>
      <c r="O32" s="8"/>
      <c r="P32" s="22"/>
    </row>
    <row r="33" spans="1:16" ht="57" customHeight="1" thickBot="1">
      <c r="A33" s="611"/>
      <c r="B33" s="612"/>
      <c r="C33" s="612"/>
      <c r="D33" s="612"/>
      <c r="E33" s="612"/>
      <c r="F33" s="612"/>
      <c r="G33" s="612"/>
      <c r="H33" s="612"/>
      <c r="I33" s="612"/>
      <c r="J33" s="612"/>
      <c r="K33" s="612"/>
      <c r="L33" s="612"/>
      <c r="M33" s="612"/>
      <c r="N33" s="612"/>
      <c r="O33" s="613"/>
      <c r="P33" s="77"/>
    </row>
    <row r="34" spans="1:16" ht="20.100000000000001" customHeight="1" thickTop="1">
      <c r="D34" s="10"/>
    </row>
  </sheetData>
  <dataConsolidate/>
  <mergeCells count="67">
    <mergeCell ref="A1:K1"/>
    <mergeCell ref="L1:O1"/>
    <mergeCell ref="A2:K2"/>
    <mergeCell ref="L2:O2"/>
    <mergeCell ref="B4:B5"/>
    <mergeCell ref="C4:D5"/>
    <mergeCell ref="E4:E5"/>
    <mergeCell ref="F4:G5"/>
    <mergeCell ref="H4:H5"/>
    <mergeCell ref="I4:K5"/>
    <mergeCell ref="L4:L5"/>
    <mergeCell ref="M4:N5"/>
    <mergeCell ref="A6:A7"/>
    <mergeCell ref="B6:B7"/>
    <mergeCell ref="C6:D7"/>
    <mergeCell ref="E6:E7"/>
    <mergeCell ref="F6:G7"/>
    <mergeCell ref="H6:H7"/>
    <mergeCell ref="I6:K7"/>
    <mergeCell ref="L6:L7"/>
    <mergeCell ref="M6:N7"/>
    <mergeCell ref="B9:D9"/>
    <mergeCell ref="F9:I9"/>
    <mergeCell ref="J9:L10"/>
    <mergeCell ref="M9:O10"/>
    <mergeCell ref="J11:L11"/>
    <mergeCell ref="M11:O11"/>
    <mergeCell ref="J12:L12"/>
    <mergeCell ref="M12:O12"/>
    <mergeCell ref="J13:L13"/>
    <mergeCell ref="M13:O13"/>
    <mergeCell ref="J14:L14"/>
    <mergeCell ref="M14:O14"/>
    <mergeCell ref="J15:L15"/>
    <mergeCell ref="M15:O15"/>
    <mergeCell ref="J16:L16"/>
    <mergeCell ref="M16:O16"/>
    <mergeCell ref="J17:L17"/>
    <mergeCell ref="M17:O17"/>
    <mergeCell ref="J18:L18"/>
    <mergeCell ref="M18:O18"/>
    <mergeCell ref="J19:L19"/>
    <mergeCell ref="M19:O19"/>
    <mergeCell ref="J20:L20"/>
    <mergeCell ref="M20:O20"/>
    <mergeCell ref="J21:L21"/>
    <mergeCell ref="M21:O21"/>
    <mergeCell ref="J22:L22"/>
    <mergeCell ref="M22:O22"/>
    <mergeCell ref="J23:L23"/>
    <mergeCell ref="M23:O23"/>
    <mergeCell ref="J24:L24"/>
    <mergeCell ref="M24:O24"/>
    <mergeCell ref="J25:L25"/>
    <mergeCell ref="M25:O25"/>
    <mergeCell ref="J26:L26"/>
    <mergeCell ref="M26:O26"/>
    <mergeCell ref="J30:L30"/>
    <mergeCell ref="M30:O30"/>
    <mergeCell ref="A32:B32"/>
    <mergeCell ref="A33:O33"/>
    <mergeCell ref="J27:L27"/>
    <mergeCell ref="M27:O27"/>
    <mergeCell ref="J28:L28"/>
    <mergeCell ref="M28:O28"/>
    <mergeCell ref="J29:L29"/>
    <mergeCell ref="M29:O29"/>
  </mergeCells>
  <phoneticPr fontId="11"/>
  <conditionalFormatting sqref="B11:I30">
    <cfRule type="expression" dxfId="3" priority="1" stopIfTrue="1">
      <formula>B11=$L$4</formula>
    </cfRule>
    <cfRule type="expression" dxfId="2" priority="2" stopIfTrue="1">
      <formula>B11=$B$4</formula>
    </cfRule>
    <cfRule type="expression" dxfId="1" priority="3" stopIfTrue="1">
      <formula>B11=$E$4</formula>
    </cfRule>
    <cfRule type="expression" dxfId="0" priority="4" stopIfTrue="1">
      <formula>B11=$H$4</formula>
    </cfRule>
  </conditionalFormatting>
  <pageMargins left="0.7" right="0.7" top="0.75" bottom="0.75" header="0.3" footer="0.3"/>
  <pageSetup paperSize="9" scale="88" orientation="portrait" r:id="rId1"/>
  <headerFooter>
    <oddHeader xml:space="preserve">&amp;L&amp;28
</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0D78EB-BFEF-441D-B2DE-6C5BF9EBCE4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54</vt:i4>
      </vt:variant>
      <vt:variant>
        <vt:lpstr>名前付き一覧</vt:lpstr>
      </vt:variant>
      <vt:variant>
        <vt:i4>50</vt:i4>
      </vt:variant>
    </vt:vector>
  </HeadingPairs>
  <TitlesOfParts>
    <vt:vector size="104" baseType="lpstr">
      <vt:lpstr>集計</vt:lpstr>
      <vt:lpstr>利用者数実績（2025.3）</vt:lpstr>
      <vt:lpstr>利用者数実績（2026.3）</vt:lpstr>
      <vt:lpstr>202603</vt:lpstr>
      <vt:lpstr>202504～03</vt:lpstr>
      <vt:lpstr>利用者数実績（2025.2）</vt:lpstr>
      <vt:lpstr>利用者数実績（2026.2）</vt:lpstr>
      <vt:lpstr>202602</vt:lpstr>
      <vt:lpstr>202504～02</vt:lpstr>
      <vt:lpstr>利用者数実績（2025.1）</vt:lpstr>
      <vt:lpstr>利用者数実績（2026.1）</vt:lpstr>
      <vt:lpstr>202601</vt:lpstr>
      <vt:lpstr>202504～01</vt:lpstr>
      <vt:lpstr>202504～12</vt:lpstr>
      <vt:lpstr>202512</vt:lpstr>
      <vt:lpstr>利用者数実績（2024.12）</vt:lpstr>
      <vt:lpstr>利用者数実績（2025.12）</vt:lpstr>
      <vt:lpstr>利用者数実績（2025.11）</vt:lpstr>
      <vt:lpstr>利用者数実績（2024.11）</vt:lpstr>
      <vt:lpstr>202511</vt:lpstr>
      <vt:lpstr>Sheet1</vt:lpstr>
      <vt:lpstr>202504～11</vt:lpstr>
      <vt:lpstr>事業活動計算</vt:lpstr>
      <vt:lpstr>表形式</vt:lpstr>
      <vt:lpstr>202504～10</vt:lpstr>
      <vt:lpstr>202510</vt:lpstr>
      <vt:lpstr>利用者数実績（2024.10）</vt:lpstr>
      <vt:lpstr>利用者数実績（2025.10）</vt:lpstr>
      <vt:lpstr>202504～09</vt:lpstr>
      <vt:lpstr>202509</vt:lpstr>
      <vt:lpstr>利用者数実績（2024.9）</vt:lpstr>
      <vt:lpstr>利用者数実績（2025.9）</vt:lpstr>
      <vt:lpstr>【最新】フォーマット (202504～08)</vt:lpstr>
      <vt:lpstr>【最新】フォーマット (202508) </vt:lpstr>
      <vt:lpstr>フォーマット (202508)</vt:lpstr>
      <vt:lpstr>2025.8</vt:lpstr>
      <vt:lpstr>利用者数実績（2024.8）</vt:lpstr>
      <vt:lpstr>利用者数実績（2025.8）</vt:lpstr>
      <vt:lpstr>2025.4-2025.8</vt:lpstr>
      <vt:lpstr>フォーマット (202504～08) </vt:lpstr>
      <vt:lpstr>フォーマット (202504～07)</vt:lpstr>
      <vt:lpstr>2025.7</vt:lpstr>
      <vt:lpstr>利用者数実績（2024.7）</vt:lpstr>
      <vt:lpstr>利用者数実績（2025.7）</vt:lpstr>
      <vt:lpstr>フォーマット (202507)</vt:lpstr>
      <vt:lpstr>202507</vt:lpstr>
      <vt:lpstr>202504～202507</vt:lpstr>
      <vt:lpstr>2025.6 (実物)</vt:lpstr>
      <vt:lpstr>202506</vt:lpstr>
      <vt:lpstr>2025.4-2025.6 (実物)</vt:lpstr>
      <vt:lpstr>202504～202506</vt:lpstr>
      <vt:lpstr>2024.6（利用実績報告）</vt:lpstr>
      <vt:lpstr>2025.6（利用実績報告）</vt:lpstr>
      <vt:lpstr>フォーマット</vt:lpstr>
      <vt:lpstr>'【最新】フォーマット (202504～08)'!Print_Area</vt:lpstr>
      <vt:lpstr>'【最新】フォーマット (202508) '!Print_Area</vt:lpstr>
      <vt:lpstr>'2024.6（利用実績報告）'!Print_Area</vt:lpstr>
      <vt:lpstr>'2025.4-2025.6 (実物)'!Print_Area</vt:lpstr>
      <vt:lpstr>'2025.4-2025.8'!Print_Area</vt:lpstr>
      <vt:lpstr>'2025.6 (実物)'!Print_Area</vt:lpstr>
      <vt:lpstr>'2025.6（利用実績報告）'!Print_Area</vt:lpstr>
      <vt:lpstr>'2025.7'!Print_Area</vt:lpstr>
      <vt:lpstr>'2025.8'!Print_Area</vt:lpstr>
      <vt:lpstr>'202504～01'!Print_Area</vt:lpstr>
      <vt:lpstr>'202504～02'!Print_Area</vt:lpstr>
      <vt:lpstr>'202504～03'!Print_Area</vt:lpstr>
      <vt:lpstr>'202504～09'!Print_Area</vt:lpstr>
      <vt:lpstr>'202504～10'!Print_Area</vt:lpstr>
      <vt:lpstr>'202504～11'!Print_Area</vt:lpstr>
      <vt:lpstr>'202504～12'!Print_Area</vt:lpstr>
      <vt:lpstr>'202504～202506'!Print_Area</vt:lpstr>
      <vt:lpstr>'202504～202507'!Print_Area</vt:lpstr>
      <vt:lpstr>'202506'!Print_Area</vt:lpstr>
      <vt:lpstr>'202507'!Print_Area</vt:lpstr>
      <vt:lpstr>'202509'!Print_Area</vt:lpstr>
      <vt:lpstr>'202510'!Print_Area</vt:lpstr>
      <vt:lpstr>'202511'!Print_Area</vt:lpstr>
      <vt:lpstr>'202512'!Print_Area</vt:lpstr>
      <vt:lpstr>'202601'!Print_Area</vt:lpstr>
      <vt:lpstr>'202602'!Print_Area</vt:lpstr>
      <vt:lpstr>'202603'!Print_Area</vt:lpstr>
      <vt:lpstr>フォーマット!Print_Area</vt:lpstr>
      <vt:lpstr>'フォーマット (202504～07)'!Print_Area</vt:lpstr>
      <vt:lpstr>'フォーマット (202504～08) '!Print_Area</vt:lpstr>
      <vt:lpstr>'フォーマット (202507)'!Print_Area</vt:lpstr>
      <vt:lpstr>'フォーマット (202508)'!Print_Area</vt:lpstr>
      <vt:lpstr>'利用者数実績（2024.10）'!Print_Area</vt:lpstr>
      <vt:lpstr>'利用者数実績（2024.11）'!Print_Area</vt:lpstr>
      <vt:lpstr>'利用者数実績（2024.12）'!Print_Area</vt:lpstr>
      <vt:lpstr>'利用者数実績（2024.7）'!Print_Area</vt:lpstr>
      <vt:lpstr>'利用者数実績（2024.8）'!Print_Area</vt:lpstr>
      <vt:lpstr>'利用者数実績（2024.9）'!Print_Area</vt:lpstr>
      <vt:lpstr>'利用者数実績（2025.1）'!Print_Area</vt:lpstr>
      <vt:lpstr>'利用者数実績（2025.10）'!Print_Area</vt:lpstr>
      <vt:lpstr>'利用者数実績（2025.11）'!Print_Area</vt:lpstr>
      <vt:lpstr>'利用者数実績（2025.12）'!Print_Area</vt:lpstr>
      <vt:lpstr>'利用者数実績（2025.2）'!Print_Area</vt:lpstr>
      <vt:lpstr>'利用者数実績（2025.3）'!Print_Area</vt:lpstr>
      <vt:lpstr>'利用者数実績（2025.7）'!Print_Area</vt:lpstr>
      <vt:lpstr>'利用者数実績（2025.8）'!Print_Area</vt:lpstr>
      <vt:lpstr>'利用者数実績（2025.9）'!Print_Area</vt:lpstr>
      <vt:lpstr>'利用者数実績（2026.1）'!Print_Area</vt:lpstr>
      <vt:lpstr>'利用者数実績（2026.2）'!Print_Area</vt:lpstr>
      <vt:lpstr>'利用者数実績（2026.3）'!Print_Area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本部 cfhb240801x</cp:lastModifiedBy>
  <cp:lastPrinted>2026-01-20T05:29:06Z</cp:lastPrinted>
  <dcterms:created xsi:type="dcterms:W3CDTF">2014-06-16T04:50:37Z</dcterms:created>
  <dcterms:modified xsi:type="dcterms:W3CDTF">2026-04-24T07:28:59Z</dcterms:modified>
</cp:coreProperties>
</file>