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8E6B1EE-1E27-4B2E-90AE-A41735F4B7FC}" xr6:coauthVersionLast="47" xr6:coauthVersionMax="47" xr10:uidLastSave="{00000000-0000-0000-0000-000000000000}"/>
  <bookViews>
    <workbookView xWindow="28680" yWindow="-120" windowWidth="29040" windowHeight="15720" xr2:uid="{3F9F8290-BB4E-4592-82AB-D1526E4D7FB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E30" i="2"/>
  <c r="E28" i="2"/>
  <c r="E27" i="2"/>
  <c r="D31" i="2"/>
  <c r="C23" i="2"/>
  <c r="C24" i="2" s="1"/>
  <c r="E31" i="2" l="1"/>
</calcChain>
</file>

<file path=xl/sharedStrings.xml><?xml version="1.0" encoding="utf-8"?>
<sst xmlns="http://schemas.openxmlformats.org/spreadsheetml/2006/main" count="75" uniqueCount="67">
  <si>
    <t>項目</t>
  </si>
  <si>
    <t>金額</t>
  </si>
  <si>
    <t>備考</t>
  </si>
  <si>
    <t>年間合計人日</t>
  </si>
  <si>
    <t>281.6人日</t>
  </si>
  <si>
    <t>1人日あたり単価</t>
  </si>
  <si>
    <t>8,000円/時間 × 8時間</t>
  </si>
  <si>
    <t>人件費 年間合計</t>
  </si>
  <si>
    <t>281.6人日 × 64,000円/人日</t>
  </si>
  <si>
    <t>■サーバ費用</t>
  </si>
  <si>
    <t>ハードウェア費用</t>
  </si>
  <si>
    <t>年次保守</t>
  </si>
  <si>
    <t>RedhatLinux9</t>
  </si>
  <si>
    <t>サーバ費用 合計</t>
  </si>
  <si>
    <t>作業項目</t>
  </si>
  <si>
    <t>1回あたり工数</t>
  </si>
  <si>
    <t>頻度</t>
  </si>
  <si>
    <t>年間工数</t>
  </si>
  <si>
    <t>■対応</t>
  </si>
  <si>
    <t>週1回</t>
  </si>
  <si>
    <t>準備</t>
  </si>
  <si>
    <t>0.8人日×2人</t>
  </si>
  <si>
    <t>83.2人日</t>
  </si>
  <si>
    <t>0.8人日/回 × 2人 × 52週</t>
  </si>
  <si>
    <t>工事</t>
  </si>
  <si>
    <t>0.5人日×2人</t>
  </si>
  <si>
    <t>52人日</t>
  </si>
  <si>
    <t>0.5人日/回 × 2人 × 52週</t>
  </si>
  <si>
    <t>事後</t>
  </si>
  <si>
    <t>0.1人日×2人</t>
  </si>
  <si>
    <t>10.4人日</t>
  </si>
  <si>
    <t>0.1人日/回 × 2人 × 52週</t>
  </si>
  <si>
    <t>調整</t>
  </si>
  <si>
    <t>対応 合計</t>
  </si>
  <si>
    <t>197.6人日</t>
  </si>
  <si>
    <t>■運用/維持</t>
  </si>
  <si>
    <t>月1回</t>
  </si>
  <si>
    <t>リソース/ログ確認</t>
  </si>
  <si>
    <t>2人日/月</t>
  </si>
  <si>
    <t>24人日</t>
  </si>
  <si>
    <t>2人日/月 × 12ヶ月</t>
  </si>
  <si>
    <t>脆弱性対応</t>
  </si>
  <si>
    <t>5人日/月</t>
  </si>
  <si>
    <t>60人日</t>
  </si>
  <si>
    <t>5人日/月 × 12ヶ月</t>
  </si>
  <si>
    <t>運用/維持 合計</t>
  </si>
  <si>
    <t>84人日</t>
  </si>
  <si>
    <t>年間合計</t>
  </si>
  <si>
    <t>対応合計 + 運用/維持合計</t>
  </si>
  <si>
    <t>4台</t>
    <rPh sb="1" eb="2">
      <t>ダイ</t>
    </rPh>
    <phoneticPr fontId="2"/>
  </si>
  <si>
    <t>８台</t>
    <rPh sb="1" eb="2">
      <t>ダイ</t>
    </rPh>
    <phoneticPr fontId="2"/>
  </si>
  <si>
    <t>仮想サーバ</t>
    <rPh sb="0" eb="2">
      <t>カソウ</t>
    </rPh>
    <phoneticPr fontId="2"/>
  </si>
  <si>
    <t>-</t>
    <phoneticPr fontId="2"/>
  </si>
  <si>
    <t>サブスクリプション費用</t>
    <phoneticPr fontId="2"/>
  </si>
  <si>
    <t>合計</t>
    <rPh sb="0" eb="2">
      <t>ゴウケイ</t>
    </rPh>
    <phoneticPr fontId="2"/>
  </si>
  <si>
    <t>■コスト</t>
    <phoneticPr fontId="2"/>
  </si>
  <si>
    <t>上記の値</t>
    <rPh sb="3" eb="4">
      <t>アタイ</t>
    </rPh>
    <phoneticPr fontId="2"/>
  </si>
  <si>
    <t>0.2人日×5人</t>
    <rPh sb="3" eb="5">
      <t>ニンニチ</t>
    </rPh>
    <rPh sb="7" eb="8">
      <t>ヒト</t>
    </rPh>
    <phoneticPr fontId="2"/>
  </si>
  <si>
    <t>打合せ、日程調整、工事実施伺い他</t>
    <rPh sb="0" eb="2">
      <t>ウチアワ</t>
    </rPh>
    <rPh sb="4" eb="8">
      <t>ニッテイチョウセイ</t>
    </rPh>
    <rPh sb="9" eb="11">
      <t>コウジ</t>
    </rPh>
    <rPh sb="11" eb="14">
      <t>ジッシウカガ</t>
    </rPh>
    <rPh sb="15" eb="16">
      <t>タ</t>
    </rPh>
    <phoneticPr fontId="2"/>
  </si>
  <si>
    <t>サーバ費用</t>
    <rPh sb="3" eb="5">
      <t>ヒヨウ</t>
    </rPh>
    <phoneticPr fontId="2"/>
  </si>
  <si>
    <t>年間運用維持(人月）</t>
    <rPh sb="0" eb="6">
      <t>ネンカンウンヨウイジ</t>
    </rPh>
    <rPh sb="7" eb="9">
      <t>ニンゲツ</t>
    </rPh>
    <phoneticPr fontId="2"/>
  </si>
  <si>
    <t>年：５２回と想定</t>
    <rPh sb="0" eb="1">
      <t>ネン</t>
    </rPh>
    <rPh sb="4" eb="5">
      <t>カイ</t>
    </rPh>
    <rPh sb="6" eb="8">
      <t>ソウテイ</t>
    </rPh>
    <phoneticPr fontId="2"/>
  </si>
  <si>
    <t>Standardプランの1年契約で393,100円</t>
    <phoneticPr fontId="2"/>
  </si>
  <si>
    <t>考慮外：CrowdStrike,JP1、vuls、設備関連、監視対応他</t>
    <rPh sb="0" eb="2">
      <t>コウリョ</t>
    </rPh>
    <rPh sb="2" eb="3">
      <t>ソト</t>
    </rPh>
    <rPh sb="25" eb="29">
      <t>セツビカンレン</t>
    </rPh>
    <rPh sb="30" eb="34">
      <t>カンシタイオウ</t>
    </rPh>
    <rPh sb="34" eb="35">
      <t>タ</t>
    </rPh>
    <phoneticPr fontId="2"/>
  </si>
  <si>
    <t>　　　　OS/カーネルバージョンアップ費用　×１人月必要</t>
    <rPh sb="24" eb="25">
      <t>ニン</t>
    </rPh>
    <rPh sb="25" eb="26">
      <t>ゲツ</t>
    </rPh>
    <rPh sb="26" eb="28">
      <t>ヒツヨウ</t>
    </rPh>
    <phoneticPr fontId="2"/>
  </si>
  <si>
    <t>BINDなどの基本パッケージ</t>
    <rPh sb="7" eb="9">
      <t>キホン</t>
    </rPh>
    <phoneticPr fontId="2"/>
  </si>
  <si>
    <t>　　　　※必要となる費用を　×××万は必要となる</t>
    <rPh sb="17" eb="18">
      <t>マン</t>
    </rPh>
    <rPh sb="19" eb="21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</si>
</sst>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85" formatCode="000.0&quot;  人日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6" fontId="3" fillId="0" borderId="1" xfId="2" applyFont="1" applyBorder="1" applyAlignment="1">
      <alignment horizontal="right" vertical="center"/>
    </xf>
    <xf numFmtId="6" fontId="3" fillId="0" borderId="2" xfId="2" applyFont="1" applyBorder="1" applyAlignment="1">
      <alignment horizontal="right" vertical="center"/>
    </xf>
    <xf numFmtId="6" fontId="3" fillId="0" borderId="3" xfId="2" applyFont="1" applyBorder="1" applyAlignment="1">
      <alignment horizontal="right" vertical="center"/>
    </xf>
    <xf numFmtId="185" fontId="3" fillId="0" borderId="1" xfId="1" applyNumberFormat="1" applyFont="1" applyBorder="1" applyAlignment="1">
      <alignment horizontal="right" vertical="center" indent="1"/>
    </xf>
    <xf numFmtId="6" fontId="3" fillId="0" borderId="2" xfId="2" applyFont="1" applyBorder="1" applyAlignment="1">
      <alignment horizontal="right" vertical="center" indent="1"/>
    </xf>
    <xf numFmtId="0" fontId="6" fillId="0" borderId="3" xfId="0" applyFont="1" applyBorder="1" applyAlignment="1">
      <alignment horizontal="right" vertical="center"/>
    </xf>
    <xf numFmtId="6" fontId="3" fillId="0" borderId="1" xfId="0" applyNumberFormat="1" applyFont="1" applyBorder="1">
      <alignment vertical="center"/>
    </xf>
    <xf numFmtId="6" fontId="3" fillId="0" borderId="2" xfId="0" applyNumberFormat="1" applyFont="1" applyBorder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right" vertical="center"/>
    </xf>
    <xf numFmtId="0" fontId="4" fillId="2" borderId="0" xfId="0" applyFont="1" applyFill="1" applyBorder="1">
      <alignment vertical="center"/>
    </xf>
    <xf numFmtId="6" fontId="6" fillId="0" borderId="3" xfId="2" applyFont="1" applyBorder="1" applyAlignment="1">
      <alignment horizontal="right" vertical="center"/>
    </xf>
    <xf numFmtId="6" fontId="6" fillId="0" borderId="3" xfId="2" applyFont="1" applyBorder="1" applyAlignment="1">
      <alignment horizontal="right" vertical="center" indent="1"/>
    </xf>
    <xf numFmtId="6" fontId="3" fillId="0" borderId="0" xfId="0" applyNumberFormat="1" applyFo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5792-E42A-42ED-A362-314AA0F7C60B}">
  <dimension ref="A3:G31"/>
  <sheetViews>
    <sheetView tabSelected="1" workbookViewId="0">
      <selection activeCell="C3" sqref="C3"/>
    </sheetView>
  </sheetViews>
  <sheetFormatPr defaultRowHeight="17.399999999999999" x14ac:dyDescent="0.45"/>
  <cols>
    <col min="1" max="1" width="3.3984375" style="1" customWidth="1"/>
    <col min="2" max="2" width="19.59765625" style="1" customWidth="1"/>
    <col min="3" max="3" width="21.69921875" style="1" customWidth="1"/>
    <col min="4" max="4" width="24" style="1" customWidth="1"/>
    <col min="5" max="5" width="14" style="1" customWidth="1"/>
    <col min="6" max="6" width="33.09765625" style="1" customWidth="1"/>
    <col min="7" max="16384" width="8.796875" style="1"/>
  </cols>
  <sheetData>
    <row r="3" spans="1:7" x14ac:dyDescent="0.45">
      <c r="B3" s="1" t="s">
        <v>60</v>
      </c>
      <c r="C3" s="24">
        <f>C24</f>
        <v>18022400</v>
      </c>
      <c r="F3" s="1" t="s">
        <v>63</v>
      </c>
    </row>
    <row r="4" spans="1:7" x14ac:dyDescent="0.45">
      <c r="B4" s="1" t="s">
        <v>59</v>
      </c>
      <c r="C4" s="24">
        <f>E31</f>
        <v>3200000</v>
      </c>
      <c r="F4" s="1" t="s">
        <v>64</v>
      </c>
    </row>
    <row r="5" spans="1:7" x14ac:dyDescent="0.45">
      <c r="F5" s="1" t="s">
        <v>66</v>
      </c>
    </row>
    <row r="6" spans="1:7" x14ac:dyDescent="0.45">
      <c r="B6" s="1" t="s">
        <v>14</v>
      </c>
      <c r="C6" s="1" t="s">
        <v>15</v>
      </c>
      <c r="D6" s="1" t="s">
        <v>16</v>
      </c>
      <c r="E6" s="1" t="s">
        <v>17</v>
      </c>
      <c r="F6" s="1" t="s">
        <v>2</v>
      </c>
    </row>
    <row r="7" spans="1:7" x14ac:dyDescent="0.45">
      <c r="A7" s="2" t="s">
        <v>18</v>
      </c>
      <c r="B7" s="2"/>
      <c r="C7" s="2" t="s">
        <v>61</v>
      </c>
      <c r="D7" s="2"/>
      <c r="E7" s="3"/>
      <c r="F7" s="3"/>
    </row>
    <row r="8" spans="1:7" x14ac:dyDescent="0.45">
      <c r="B8" s="4" t="s">
        <v>20</v>
      </c>
      <c r="C8" s="8" t="s">
        <v>21</v>
      </c>
      <c r="D8" s="8" t="s">
        <v>19</v>
      </c>
      <c r="E8" s="8" t="s">
        <v>22</v>
      </c>
      <c r="F8" s="8" t="s">
        <v>23</v>
      </c>
    </row>
    <row r="9" spans="1:7" x14ac:dyDescent="0.45">
      <c r="B9" s="5" t="s">
        <v>24</v>
      </c>
      <c r="C9" s="9" t="s">
        <v>25</v>
      </c>
      <c r="D9" s="9" t="s">
        <v>19</v>
      </c>
      <c r="E9" s="9" t="s">
        <v>26</v>
      </c>
      <c r="F9" s="9" t="s">
        <v>27</v>
      </c>
    </row>
    <row r="10" spans="1:7" x14ac:dyDescent="0.45">
      <c r="B10" s="5" t="s">
        <v>28</v>
      </c>
      <c r="C10" s="9" t="s">
        <v>29</v>
      </c>
      <c r="D10" s="9" t="s">
        <v>19</v>
      </c>
      <c r="E10" s="9" t="s">
        <v>30</v>
      </c>
      <c r="F10" s="9" t="s">
        <v>31</v>
      </c>
    </row>
    <row r="11" spans="1:7" x14ac:dyDescent="0.45">
      <c r="B11" s="5" t="s">
        <v>32</v>
      </c>
      <c r="C11" s="9" t="s">
        <v>57</v>
      </c>
      <c r="D11" s="9" t="s">
        <v>19</v>
      </c>
      <c r="E11" s="9" t="s">
        <v>26</v>
      </c>
      <c r="F11" s="9" t="s">
        <v>58</v>
      </c>
    </row>
    <row r="12" spans="1:7" x14ac:dyDescent="0.45">
      <c r="B12" s="6" t="s">
        <v>33</v>
      </c>
      <c r="C12" s="10"/>
      <c r="D12" s="10"/>
      <c r="E12" s="16" t="s">
        <v>34</v>
      </c>
      <c r="F12" s="10"/>
    </row>
    <row r="13" spans="1:7" x14ac:dyDescent="0.45">
      <c r="A13" s="19" t="s">
        <v>35</v>
      </c>
      <c r="B13" s="20"/>
      <c r="C13" s="20"/>
      <c r="D13" s="20"/>
      <c r="E13" s="20"/>
      <c r="F13" s="20"/>
    </row>
    <row r="14" spans="1:7" x14ac:dyDescent="0.45">
      <c r="B14" s="4" t="s">
        <v>37</v>
      </c>
      <c r="C14" s="8" t="s">
        <v>38</v>
      </c>
      <c r="D14" s="8" t="s">
        <v>36</v>
      </c>
      <c r="E14" s="8" t="s">
        <v>39</v>
      </c>
      <c r="F14" s="8" t="s">
        <v>40</v>
      </c>
    </row>
    <row r="15" spans="1:7" x14ac:dyDescent="0.45">
      <c r="B15" s="5" t="s">
        <v>41</v>
      </c>
      <c r="C15" s="9" t="s">
        <v>42</v>
      </c>
      <c r="D15" s="9" t="s">
        <v>36</v>
      </c>
      <c r="E15" s="9" t="s">
        <v>43</v>
      </c>
      <c r="F15" s="9" t="s">
        <v>44</v>
      </c>
      <c r="G15" s="1" t="s">
        <v>65</v>
      </c>
    </row>
    <row r="16" spans="1:7" x14ac:dyDescent="0.45">
      <c r="B16" s="6" t="s">
        <v>45</v>
      </c>
      <c r="C16" s="10"/>
      <c r="D16" s="10"/>
      <c r="E16" s="10" t="s">
        <v>46</v>
      </c>
      <c r="F16" s="10"/>
    </row>
    <row r="17" spans="1:7" x14ac:dyDescent="0.45">
      <c r="A17" s="21" t="s">
        <v>54</v>
      </c>
      <c r="B17" s="20"/>
      <c r="C17" s="20"/>
      <c r="D17" s="20"/>
      <c r="E17" s="20"/>
      <c r="F17" s="20"/>
    </row>
    <row r="18" spans="1:7" x14ac:dyDescent="0.45">
      <c r="B18" s="6" t="s">
        <v>47</v>
      </c>
      <c r="C18" s="10"/>
      <c r="D18" s="10"/>
      <c r="E18" s="16" t="s">
        <v>4</v>
      </c>
      <c r="F18" s="10" t="s">
        <v>48</v>
      </c>
    </row>
    <row r="20" spans="1:7" x14ac:dyDescent="0.45">
      <c r="B20" s="1" t="s">
        <v>0</v>
      </c>
      <c r="C20" s="1" t="s">
        <v>1</v>
      </c>
      <c r="D20" s="1" t="s">
        <v>2</v>
      </c>
    </row>
    <row r="21" spans="1:7" x14ac:dyDescent="0.45">
      <c r="A21" s="3" t="s">
        <v>55</v>
      </c>
      <c r="B21" s="3"/>
      <c r="C21" s="3"/>
      <c r="D21" s="3"/>
      <c r="E21" s="3"/>
    </row>
    <row r="22" spans="1:7" x14ac:dyDescent="0.45">
      <c r="B22" s="4" t="s">
        <v>3</v>
      </c>
      <c r="C22" s="14">
        <v>281.60000000000002</v>
      </c>
      <c r="D22" s="4" t="s">
        <v>56</v>
      </c>
      <c r="E22" s="4"/>
    </row>
    <row r="23" spans="1:7" x14ac:dyDescent="0.45">
      <c r="B23" s="5" t="s">
        <v>5</v>
      </c>
      <c r="C23" s="15">
        <f>8000 * 8</f>
        <v>64000</v>
      </c>
      <c r="D23" s="5" t="s">
        <v>6</v>
      </c>
      <c r="E23" s="5"/>
    </row>
    <row r="24" spans="1:7" x14ac:dyDescent="0.45">
      <c r="B24" s="6" t="s">
        <v>7</v>
      </c>
      <c r="C24" s="23">
        <f>C23*C22</f>
        <v>18022400</v>
      </c>
      <c r="D24" s="6" t="s">
        <v>8</v>
      </c>
      <c r="E24" s="6"/>
    </row>
    <row r="25" spans="1:7" x14ac:dyDescent="0.45">
      <c r="B25" s="7"/>
      <c r="C25" s="7"/>
      <c r="D25" s="7"/>
    </row>
    <row r="26" spans="1:7" x14ac:dyDescent="0.45">
      <c r="A26" s="3" t="s">
        <v>9</v>
      </c>
      <c r="B26" s="3"/>
      <c r="C26" s="3"/>
      <c r="D26" s="3"/>
      <c r="E26" s="3"/>
      <c r="F26" s="3"/>
      <c r="G26" s="3"/>
    </row>
    <row r="27" spans="1:7" x14ac:dyDescent="0.45">
      <c r="B27" s="4" t="s">
        <v>10</v>
      </c>
      <c r="C27" s="11" t="s">
        <v>49</v>
      </c>
      <c r="D27" s="11">
        <v>500000</v>
      </c>
      <c r="E27" s="17">
        <f>D27*4</f>
        <v>2000000</v>
      </c>
      <c r="F27" s="4"/>
      <c r="G27" s="4"/>
    </row>
    <row r="28" spans="1:7" x14ac:dyDescent="0.45">
      <c r="B28" s="5" t="s">
        <v>11</v>
      </c>
      <c r="C28" s="12" t="s">
        <v>49</v>
      </c>
      <c r="D28" s="12">
        <v>100000</v>
      </c>
      <c r="E28" s="18">
        <f>D28*4</f>
        <v>400000</v>
      </c>
      <c r="F28" s="5"/>
      <c r="G28" s="5"/>
    </row>
    <row r="29" spans="1:7" x14ac:dyDescent="0.45">
      <c r="B29" s="4" t="s">
        <v>51</v>
      </c>
      <c r="C29" s="11" t="s">
        <v>49</v>
      </c>
      <c r="D29" s="11" t="s">
        <v>52</v>
      </c>
      <c r="E29" s="4">
        <v>0</v>
      </c>
      <c r="F29" s="4"/>
      <c r="G29" s="5"/>
    </row>
    <row r="30" spans="1:7" x14ac:dyDescent="0.45">
      <c r="B30" s="5" t="s">
        <v>12</v>
      </c>
      <c r="C30" s="12" t="s">
        <v>50</v>
      </c>
      <c r="D30" s="12">
        <v>100000</v>
      </c>
      <c r="E30" s="18">
        <f>D30*8</f>
        <v>800000</v>
      </c>
      <c r="F30" s="5" t="s">
        <v>53</v>
      </c>
      <c r="G30" s="5" t="s">
        <v>62</v>
      </c>
    </row>
    <row r="31" spans="1:7" x14ac:dyDescent="0.45">
      <c r="B31" s="6" t="s">
        <v>13</v>
      </c>
      <c r="C31" s="13"/>
      <c r="D31" s="13">
        <f>D27+D28+D30</f>
        <v>700000</v>
      </c>
      <c r="E31" s="22">
        <f>E27+E28+E29+E30</f>
        <v>3200000</v>
      </c>
      <c r="F31" s="6"/>
      <c r="G31" s="6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N.</dc:creator>
  <cp:lastModifiedBy>na N.</cp:lastModifiedBy>
  <dcterms:created xsi:type="dcterms:W3CDTF">2025-02-27T02:11:03Z</dcterms:created>
  <dcterms:modified xsi:type="dcterms:W3CDTF">2025-02-27T02:30:35Z</dcterms:modified>
</cp:coreProperties>
</file>