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3040" windowHeight="963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/>
  <c r="M4"/>
  <c r="M5"/>
  <c r="M6"/>
  <c r="M7"/>
  <c r="M32" s="1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  <c r="M33" s="1"/>
  <c r="E2"/>
  <c r="R32" l="1"/>
  <c r="F15"/>
  <c r="F23"/>
  <c r="R34"/>
  <c r="F7" s="1"/>
  <c r="P34"/>
  <c r="F31" l="1"/>
  <c r="F5"/>
  <c r="F29"/>
  <c r="F21"/>
  <c r="F13"/>
  <c r="F30"/>
  <c r="F22"/>
  <c r="F14"/>
  <c r="F6"/>
  <c r="F3"/>
  <c r="F2"/>
  <c r="F24"/>
  <c r="F16"/>
  <c r="F8"/>
  <c r="F9"/>
  <c r="F25"/>
  <c r="F17"/>
  <c r="F26"/>
  <c r="F18"/>
  <c r="F10"/>
  <c r="F27"/>
  <c r="F19"/>
  <c r="F11"/>
  <c r="F28"/>
  <c r="F20"/>
  <c r="F12"/>
  <c r="F4"/>
  <c r="P32"/>
  <c r="F32" l="1"/>
  <c r="F33" s="1"/>
</calcChain>
</file>

<file path=xl/sharedStrings.xml><?xml version="1.0" encoding="utf-8"?>
<sst xmlns="http://schemas.openxmlformats.org/spreadsheetml/2006/main" count="11" uniqueCount="11">
  <si>
    <t>Gain</t>
  </si>
  <si>
    <t>Error ±</t>
  </si>
  <si>
    <r>
      <t>σ</t>
    </r>
    <r>
      <rPr>
        <b/>
        <vertAlign val="subscript"/>
        <sz val="11"/>
        <color theme="1"/>
        <rFont val="Calibri"/>
        <family val="2"/>
        <scheme val="minor"/>
      </rPr>
      <t>RN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</si>
  <si>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sky</t>
    </r>
  </si>
  <si>
    <r>
      <t>σ</t>
    </r>
    <r>
      <rPr>
        <b/>
        <vertAlign val="subscript"/>
        <sz val="11"/>
        <color theme="1"/>
        <rFont val="Calibri"/>
        <family val="2"/>
        <scheme val="minor"/>
      </rPr>
      <t>sky</t>
    </r>
  </si>
  <si>
    <t>Average Gain:</t>
  </si>
  <si>
    <t>Stdev of bias frame</t>
  </si>
  <si>
    <t>Read Noise from bias subtraction</t>
  </si>
  <si>
    <t>Read Noise from bias region</t>
  </si>
  <si>
    <t>Average</t>
  </si>
  <si>
    <t>Standard Deviation</t>
  </si>
</sst>
</file>

<file path=xl/styles.xml><?xml version="1.0" encoding="utf-8"?>
<styleSheet xmlns="http://schemas.openxmlformats.org/spreadsheetml/2006/main">
  <numFmts count="3">
    <numFmt numFmtId="164" formatCode="0.00000"/>
    <numFmt numFmtId="169" formatCode="0.000"/>
    <numFmt numFmtId="170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left"/>
    </xf>
    <xf numFmtId="169" fontId="2" fillId="0" borderId="0" xfId="1" applyNumberFormat="1"/>
    <xf numFmtId="169" fontId="0" fillId="0" borderId="0" xfId="0" applyNumberFormat="1" applyAlignment="1">
      <alignment horizontal="righ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83820</xdr:colOff>
      <xdr:row>36</xdr:row>
      <xdr:rowOff>175260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996AB73B-F388-415B-855D-A7FA950A5A0B}"/>
            </a:ext>
          </a:extLst>
        </xdr:cNvPr>
        <xdr:cNvSpPr txBox="1"/>
      </xdr:nvSpPr>
      <xdr:spPr>
        <a:xfrm>
          <a:off x="9837420" y="675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S34"/>
  <sheetViews>
    <sheetView tabSelected="1" topLeftCell="C1" zoomScaleNormal="100" workbookViewId="0">
      <selection activeCell="F33" sqref="F33"/>
    </sheetView>
  </sheetViews>
  <sheetFormatPr defaultRowHeight="15"/>
  <cols>
    <col min="3" max="3" width="9.7109375" bestFit="1" customWidth="1"/>
    <col min="4" max="4" width="6" bestFit="1" customWidth="1"/>
    <col min="5" max="5" width="13.42578125" bestFit="1" customWidth="1"/>
    <col min="6" max="6" width="12.7109375" bestFit="1" customWidth="1"/>
    <col min="7" max="7" width="10" customWidth="1"/>
    <col min="15" max="15" width="18.140625" bestFit="1" customWidth="1"/>
    <col min="16" max="16" width="26.42578125" bestFit="1" customWidth="1"/>
    <col min="17" max="17" width="11.5703125" bestFit="1" customWidth="1"/>
    <col min="18" max="18" width="30.85546875" bestFit="1" customWidth="1"/>
    <col min="20" max="20" width="18.28515625" bestFit="1" customWidth="1"/>
    <col min="21" max="21" width="31.28515625" bestFit="1" customWidth="1"/>
    <col min="22" max="22" width="20.140625" bestFit="1" customWidth="1"/>
    <col min="23" max="23" width="10" bestFit="1" customWidth="1"/>
  </cols>
  <sheetData>
    <row r="1" spans="3:19" ht="18">
      <c r="C1" s="8" t="s">
        <v>3</v>
      </c>
      <c r="D1" s="8" t="s">
        <v>4</v>
      </c>
      <c r="E1" s="8" t="s">
        <v>2</v>
      </c>
      <c r="F1" s="8" t="s">
        <v>0</v>
      </c>
      <c r="P1" s="8" t="s">
        <v>8</v>
      </c>
      <c r="Q1" s="1" t="s">
        <v>6</v>
      </c>
      <c r="R1" s="1" t="s">
        <v>7</v>
      </c>
      <c r="S1" s="1"/>
    </row>
    <row r="2" spans="3:19">
      <c r="C2">
        <v>33341</v>
      </c>
      <c r="D2">
        <v>227.4</v>
      </c>
      <c r="E2" s="4">
        <f>0.258</f>
        <v>0.25800000000000001</v>
      </c>
      <c r="F2" s="5">
        <f>C2/(D2^2 - $R$34^2)</f>
        <v>0.64476025510339885</v>
      </c>
      <c r="M2" s="10">
        <f>(P2-Q2)</f>
        <v>-8.0399999999999991</v>
      </c>
      <c r="P2" s="5">
        <v>15.68</v>
      </c>
      <c r="Q2">
        <v>23.72</v>
      </c>
      <c r="R2" s="5">
        <v>15.3</v>
      </c>
    </row>
    <row r="3" spans="3:19">
      <c r="C3">
        <v>34966</v>
      </c>
      <c r="D3">
        <v>238.2</v>
      </c>
      <c r="E3" s="3"/>
      <c r="F3" s="5">
        <f>C3/(D3^2 - $R$34^2)</f>
        <v>0.61625853495401395</v>
      </c>
      <c r="M3" s="10">
        <f>(P3-Q3)</f>
        <v>-8.0699999999999985</v>
      </c>
      <c r="P3" s="5">
        <v>15.67</v>
      </c>
      <c r="Q3">
        <v>23.74</v>
      </c>
      <c r="R3" s="5">
        <v>15.23</v>
      </c>
    </row>
    <row r="4" spans="3:19">
      <c r="C4">
        <v>35066</v>
      </c>
      <c r="D4">
        <v>236.5</v>
      </c>
      <c r="E4" s="3"/>
      <c r="F4" s="5">
        <f>C4/(D4^2 - $R$34^2)</f>
        <v>0.62693779752932066</v>
      </c>
      <c r="M4" s="10">
        <f>(P4-Q4)</f>
        <v>-8.08</v>
      </c>
      <c r="P4" s="5">
        <v>15.65</v>
      </c>
      <c r="Q4">
        <v>23.73</v>
      </c>
      <c r="R4" s="5">
        <v>15.26</v>
      </c>
    </row>
    <row r="5" spans="3:19">
      <c r="C5">
        <v>33650</v>
      </c>
      <c r="D5">
        <v>235.1</v>
      </c>
      <c r="E5" s="3"/>
      <c r="F5" s="5">
        <f>C5/(D5^2 - $R$34^2)</f>
        <v>0.60880797391157537</v>
      </c>
      <c r="M5" s="10">
        <f>(P5-Q5)</f>
        <v>-8.0900000000000016</v>
      </c>
      <c r="P5" s="5">
        <v>15.67</v>
      </c>
      <c r="Q5">
        <v>23.76</v>
      </c>
      <c r="R5" s="5">
        <v>15.26</v>
      </c>
    </row>
    <row r="6" spans="3:19">
      <c r="C6">
        <v>32481</v>
      </c>
      <c r="D6">
        <v>226.6</v>
      </c>
      <c r="E6" s="3"/>
      <c r="F6" s="5">
        <f>C6/(D6^2 - $R$34^2)</f>
        <v>0.63257225854475463</v>
      </c>
      <c r="M6" s="10">
        <f>(P6-Q6)</f>
        <v>-8.11</v>
      </c>
      <c r="P6" s="5">
        <v>15.64</v>
      </c>
      <c r="Q6">
        <v>23.75</v>
      </c>
      <c r="R6" s="5">
        <v>15.29</v>
      </c>
    </row>
    <row r="7" spans="3:19">
      <c r="C7">
        <v>33511</v>
      </c>
      <c r="D7">
        <v>228.9</v>
      </c>
      <c r="E7" s="3"/>
      <c r="F7" s="5">
        <f>C7/(D7^2 - $R$34^2)</f>
        <v>0.63958217679420404</v>
      </c>
      <c r="M7" s="10">
        <f>(P7-Q7)</f>
        <v>-8.09</v>
      </c>
      <c r="P7" s="5">
        <v>15.73</v>
      </c>
      <c r="Q7">
        <v>23.82</v>
      </c>
      <c r="R7" s="5">
        <v>15.43</v>
      </c>
    </row>
    <row r="8" spans="3:19">
      <c r="C8">
        <v>33793</v>
      </c>
      <c r="D8">
        <v>230.1</v>
      </c>
      <c r="E8" s="3"/>
      <c r="F8" s="5">
        <f>C8/(D8^2 - $R$34^2)</f>
        <v>0.63825475002279231</v>
      </c>
      <c r="M8" s="10">
        <f>(P8-Q8)</f>
        <v>-7.8000000000000007</v>
      </c>
      <c r="P8" s="5">
        <v>15.93</v>
      </c>
      <c r="Q8">
        <v>23.73</v>
      </c>
      <c r="R8" s="5">
        <v>15.31</v>
      </c>
    </row>
    <row r="9" spans="3:19">
      <c r="C9">
        <v>34050</v>
      </c>
      <c r="D9">
        <v>232.6</v>
      </c>
      <c r="E9" s="3"/>
      <c r="F9" s="5">
        <f>C9/(D9^2 - $R$34^2)</f>
        <v>0.6293586831170036</v>
      </c>
      <c r="M9" s="10">
        <f>(P9-Q9)</f>
        <v>-7.82</v>
      </c>
      <c r="P9" s="5">
        <v>15.91</v>
      </c>
      <c r="Q9">
        <v>23.73</v>
      </c>
      <c r="R9" s="5">
        <v>15.28</v>
      </c>
    </row>
    <row r="10" spans="3:19">
      <c r="C10">
        <v>32840</v>
      </c>
      <c r="D10">
        <v>231.9</v>
      </c>
      <c r="E10" s="3"/>
      <c r="F10" s="5">
        <f>C10/(D10^2 - $R$34^2)</f>
        <v>0.61066381613723508</v>
      </c>
      <c r="M10" s="10">
        <f>(P10-Q10)</f>
        <v>-7.9399999999999977</v>
      </c>
      <c r="P10" s="5">
        <v>15.8</v>
      </c>
      <c r="Q10">
        <v>23.74</v>
      </c>
      <c r="R10" s="5">
        <v>15.25</v>
      </c>
    </row>
    <row r="11" spans="3:19">
      <c r="C11">
        <v>30671</v>
      </c>
      <c r="D11">
        <v>217.7</v>
      </c>
      <c r="E11" s="3"/>
      <c r="F11" s="5">
        <f>C11/(D11^2 - $R$34^2)</f>
        <v>0.64716002979588294</v>
      </c>
      <c r="M11" s="10">
        <f>(P11-Q11)</f>
        <v>-8.1100000000000012</v>
      </c>
      <c r="P11" s="5">
        <v>15.62</v>
      </c>
      <c r="Q11">
        <v>23.73</v>
      </c>
      <c r="R11" s="5">
        <v>15.27</v>
      </c>
    </row>
    <row r="12" spans="3:19">
      <c r="C12">
        <v>29767</v>
      </c>
      <c r="D12">
        <v>214.3</v>
      </c>
      <c r="E12" s="3"/>
      <c r="F12" s="5">
        <f>C12/(D12^2 - $R$34^2)</f>
        <v>0.64817362230528663</v>
      </c>
      <c r="M12" s="10">
        <f>(P12-Q12)</f>
        <v>-7.9599999999999991</v>
      </c>
      <c r="P12" s="5">
        <v>15.76</v>
      </c>
      <c r="Q12">
        <v>23.72</v>
      </c>
      <c r="R12" s="5">
        <v>15.25</v>
      </c>
    </row>
    <row r="13" spans="3:19">
      <c r="C13">
        <v>26167</v>
      </c>
      <c r="D13" s="6">
        <v>208</v>
      </c>
      <c r="E13" s="3"/>
      <c r="F13" s="5">
        <f>C13/(D13^2 - $R$34^2)</f>
        <v>0.6048224888475866</v>
      </c>
      <c r="M13" s="10">
        <f>(P13-Q13)</f>
        <v>-8.23</v>
      </c>
      <c r="P13" s="5">
        <v>15.84</v>
      </c>
      <c r="Q13">
        <v>24.07</v>
      </c>
      <c r="R13" s="5">
        <v>15.82</v>
      </c>
    </row>
    <row r="14" spans="3:19">
      <c r="C14">
        <v>25111</v>
      </c>
      <c r="D14" s="6">
        <v>190</v>
      </c>
      <c r="E14" s="3"/>
      <c r="F14" s="5">
        <f>C14/(D14^2 - $R$34^2)</f>
        <v>0.69559684721641168</v>
      </c>
      <c r="M14" s="10">
        <f>(P14-Q14)</f>
        <v>-8.08</v>
      </c>
      <c r="P14" s="5">
        <v>15.65</v>
      </c>
      <c r="Q14">
        <v>23.73</v>
      </c>
      <c r="R14" s="5">
        <v>15.29</v>
      </c>
    </row>
    <row r="15" spans="3:19">
      <c r="C15">
        <v>25405</v>
      </c>
      <c r="D15">
        <v>191.9</v>
      </c>
      <c r="E15" s="3"/>
      <c r="F15" s="5">
        <f>C15/(D15^2 - $R$34^2)</f>
        <v>0.68987440546315415</v>
      </c>
      <c r="M15" s="10">
        <f>(P15-Q15)</f>
        <v>-8.0500000000000007</v>
      </c>
      <c r="P15" s="5">
        <v>15.66</v>
      </c>
      <c r="Q15">
        <v>23.71</v>
      </c>
      <c r="R15" s="5">
        <v>15.24</v>
      </c>
    </row>
    <row r="16" spans="3:19">
      <c r="C16">
        <v>24148</v>
      </c>
      <c r="D16">
        <v>188.5</v>
      </c>
      <c r="E16" s="3"/>
      <c r="F16" s="5">
        <f>C16/(D16^2 - $R$34^2)</f>
        <v>0.67960923169814635</v>
      </c>
      <c r="M16" s="10">
        <f>(P16-Q16)</f>
        <v>-8.0400000000000009</v>
      </c>
      <c r="P16" s="5">
        <v>15.69</v>
      </c>
      <c r="Q16">
        <v>23.73</v>
      </c>
      <c r="R16" s="5">
        <v>15.24</v>
      </c>
    </row>
    <row r="17" spans="3:18">
      <c r="C17">
        <v>23772</v>
      </c>
      <c r="D17">
        <v>182.2</v>
      </c>
      <c r="E17" s="3"/>
      <c r="F17" s="5">
        <f>C17/(D17^2 - $R$34^2)</f>
        <v>0.71609368679099372</v>
      </c>
      <c r="M17" s="10">
        <f>(P17-Q17)</f>
        <v>-8.64</v>
      </c>
      <c r="P17" s="5">
        <v>15.61</v>
      </c>
      <c r="Q17">
        <v>24.25</v>
      </c>
      <c r="R17" s="5">
        <v>16.04</v>
      </c>
    </row>
    <row r="18" spans="3:18">
      <c r="C18">
        <v>25298</v>
      </c>
      <c r="D18">
        <v>189.9</v>
      </c>
      <c r="E18" s="3"/>
      <c r="F18" s="5">
        <f>C18/(D18^2 - $R$34^2)</f>
        <v>0.70151515618407423</v>
      </c>
      <c r="M18" s="10">
        <f>(P18-Q18)</f>
        <v>-7.9699999999999989</v>
      </c>
      <c r="P18" s="5">
        <v>15.75</v>
      </c>
      <c r="Q18">
        <v>23.72</v>
      </c>
      <c r="R18" s="5">
        <v>15.28</v>
      </c>
    </row>
    <row r="19" spans="3:18">
      <c r="C19">
        <v>27217</v>
      </c>
      <c r="D19">
        <v>202.5</v>
      </c>
      <c r="E19" s="3"/>
      <c r="F19" s="5">
        <f>C19/(D19^2 - $R$34^2)</f>
        <v>0.66372916491123213</v>
      </c>
      <c r="M19" s="10">
        <f>(P19-Q19)</f>
        <v>-8.2100000000000009</v>
      </c>
      <c r="P19" s="5">
        <v>15.55</v>
      </c>
      <c r="Q19">
        <v>23.76</v>
      </c>
      <c r="R19" s="5">
        <v>15.34</v>
      </c>
    </row>
    <row r="20" spans="3:18">
      <c r="C20">
        <v>26476</v>
      </c>
      <c r="D20">
        <v>196.4</v>
      </c>
      <c r="E20" s="3"/>
      <c r="F20" s="5">
        <f>C20/(D20^2 - $R$34^2)</f>
        <v>0.68638874416523121</v>
      </c>
      <c r="M20" s="10">
        <f>(P20-Q20)</f>
        <v>-7.84</v>
      </c>
      <c r="P20" s="5">
        <v>15.89</v>
      </c>
      <c r="Q20">
        <v>23.73</v>
      </c>
      <c r="R20" s="5">
        <v>15.29</v>
      </c>
    </row>
    <row r="21" spans="3:18">
      <c r="C21">
        <v>24271</v>
      </c>
      <c r="D21">
        <v>187.3</v>
      </c>
      <c r="E21" s="3"/>
      <c r="F21" s="5">
        <f>C21/(D21^2 - $R$34^2)</f>
        <v>0.69185158059591156</v>
      </c>
      <c r="M21" s="10">
        <f>(P21-Q21)</f>
        <v>-8.08</v>
      </c>
      <c r="P21" s="5">
        <v>15.65</v>
      </c>
      <c r="Q21">
        <v>23.73</v>
      </c>
      <c r="R21" s="5">
        <v>15.26</v>
      </c>
    </row>
    <row r="22" spans="3:18">
      <c r="C22">
        <v>20159</v>
      </c>
      <c r="D22">
        <v>174.3</v>
      </c>
      <c r="E22" s="3"/>
      <c r="F22" s="5">
        <f>C22/(D22^2 - $R$34^2)</f>
        <v>0.66355230139139509</v>
      </c>
      <c r="M22" s="10">
        <f>(P22-Q22)</f>
        <v>-7.8900000000000006</v>
      </c>
      <c r="P22" s="5">
        <v>15.84</v>
      </c>
      <c r="Q22">
        <v>23.73</v>
      </c>
      <c r="R22" s="5">
        <v>15.26</v>
      </c>
    </row>
    <row r="23" spans="3:18">
      <c r="C23">
        <v>18958</v>
      </c>
      <c r="D23">
        <v>159.19999999999999</v>
      </c>
      <c r="E23" s="3"/>
      <c r="F23" s="5">
        <f>C23/(D23^2 - $R$34^2)</f>
        <v>0.74801021693443892</v>
      </c>
      <c r="M23" s="10">
        <f>(P23-Q23)</f>
        <v>-8.25</v>
      </c>
      <c r="P23" s="5">
        <v>15.48</v>
      </c>
      <c r="Q23">
        <v>23.73</v>
      </c>
      <c r="R23" s="5">
        <v>15.29</v>
      </c>
    </row>
    <row r="24" spans="3:18">
      <c r="C24">
        <v>17749</v>
      </c>
      <c r="D24">
        <v>157.19999999999999</v>
      </c>
      <c r="E24" s="3"/>
      <c r="F24" s="5">
        <f>C24/(D24^2 - $R$34^2)</f>
        <v>0.71824063638962377</v>
      </c>
      <c r="M24" s="10">
        <f>(P24-Q24)</f>
        <v>-8.18</v>
      </c>
      <c r="P24" s="5">
        <v>15.54</v>
      </c>
      <c r="Q24">
        <v>23.72</v>
      </c>
      <c r="R24" s="5">
        <v>15.31</v>
      </c>
    </row>
    <row r="25" spans="3:18">
      <c r="C25">
        <v>17442</v>
      </c>
      <c r="D25">
        <v>150.80000000000001</v>
      </c>
      <c r="E25" s="3"/>
      <c r="F25" s="5">
        <f>C25/(D25^2 - $R$34^2)</f>
        <v>0.76699912250945712</v>
      </c>
      <c r="M25" s="10">
        <f>(P25-Q25)</f>
        <v>-7.99</v>
      </c>
      <c r="P25" s="5">
        <v>15.74</v>
      </c>
      <c r="Q25">
        <v>23.73</v>
      </c>
      <c r="R25" s="5">
        <v>15.32</v>
      </c>
    </row>
    <row r="26" spans="3:18">
      <c r="C26">
        <v>18512</v>
      </c>
      <c r="D26">
        <v>157.19999999999999</v>
      </c>
      <c r="E26" s="3"/>
      <c r="F26" s="5">
        <f>C26/(D26^2 - $R$34^2)</f>
        <v>0.74911660718038853</v>
      </c>
      <c r="M26" s="10">
        <f>(P26-Q26)</f>
        <v>-8.120000000000001</v>
      </c>
      <c r="P26" s="5">
        <v>15.91</v>
      </c>
      <c r="Q26">
        <v>24.03</v>
      </c>
      <c r="R26" s="5">
        <v>15.73</v>
      </c>
    </row>
    <row r="27" spans="3:18">
      <c r="C27">
        <v>20846</v>
      </c>
      <c r="D27">
        <v>168.8</v>
      </c>
      <c r="E27" s="3"/>
      <c r="F27" s="5">
        <f>C27/(D27^2 - $R$34^2)</f>
        <v>0.73160869924930105</v>
      </c>
      <c r="M27" s="10">
        <f>(P27-Q27)</f>
        <v>-7.98</v>
      </c>
      <c r="P27" s="5">
        <v>15.77</v>
      </c>
      <c r="Q27">
        <v>23.75</v>
      </c>
      <c r="R27" s="5">
        <v>15.25</v>
      </c>
    </row>
    <row r="28" spans="3:18">
      <c r="C28">
        <v>21124</v>
      </c>
      <c r="D28">
        <v>172.2</v>
      </c>
      <c r="E28" s="3"/>
      <c r="F28" s="5">
        <f>C28/(D28^2 - $R$34^2)</f>
        <v>0.71237855459182353</v>
      </c>
      <c r="M28" s="10">
        <f>(P28-Q28)</f>
        <v>-7.9499999999999993</v>
      </c>
      <c r="P28" s="5">
        <v>15.8</v>
      </c>
      <c r="Q28">
        <v>23.75</v>
      </c>
      <c r="R28" s="5">
        <v>15.3</v>
      </c>
    </row>
    <row r="29" spans="3:18">
      <c r="C29">
        <v>21554</v>
      </c>
      <c r="D29">
        <v>172.7</v>
      </c>
      <c r="E29" s="3"/>
      <c r="F29" s="5">
        <f>C29/(D29^2 - $R$34^2)</f>
        <v>0.72267689543022962</v>
      </c>
      <c r="M29" s="10">
        <f>(P29-Q29)</f>
        <v>-7.8599999999999977</v>
      </c>
      <c r="P29" s="5">
        <v>15.88</v>
      </c>
      <c r="Q29">
        <v>23.74</v>
      </c>
      <c r="R29" s="5">
        <v>15.31</v>
      </c>
    </row>
    <row r="30" spans="3:18">
      <c r="C30">
        <v>21496</v>
      </c>
      <c r="D30" s="6">
        <v>173</v>
      </c>
      <c r="E30" s="3"/>
      <c r="F30" s="5">
        <f>C30/(D30^2 - $R$34^2)</f>
        <v>0.71823474514909968</v>
      </c>
      <c r="M30" s="10">
        <f>(P30-Q30)</f>
        <v>-8.07</v>
      </c>
      <c r="P30" s="5">
        <v>15.7</v>
      </c>
      <c r="Q30">
        <v>23.77</v>
      </c>
      <c r="R30" s="5">
        <v>15.34</v>
      </c>
    </row>
    <row r="31" spans="3:18">
      <c r="C31">
        <v>21267</v>
      </c>
      <c r="D31">
        <v>173.1</v>
      </c>
      <c r="E31" s="3"/>
      <c r="F31" s="5">
        <f>C31/(D31^2 - $R$34^2)</f>
        <v>0.70976251276295332</v>
      </c>
      <c r="M31" s="10">
        <f>(P31-Q31)</f>
        <v>-8.5500000000000007</v>
      </c>
      <c r="P31" s="5">
        <v>15.86</v>
      </c>
      <c r="Q31">
        <v>24.41</v>
      </c>
      <c r="R31" s="5">
        <v>16.329999999999998</v>
      </c>
    </row>
    <row r="32" spans="3:18">
      <c r="E32" t="s">
        <v>5</v>
      </c>
      <c r="F32" s="9">
        <f>AVERAGE(F2:F31)</f>
        <v>0.67708638318923053</v>
      </c>
      <c r="G32" s="3"/>
      <c r="M32" s="5">
        <f>AVERAGE(M2:M31)</f>
        <v>-8.0696666666666665</v>
      </c>
      <c r="O32" t="s">
        <v>9</v>
      </c>
      <c r="P32">
        <f>AVERAGE(P2:P31)</f>
        <v>15.729000000000001</v>
      </c>
      <c r="R32">
        <f>AVERAGE(R2:R31)</f>
        <v>15.379</v>
      </c>
    </row>
    <row r="33" spans="3:18">
      <c r="C33" s="2"/>
      <c r="D33" s="7"/>
      <c r="E33" s="2" t="s">
        <v>1</v>
      </c>
      <c r="F33" s="9">
        <f>STDEV(F2:F32)</f>
        <v>4.5757492031718507E-2</v>
      </c>
      <c r="M33" s="10">
        <f>STDEV(M2:M31)</f>
        <v>0.18445601911705509</v>
      </c>
    </row>
    <row r="34" spans="3:18">
      <c r="O34" t="s">
        <v>10</v>
      </c>
      <c r="P34" s="11">
        <f>STDEV(P2:P31)</f>
        <v>0.11871002049328967</v>
      </c>
      <c r="Q34" s="2"/>
      <c r="R34" s="11">
        <f>STDEV(R2:R31)</f>
        <v>0.25767327614886604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Buntic</dc:creator>
  <cp:lastModifiedBy>Nick</cp:lastModifiedBy>
  <dcterms:created xsi:type="dcterms:W3CDTF">2017-09-22T01:04:39Z</dcterms:created>
  <dcterms:modified xsi:type="dcterms:W3CDTF">2017-10-21T04:55:40Z</dcterms:modified>
</cp:coreProperties>
</file>