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Projects\Attack_Vector\_attack_vector2\deploy\"/>
    </mc:Choice>
  </mc:AlternateContent>
  <xr:revisionPtr revIDLastSave="0" documentId="13_ncr:1_{2FD37973-CA28-4799-B142-7633C399FD89}" xr6:coauthVersionLast="47" xr6:coauthVersionMax="47" xr10:uidLastSave="{00000000-0000-0000-0000-000000000000}"/>
  <bookViews>
    <workbookView xWindow="6210" yWindow="4680" windowWidth="37560" windowHeight="15885" activeTab="3" xr2:uid="{00000000-000D-0000-FFFF-FFFF00000000}"/>
  </bookViews>
  <sheets>
    <sheet name="Application stats" sheetId="1" r:id="rId1"/>
    <sheet name="MongoDB Atlas" sheetId="3" r:id="rId2"/>
    <sheet name="App runner" sheetId="2" r:id="rId3"/>
    <sheet name="ECS + Atla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E3" i="4" s="1"/>
  <c r="F4" i="4" s="1"/>
  <c r="G4" i="4" s="1"/>
  <c r="H4" i="4" s="1"/>
  <c r="E11" i="4"/>
  <c r="E10" i="4"/>
  <c r="E7" i="4"/>
  <c r="E6" i="4"/>
  <c r="B27" i="2"/>
  <c r="B26" i="2"/>
  <c r="B25" i="2"/>
  <c r="F9" i="3"/>
  <c r="B20" i="2"/>
  <c r="B19" i="2"/>
  <c r="B18" i="2"/>
  <c r="B17" i="2"/>
  <c r="B16" i="2"/>
  <c r="B15" i="2"/>
  <c r="B14" i="2"/>
  <c r="B13" i="2"/>
  <c r="B9" i="2"/>
  <c r="B8" i="2"/>
  <c r="B7" i="2"/>
  <c r="B6" i="2"/>
  <c r="B5" i="2"/>
  <c r="B6" i="1"/>
  <c r="F12" i="4" l="1"/>
  <c r="G12" i="4" s="1"/>
  <c r="H12" i="4" s="1"/>
  <c r="F8" i="4"/>
  <c r="G8" i="4" s="1"/>
  <c r="H8" i="4" s="1"/>
  <c r="H15" i="4" l="1"/>
  <c r="F15" i="4"/>
  <c r="G15" i="4"/>
</calcChain>
</file>

<file path=xl/sharedStrings.xml><?xml version="1.0" encoding="utf-8"?>
<sst xmlns="http://schemas.openxmlformats.org/spreadsheetml/2006/main" count="94" uniqueCount="58">
  <si>
    <t>Apprunner</t>
  </si>
  <si>
    <t>Application jar</t>
  </si>
  <si>
    <t>MB</t>
  </si>
  <si>
    <t>Application jar projection</t>
  </si>
  <si>
    <t>Memory needed for application</t>
  </si>
  <si>
    <t>No idea really, this seems like more than enough</t>
  </si>
  <si>
    <t>CPU needed for application</t>
  </si>
  <si>
    <t>VCPU</t>
  </si>
  <si>
    <t>per day</t>
  </si>
  <si>
    <t>Active container instance</t>
  </si>
  <si>
    <t>Container projection</t>
  </si>
  <si>
    <t>Provisioned container instance</t>
  </si>
  <si>
    <t>$ / GB Hour</t>
  </si>
  <si>
    <t>Container size</t>
  </si>
  <si>
    <t>GB</t>
  </si>
  <si>
    <t>Provisioning costs</t>
  </si>
  <si>
    <t>$ / hour</t>
  </si>
  <si>
    <t>$</t>
  </si>
  <si>
    <t>$ / vCPU Hour</t>
  </si>
  <si>
    <t>vCPU needed</t>
  </si>
  <si>
    <t>Memory needed</t>
  </si>
  <si>
    <t>Active cost vCPU</t>
  </si>
  <si>
    <t>Active cost memory</t>
  </si>
  <si>
    <t>Active cost total</t>
  </si>
  <si>
    <t>Serverless</t>
  </si>
  <si>
    <t>Reads</t>
  </si>
  <si>
    <t>expected cost</t>
  </si>
  <si>
    <t>Writes</t>
  </si>
  <si>
    <t>$ / million</t>
  </si>
  <si>
    <t>Storage</t>
  </si>
  <si>
    <t>$ / GB month</t>
  </si>
  <si>
    <t>backup</t>
  </si>
  <si>
    <t>data transfer</t>
  </si>
  <si>
    <t>$ / GB</t>
  </si>
  <si>
    <t>Total</t>
  </si>
  <si>
    <t>$ / month</t>
  </si>
  <si>
    <t>Total costs</t>
  </si>
  <si>
    <t>per event</t>
  </si>
  <si>
    <t>year</t>
  </si>
  <si>
    <t>AWS Nat gateway</t>
  </si>
  <si>
    <t>per hour</t>
  </si>
  <si>
    <t>ECR</t>
  </si>
  <si>
    <t>ECS</t>
  </si>
  <si>
    <t>VPC</t>
  </si>
  <si>
    <t>IP address</t>
  </si>
  <si>
    <t>Private link</t>
  </si>
  <si>
    <t>vCPU</t>
  </si>
  <si>
    <t>units</t>
  </si>
  <si>
    <t>total/hour</t>
  </si>
  <si>
    <t>Service</t>
  </si>
  <si>
    <t>Element</t>
  </si>
  <si>
    <t>Storage GB/hour</t>
  </si>
  <si>
    <t>Hour cost</t>
  </si>
  <si>
    <t>Day Cost</t>
  </si>
  <si>
    <t>Month cost</t>
  </si>
  <si>
    <t>Month</t>
  </si>
  <si>
    <t>Day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</si>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</sst>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2" fontId="1" fillId="2" borderId="0" xfId="1" applyNumberFormat="1"/>
    <xf numFmtId="0" fontId="0" fillId="0" borderId="1" xfId="0" applyBorder="1"/>
    <xf numFmtId="0" fontId="0" fillId="0" borderId="2" xfId="0" applyBorder="1"/>
    <xf numFmtId="165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7"/>
  <sheetViews>
    <sheetView workbookViewId="0">
      <selection activeCell="A18" sqref="A18"/>
    </sheetView>
  </sheetViews>
  <sheetFormatPr defaultRowHeight="15" x14ac:dyDescent="0.25"/>
  <cols>
    <col min="1" max="1" width="29.7109375" bestFit="1" customWidth="1"/>
  </cols>
  <sheetData>
    <row r="3" spans="1:4" x14ac:dyDescent="0.25">
      <c r="A3" t="s">
        <v>1</v>
      </c>
      <c r="B3">
        <v>34</v>
      </c>
      <c r="C3" t="s">
        <v>2</v>
      </c>
    </row>
    <row r="4" spans="1:4" x14ac:dyDescent="0.25">
      <c r="A4" t="s">
        <v>3</v>
      </c>
      <c r="B4">
        <v>50</v>
      </c>
      <c r="C4" t="s">
        <v>2</v>
      </c>
    </row>
    <row r="5" spans="1:4" x14ac:dyDescent="0.25">
      <c r="A5" t="s">
        <v>10</v>
      </c>
      <c r="B5">
        <v>300</v>
      </c>
      <c r="C5" t="s">
        <v>2</v>
      </c>
    </row>
    <row r="6" spans="1:4" x14ac:dyDescent="0.25">
      <c r="A6" t="s">
        <v>10</v>
      </c>
      <c r="B6">
        <f>B5/1000</f>
        <v>0.3</v>
      </c>
      <c r="C6" t="s">
        <v>14</v>
      </c>
    </row>
    <row r="8" spans="1:4" x14ac:dyDescent="0.25">
      <c r="A8" t="s">
        <v>4</v>
      </c>
      <c r="B8">
        <v>1</v>
      </c>
      <c r="C8" t="s">
        <v>14</v>
      </c>
      <c r="D8" t="s">
        <v>5</v>
      </c>
    </row>
    <row r="10" spans="1:4" x14ac:dyDescent="0.25">
      <c r="A10" t="s">
        <v>6</v>
      </c>
      <c r="B10">
        <v>0.5</v>
      </c>
      <c r="C10" t="s">
        <v>7</v>
      </c>
      <c r="D10" t="s">
        <v>5</v>
      </c>
    </row>
    <row r="17" spans="1:3" x14ac:dyDescent="0.25">
      <c r="A17" t="s">
        <v>0</v>
      </c>
      <c r="C1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9033-6C7B-4A3C-8D2E-A563792E74C8}">
  <dimension ref="A1:G9"/>
  <sheetViews>
    <sheetView workbookViewId="0">
      <selection activeCell="B12" sqref="B12"/>
    </sheetView>
  </sheetViews>
  <sheetFormatPr defaultRowHeight="15" x14ac:dyDescent="0.25"/>
  <cols>
    <col min="1" max="1" width="13.42578125" bestFit="1" customWidth="1"/>
  </cols>
  <sheetData>
    <row r="1" spans="1:7" x14ac:dyDescent="0.25">
      <c r="A1" t="s">
        <v>24</v>
      </c>
    </row>
    <row r="3" spans="1:7" x14ac:dyDescent="0.25">
      <c r="A3" t="s">
        <v>25</v>
      </c>
      <c r="B3">
        <v>0.1</v>
      </c>
      <c r="C3" t="s">
        <v>28</v>
      </c>
      <c r="E3" t="s">
        <v>26</v>
      </c>
      <c r="F3">
        <v>0.1</v>
      </c>
      <c r="G3" t="s">
        <v>17</v>
      </c>
    </row>
    <row r="4" spans="1:7" x14ac:dyDescent="0.25">
      <c r="A4" t="s">
        <v>27</v>
      </c>
      <c r="B4">
        <v>1</v>
      </c>
      <c r="C4" t="s">
        <v>28</v>
      </c>
      <c r="E4" t="s">
        <v>26</v>
      </c>
      <c r="F4">
        <v>1</v>
      </c>
      <c r="G4" t="s">
        <v>17</v>
      </c>
    </row>
    <row r="5" spans="1:7" x14ac:dyDescent="0.25">
      <c r="A5" t="s">
        <v>29</v>
      </c>
      <c r="B5">
        <v>0.25</v>
      </c>
      <c r="C5" t="s">
        <v>30</v>
      </c>
      <c r="E5" t="s">
        <v>26</v>
      </c>
      <c r="F5">
        <v>0.25</v>
      </c>
      <c r="G5" t="s">
        <v>17</v>
      </c>
    </row>
    <row r="6" spans="1:7" x14ac:dyDescent="0.25">
      <c r="A6" t="s">
        <v>31</v>
      </c>
      <c r="B6">
        <v>0.2</v>
      </c>
      <c r="C6" t="s">
        <v>30</v>
      </c>
      <c r="E6" t="s">
        <v>26</v>
      </c>
      <c r="F6">
        <v>0.2</v>
      </c>
    </row>
    <row r="7" spans="1:7" x14ac:dyDescent="0.25">
      <c r="A7" t="s">
        <v>32</v>
      </c>
      <c r="B7">
        <v>0.1</v>
      </c>
      <c r="C7" t="s">
        <v>33</v>
      </c>
      <c r="E7" t="s">
        <v>26</v>
      </c>
      <c r="F7">
        <v>0.1</v>
      </c>
      <c r="G7" t="s">
        <v>17</v>
      </c>
    </row>
    <row r="9" spans="1:7" x14ac:dyDescent="0.25">
      <c r="E9" t="s">
        <v>34</v>
      </c>
      <c r="F9">
        <f>SUM(F3:F7)</f>
        <v>1.6500000000000001</v>
      </c>
      <c r="G9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0056-7D27-4DE8-9E70-1BF0ACCE2D58}">
  <dimension ref="A2:I27"/>
  <sheetViews>
    <sheetView workbookViewId="0">
      <selection activeCell="G9" sqref="G9"/>
    </sheetView>
  </sheetViews>
  <sheetFormatPr defaultRowHeight="15" x14ac:dyDescent="0.25"/>
  <cols>
    <col min="1" max="1" width="28.85546875" bestFit="1" customWidth="1"/>
    <col min="7" max="7" width="16.7109375" bestFit="1" customWidth="1"/>
  </cols>
  <sheetData>
    <row r="2" spans="1:9" x14ac:dyDescent="0.25">
      <c r="A2" t="s">
        <v>9</v>
      </c>
    </row>
    <row r="4" spans="1:9" x14ac:dyDescent="0.25">
      <c r="A4" s="3" t="s">
        <v>11</v>
      </c>
      <c r="B4" s="3">
        <v>7.0000000000000001E-3</v>
      </c>
      <c r="C4" s="3" t="s">
        <v>12</v>
      </c>
      <c r="G4" t="s">
        <v>39</v>
      </c>
      <c r="H4" t="s">
        <v>40</v>
      </c>
      <c r="I4">
        <v>0.05</v>
      </c>
    </row>
    <row r="5" spans="1:9" x14ac:dyDescent="0.25">
      <c r="A5" s="4" t="s">
        <v>13</v>
      </c>
      <c r="B5" s="4">
        <f>'Application stats'!B6</f>
        <v>0.3</v>
      </c>
      <c r="C5" s="4"/>
    </row>
    <row r="6" spans="1:9" x14ac:dyDescent="0.25">
      <c r="A6" s="4" t="s">
        <v>15</v>
      </c>
      <c r="B6" s="4">
        <f>B5*B4</f>
        <v>2.0999999999999999E-3</v>
      </c>
      <c r="C6" s="4" t="s">
        <v>16</v>
      </c>
    </row>
    <row r="7" spans="1:9" x14ac:dyDescent="0.25">
      <c r="A7" t="s">
        <v>8</v>
      </c>
      <c r="B7" s="1">
        <f>B6*24</f>
        <v>5.04E-2</v>
      </c>
      <c r="C7" t="s">
        <v>17</v>
      </c>
    </row>
    <row r="8" spans="1:9" x14ac:dyDescent="0.25">
      <c r="A8" t="s">
        <v>37</v>
      </c>
      <c r="B8" s="2">
        <f>B7*3</f>
        <v>0.1512</v>
      </c>
      <c r="C8" t="s">
        <v>17</v>
      </c>
    </row>
    <row r="9" spans="1:9" x14ac:dyDescent="0.25">
      <c r="A9" t="s">
        <v>38</v>
      </c>
      <c r="B9" s="1">
        <f>B7*365</f>
        <v>18.396000000000001</v>
      </c>
      <c r="C9" t="s">
        <v>17</v>
      </c>
    </row>
    <row r="11" spans="1:9" x14ac:dyDescent="0.25">
      <c r="A11" t="s">
        <v>9</v>
      </c>
      <c r="B11">
        <v>6.4000000000000001E-2</v>
      </c>
      <c r="C11" t="s">
        <v>18</v>
      </c>
    </row>
    <row r="12" spans="1:9" x14ac:dyDescent="0.25">
      <c r="A12" s="3" t="s">
        <v>9</v>
      </c>
      <c r="B12" s="3">
        <v>7.0000000000000001E-3</v>
      </c>
      <c r="C12" s="3" t="s">
        <v>12</v>
      </c>
    </row>
    <row r="13" spans="1:9" x14ac:dyDescent="0.25">
      <c r="A13" t="s">
        <v>19</v>
      </c>
      <c r="B13">
        <f>'Application stats'!B10</f>
        <v>0.5</v>
      </c>
    </row>
    <row r="14" spans="1:9" x14ac:dyDescent="0.25">
      <c r="A14" s="3" t="s">
        <v>20</v>
      </c>
      <c r="B14" s="3">
        <f>'Application stats'!B8</f>
        <v>1</v>
      </c>
    </row>
    <row r="15" spans="1:9" x14ac:dyDescent="0.25">
      <c r="A15" t="s">
        <v>21</v>
      </c>
      <c r="B15">
        <f>B13*B11</f>
        <v>3.2000000000000001E-2</v>
      </c>
      <c r="C15" t="s">
        <v>16</v>
      </c>
    </row>
    <row r="16" spans="1:9" x14ac:dyDescent="0.25">
      <c r="A16" t="s">
        <v>22</v>
      </c>
      <c r="B16">
        <f>B14*B12</f>
        <v>7.0000000000000001E-3</v>
      </c>
      <c r="C16" t="s">
        <v>16</v>
      </c>
    </row>
    <row r="17" spans="1:3" x14ac:dyDescent="0.25">
      <c r="A17" s="3" t="s">
        <v>23</v>
      </c>
      <c r="B17" s="3">
        <f>B16+B15</f>
        <v>3.9E-2</v>
      </c>
      <c r="C17" s="3" t="s">
        <v>16</v>
      </c>
    </row>
    <row r="18" spans="1:3" x14ac:dyDescent="0.25">
      <c r="A18" t="s">
        <v>8</v>
      </c>
      <c r="B18" s="1">
        <f>B17*24</f>
        <v>0.93599999999999994</v>
      </c>
      <c r="C18" t="s">
        <v>17</v>
      </c>
    </row>
    <row r="19" spans="1:3" x14ac:dyDescent="0.25">
      <c r="A19" t="s">
        <v>37</v>
      </c>
      <c r="B19" s="2">
        <f>B18*3</f>
        <v>2.8079999999999998</v>
      </c>
      <c r="C19" t="s">
        <v>17</v>
      </c>
    </row>
    <row r="20" spans="1:3" x14ac:dyDescent="0.25">
      <c r="A20" t="s">
        <v>38</v>
      </c>
      <c r="B20" s="1">
        <f>B18*365</f>
        <v>341.64</v>
      </c>
      <c r="C20" t="s">
        <v>17</v>
      </c>
    </row>
    <row r="24" spans="1:3" x14ac:dyDescent="0.25">
      <c r="A24" t="s">
        <v>36</v>
      </c>
    </row>
    <row r="25" spans="1:3" x14ac:dyDescent="0.25">
      <c r="A25" t="s">
        <v>8</v>
      </c>
      <c r="B25" s="1">
        <f>B18+B7</f>
        <v>0.98639999999999994</v>
      </c>
    </row>
    <row r="26" spans="1:3" x14ac:dyDescent="0.25">
      <c r="A26" t="s">
        <v>37</v>
      </c>
      <c r="B26" s="2">
        <f>B19+B8</f>
        <v>2.9592000000000001</v>
      </c>
    </row>
    <row r="27" spans="1:3" x14ac:dyDescent="0.25">
      <c r="A27" t="s">
        <v>38</v>
      </c>
      <c r="B27" s="1">
        <f>B20+B9</f>
        <v>360.036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22359-425E-4296-972D-A95B889487BD}">
  <dimension ref="A1:H16"/>
  <sheetViews>
    <sheetView tabSelected="1" workbookViewId="0">
      <selection activeCell="K11" sqref="K11"/>
    </sheetView>
  </sheetViews>
  <sheetFormatPr defaultRowHeight="15" x14ac:dyDescent="0.25"/>
  <cols>
    <col min="1" max="1" width="25.5703125" customWidth="1"/>
    <col min="2" max="2" width="16.5703125" customWidth="1"/>
    <col min="5" max="5" width="10.140625" bestFit="1" customWidth="1"/>
    <col min="6" max="6" width="9.5703125" bestFit="1" customWidth="1"/>
  </cols>
  <sheetData>
    <row r="1" spans="1:8" x14ac:dyDescent="0.25">
      <c r="A1" t="s">
        <v>49</v>
      </c>
      <c r="B1" t="s">
        <v>50</v>
      </c>
      <c r="C1" t="s">
        <v>40</v>
      </c>
      <c r="D1" t="s">
        <v>47</v>
      </c>
      <c r="E1" t="s">
        <v>48</v>
      </c>
      <c r="F1" t="s">
        <v>52</v>
      </c>
      <c r="G1" s="1" t="s">
        <v>53</v>
      </c>
      <c r="H1" t="s">
        <v>54</v>
      </c>
    </row>
    <row r="2" spans="1:8" x14ac:dyDescent="0.25">
      <c r="A2" t="s">
        <v>41</v>
      </c>
      <c r="G2" s="1"/>
    </row>
    <row r="3" spans="1:8" x14ac:dyDescent="0.25">
      <c r="B3" t="s">
        <v>51</v>
      </c>
      <c r="C3">
        <f>0.1/(24*30)</f>
        <v>1.3888888888888889E-4</v>
      </c>
      <c r="D3">
        <v>1</v>
      </c>
      <c r="E3">
        <f>D3*C3</f>
        <v>1.3888888888888889E-4</v>
      </c>
      <c r="G3" s="1"/>
    </row>
    <row r="4" spans="1:8" x14ac:dyDescent="0.25">
      <c r="F4" s="1">
        <f>E3</f>
        <v>1.3888888888888889E-4</v>
      </c>
      <c r="G4" s="1">
        <f>F4*24</f>
        <v>3.3333333333333331E-3</v>
      </c>
      <c r="H4" s="1">
        <f>G4*31</f>
        <v>0.10333333333333333</v>
      </c>
    </row>
    <row r="5" spans="1:8" x14ac:dyDescent="0.25">
      <c r="A5" t="s">
        <v>42</v>
      </c>
      <c r="F5" s="1"/>
      <c r="G5" s="1"/>
      <c r="H5" s="1"/>
    </row>
    <row r="6" spans="1:8" x14ac:dyDescent="0.25">
      <c r="B6" t="s">
        <v>46</v>
      </c>
      <c r="C6" s="5">
        <v>0.04</v>
      </c>
      <c r="D6">
        <v>0.25</v>
      </c>
      <c r="E6">
        <f>D6*C6</f>
        <v>0.01</v>
      </c>
      <c r="F6" s="1"/>
      <c r="G6" s="1"/>
      <c r="H6" s="1"/>
    </row>
    <row r="7" spans="1:8" x14ac:dyDescent="0.25">
      <c r="B7" t="s">
        <v>14</v>
      </c>
      <c r="C7">
        <v>4.4000000000000003E-3</v>
      </c>
      <c r="D7">
        <v>1</v>
      </c>
      <c r="E7">
        <f>D7*C7</f>
        <v>4.4000000000000003E-3</v>
      </c>
      <c r="F7" s="1"/>
      <c r="G7" s="1"/>
      <c r="H7" s="1"/>
    </row>
    <row r="8" spans="1:8" x14ac:dyDescent="0.25">
      <c r="F8" s="1">
        <f>SUM(E6:E7)</f>
        <v>1.44E-2</v>
      </c>
      <c r="G8" s="1">
        <f>F8*24</f>
        <v>0.34560000000000002</v>
      </c>
      <c r="H8" s="1">
        <f>G8*31</f>
        <v>10.713600000000001</v>
      </c>
    </row>
    <row r="9" spans="1:8" x14ac:dyDescent="0.25">
      <c r="A9" t="s">
        <v>43</v>
      </c>
      <c r="F9" s="1"/>
      <c r="G9" s="1"/>
      <c r="H9" s="1"/>
    </row>
    <row r="10" spans="1:8" x14ac:dyDescent="0.25">
      <c r="B10" t="s">
        <v>44</v>
      </c>
      <c r="C10" s="5">
        <v>5.0000000000000001E-3</v>
      </c>
      <c r="D10">
        <v>1</v>
      </c>
      <c r="E10">
        <f>D10*C10</f>
        <v>5.0000000000000001E-3</v>
      </c>
      <c r="F10" s="1"/>
      <c r="G10" s="1"/>
      <c r="H10" s="1"/>
    </row>
    <row r="11" spans="1:8" x14ac:dyDescent="0.25">
      <c r="B11" t="s">
        <v>45</v>
      </c>
      <c r="C11" s="5">
        <v>1.0999999999999999E-2</v>
      </c>
      <c r="D11">
        <v>1</v>
      </c>
      <c r="E11">
        <f>D11*C11</f>
        <v>1.0999999999999999E-2</v>
      </c>
      <c r="F11" s="1"/>
      <c r="G11" s="1"/>
      <c r="H11" s="1"/>
    </row>
    <row r="12" spans="1:8" x14ac:dyDescent="0.25">
      <c r="F12" s="1">
        <f>SUM(E10:E11)</f>
        <v>1.6E-2</v>
      </c>
      <c r="G12" s="1">
        <f>F12*24</f>
        <v>0.38400000000000001</v>
      </c>
      <c r="H12" s="1">
        <f>G12*31</f>
        <v>11.904</v>
      </c>
    </row>
    <row r="13" spans="1:8" x14ac:dyDescent="0.25">
      <c r="F13" s="1"/>
      <c r="G13" s="1"/>
    </row>
    <row r="14" spans="1:8" x14ac:dyDescent="0.25">
      <c r="F14" s="1"/>
      <c r="G14" s="1"/>
    </row>
    <row r="15" spans="1:8" x14ac:dyDescent="0.25">
      <c r="A15" t="s">
        <v>34</v>
      </c>
      <c r="F15" s="1">
        <f>SUM(F1:F14)</f>
        <v>3.0538888888888886E-2</v>
      </c>
      <c r="G15" s="1">
        <f>SUM(G1:G14)</f>
        <v>0.73293333333333344</v>
      </c>
      <c r="H15" s="1">
        <f>SUM(H1:H14)</f>
        <v>22.720933333333335</v>
      </c>
    </row>
    <row r="16" spans="1:8" x14ac:dyDescent="0.25">
      <c r="F16" t="s">
        <v>57</v>
      </c>
      <c r="G16" t="s">
        <v>56</v>
      </c>
      <c r="H16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Application stats</vt:lpstr>
      <vt:lpstr>MongoDB Atlas</vt:lpstr>
      <vt:lpstr>App runner</vt:lpstr>
      <vt:lpstr>ECS + Atlas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Carcosa</dc:creator>
  <cp:lastModifiedBy>Carcosa</cp:lastModifiedBy>
  <dcterms:created xsi:type="dcterms:W3CDTF">2015-06-05T18:17:20Z</dcterms:created>
  <dcterms:modified xsi:type="dcterms:W3CDTF">2023-08-16T13:13:32Z</dcterms:modified>
</cp:coreProperties>
</file>