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rc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66">
      <text>
        <t xml:space="preserve">This may be correct considering people are still buying things just from the same places. Maybe other taxes are more heavily affected like income tax or employer contributions
	-Armon Chojnacki
This is just my speculation though
	-Armon Chojnacki
Could be right. I think there are no numbers on income tax or employer contribution for Europe as a whole, so would stick to the tax on sales then in our deck
	-Florian Haberler</t>
      </text>
    </comment>
  </commentList>
</comments>
</file>

<file path=xl/sharedStrings.xml><?xml version="1.0" encoding="utf-8"?>
<sst xmlns="http://schemas.openxmlformats.org/spreadsheetml/2006/main" count="58" uniqueCount="57">
  <si>
    <t>https://www.accountancyeurope.eu/professional-matters/covid-19-resources-for-european-accountants/</t>
  </si>
  <si>
    <t>Retail Germany GDPR?</t>
  </si>
  <si>
    <t>5.4 Million companies</t>
  </si>
  <si>
    <t>2/3 in retail (3.6 million) and 1/3 in wholesale (1.8 million)</t>
  </si>
  <si>
    <t>20 million employees</t>
  </si>
  <si>
    <t>90% less than 10 employees (microbusinesses)</t>
  </si>
  <si>
    <t>5.5 trillion € turnover</t>
  </si>
  <si>
    <t>65% do not sell online</t>
  </si>
  <si>
    <t>26% sell from their own online shop</t>
  </si>
  <si>
    <t>16% sell from online marketplaces (mostly Amazon or eBay)</t>
  </si>
  <si>
    <t>Competitor:</t>
  </si>
  <si>
    <t>https://shopdaheim.de/</t>
  </si>
  <si>
    <t xml:space="preserve">-&gt; search machine for local retailers, leads to the shop's site 
and enables the customer to order online from there, BUT: shops has to have a website /online shop
and normal delivery applies </t>
  </si>
  <si>
    <t>Internetusage and online shopping varies hugely among European countries</t>
  </si>
  <si>
    <t>Top 5: Netherlands, Switzerland, Sweden, Denmark, UK</t>
  </si>
  <si>
    <t>Bottom 5: Croatia, Bulgaria, Macedonia, Romania, Montenegro</t>
  </si>
  <si>
    <t>Online shopping ranges from 82% (NL)  to 13% (ME)</t>
  </si>
  <si>
    <t>38% of all online shoppers ordered abroad (from other EU or Non-EU countries)</t>
  </si>
  <si>
    <t>*2019</t>
  </si>
  <si>
    <t>*2020</t>
  </si>
  <si>
    <t>*2021</t>
  </si>
  <si>
    <t>#</t>
  </si>
  <si>
    <t>m €</t>
  </si>
  <si>
    <t>Government approach</t>
  </si>
  <si>
    <t>European Investment Bank Group financing for businesses</t>
  </si>
  <si>
    <t>200 bn</t>
  </si>
  <si>
    <t>National measures taken under the flexibility of EU budgetary rules (general escape clause)</t>
  </si>
  <si>
    <t>330 bn</t>
  </si>
  <si>
    <t>European Stability Mechanism Pandemic Crsis Support for Member States</t>
  </si>
  <si>
    <t>240 bn</t>
  </si>
  <si>
    <t>Direct EU budget support</t>
  </si>
  <si>
    <t>70 bn</t>
  </si>
  <si>
    <t>National liquidity measures, including schemes approved under temporary, flexible, EU State aid rules</t>
  </si>
  <si>
    <t>2450 bn</t>
  </si>
  <si>
    <t>SURE - EU funding for short-time work schemes</t>
  </si>
  <si>
    <t>100 bn</t>
  </si>
  <si>
    <t>2020:</t>
  </si>
  <si>
    <t>16.1 %</t>
  </si>
  <si>
    <t>2016:</t>
  </si>
  <si>
    <t>12.7 %</t>
  </si>
  <si>
    <t>82 % of the Millenials prefer buying in brick-and-mortar stores</t>
  </si>
  <si>
    <t>- 10.8 %</t>
  </si>
  <si>
    <t>70 %</t>
  </si>
  <si>
    <t>SMEs accounted for 70% of EU-28 employment in the ‘retail and wholesale trade’ sector</t>
  </si>
  <si>
    <t>Calculation Total paid VAT in Europe sales of SME retailers:</t>
  </si>
  <si>
    <t>million € yearly offline</t>
  </si>
  <si>
    <t>assumptions</t>
  </si>
  <si>
    <t>million € monthly offline</t>
  </si>
  <si>
    <t>offline sales</t>
  </si>
  <si>
    <t>million € yearly offline + online</t>
  </si>
  <si>
    <t>VAT (mean value Europe)</t>
  </si>
  <si>
    <t>million € monthly offline + online</t>
  </si>
  <si>
    <t>trillion € revenue</t>
  </si>
  <si>
    <t>Estimated loss of total paid VAT in Europe during Covid-19</t>
  </si>
  <si>
    <t>Percentage of yearly VAT tax income</t>
  </si>
  <si>
    <t>*Seems to less for me, I'll check other numbers later</t>
  </si>
  <si>
    <t>https://www.mckinsey.com/industries/public-sector/our-insights/safeguarding-europes-livelihoods-mitigating-the-employment-impact-of-covid-19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</si>
</sst>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u/>
      <color rgb="FF0000FF"/>
    </font>
    <font>
      <color theme="1"/>
      <name val="Arial"/>
    </font>
    <font>
      <b/>
      <color theme="4"/>
    </font>
    <font>
      <u/>
      <color rgb="FF0000FF"/>
    </font>
    <font>
      <u/>
      <sz val="11.0"/>
      <color rgb="FF455F7C"/>
      <name val="Arial"/>
    </font>
    <font>
      <u/>
      <color rgb="FF0000FF"/>
    </font>
    <font>
      <color rgb="FF000000"/>
      <name val="Roboto"/>
    </font>
    <font>
      <b/>
      <color theme="1"/>
      <name val="Arial"/>
    </font>
    <font>
      <color rgb="FF38761D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horizontal="left" readingOrder="0"/>
    </xf>
    <xf borderId="0" fillId="0" fontId="6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2" numFmtId="3" xfId="0" applyFont="1" applyNumberFormat="1"/>
    <xf borderId="0" fillId="0" fontId="2" numFmtId="0" xfId="0" applyAlignment="1" applyFont="1">
      <alignment horizontal="right" readingOrder="0"/>
    </xf>
    <xf borderId="0" fillId="0" fontId="2" numFmtId="9" xfId="0" applyAlignment="1" applyFont="1" applyNumberFormat="1">
      <alignment readingOrder="0"/>
    </xf>
    <xf borderId="0" fillId="0" fontId="2" numFmtId="0" xfId="0" applyFont="1"/>
    <xf borderId="0" fillId="0" fontId="2" numFmtId="10" xfId="0" applyFont="1" applyNumberFormat="1"/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Relationship Id="rId4" Type="http://schemas.openxmlformats.org/officeDocument/2006/relationships/image" Target="../media/image7.png"/><Relationship Id="rId5" Type="http://schemas.openxmlformats.org/officeDocument/2006/relationships/image" Target="../media/image4.png"/><Relationship Id="rId6" Type="http://schemas.openxmlformats.org/officeDocument/2006/relationships/image" Target="../media/image5.png"/><Relationship Id="rId7" Type="http://schemas.openxmlformats.org/officeDocument/2006/relationships/image" Target="../media/image6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428625</xdr:colOff>
      <xdr:row>1</xdr:row>
      <xdr:rowOff>200025</xdr:rowOff>
    </xdr:from>
    <xdr:ext cx="2781300" cy="17430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257175</xdr:colOff>
      <xdr:row>1</xdr:row>
      <xdr:rowOff>171450</xdr:rowOff>
    </xdr:from>
    <xdr:ext cx="2895600" cy="17907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428625</xdr:colOff>
      <xdr:row>11</xdr:row>
      <xdr:rowOff>76200</xdr:rowOff>
    </xdr:from>
    <xdr:ext cx="2781300" cy="174307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438150</xdr:colOff>
      <xdr:row>11</xdr:row>
      <xdr:rowOff>76200</xdr:rowOff>
    </xdr:from>
    <xdr:ext cx="4371975" cy="1971675"/>
    <xdr:pic>
      <xdr:nvPicPr>
        <xdr:cNvPr id="0" name="image7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438150</xdr:colOff>
      <xdr:row>52</xdr:row>
      <xdr:rowOff>171450</xdr:rowOff>
    </xdr:from>
    <xdr:ext cx="4486275" cy="1628775"/>
    <xdr:pic>
      <xdr:nvPicPr>
        <xdr:cNvPr id="0" name="image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952500</xdr:colOff>
      <xdr:row>37</xdr:row>
      <xdr:rowOff>180975</xdr:rowOff>
    </xdr:from>
    <xdr:ext cx="3114675" cy="1533525"/>
    <xdr:pic>
      <xdr:nvPicPr>
        <xdr:cNvPr id="0" name="image5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152400</xdr:colOff>
      <xdr:row>69</xdr:row>
      <xdr:rowOff>152400</xdr:rowOff>
    </xdr:from>
    <xdr:ext cx="9525" cy="9525"/>
    <xdr:pic>
      <xdr:nvPicPr>
        <xdr:cNvPr id="0" name="image6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466725</xdr:colOff>
      <xdr:row>64</xdr:row>
      <xdr:rowOff>66675</xdr:rowOff>
    </xdr:from>
    <xdr:ext cx="6467475" cy="6391275"/>
    <xdr:pic>
      <xdr:nvPicPr>
        <xdr:cNvPr id="0" name="image8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shopdaheim.de/" TargetMode="External"/><Relationship Id="rId3" Type="http://schemas.openxmlformats.org/officeDocument/2006/relationships/hyperlink" Target="https://www.mckinsey.com/industries/public-sector/our-insights/safeguarding-europes-livelihoods-mitigating-the-employment-impact-of-covid-19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ccountancyeurope.eu/professional-matters/covid-19-resources-for-european-accountants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9.57"/>
  </cols>
  <sheetData>
    <row r="1">
      <c r="A1" s="2" t="s">
        <v>1</v>
      </c>
    </row>
    <row r="3">
      <c r="A3" s="3" t="str">
        <f>HYPERLINK("https://www.eurocommerce.eu/media/152775/EuroCommerce%20SME%20Brochure%20low.pdf","SMEs in Retail in Europe:")</f>
        <v>SMEs in Retail in Europe:</v>
      </c>
    </row>
    <row r="4">
      <c r="A4" s="2" t="s">
        <v>2</v>
      </c>
      <c r="B4" s="2" t="s">
        <v>3</v>
      </c>
    </row>
    <row r="5">
      <c r="A5" s="2" t="s">
        <v>4</v>
      </c>
      <c r="B5" s="2" t="s">
        <v>5</v>
      </c>
    </row>
    <row r="6">
      <c r="A6" s="2" t="s">
        <v>6</v>
      </c>
    </row>
    <row r="9">
      <c r="A9" s="4" t="str">
        <f>HYPERLINK("https://ecommercenews.eu/65-of-german-retailers-dont-sell-online/","Online Retailers in Germany:")</f>
        <v>Online Retailers in Germany:</v>
      </c>
    </row>
    <row r="10">
      <c r="A10" s="2" t="s">
        <v>7</v>
      </c>
    </row>
    <row r="11">
      <c r="A11" s="2" t="s">
        <v>8</v>
      </c>
    </row>
    <row r="12">
      <c r="A12" s="2" t="s">
        <v>9</v>
      </c>
    </row>
    <row r="14">
      <c r="A14" s="4" t="str">
        <f>HYPERLINK("https://www.bundesfinanzministerium.de/Monatsberichte/2020/04/Inhalte/Kapitel-4-Wirtschafts-und-Finanzlage/4-2-steuereinnahmen-maerz-2020.html","German sales tax collection 10.8% lower in March 20 than March 19 due to lockdown")</f>
        <v>German sales tax collection 10.8% lower in March 20 than March 19 due to lockdown</v>
      </c>
    </row>
    <row r="16">
      <c r="A16" s="5" t="str">
        <f>HYPERLINK("https://www.statista.com/statistics/1102658/coronavirus-lost-sales-impact-for-retailers-europe/","retailers are expected to face a loss of 3.26 billion British pounds due to disruptions caused by the current outbreak.")</f>
        <v>retailers are expected to face a loss of 3.26 billion British pounds due to disruptions caused by the current outbreak.</v>
      </c>
    </row>
    <row r="18">
      <c r="A18" s="2" t="s">
        <v>10</v>
      </c>
    </row>
    <row r="19">
      <c r="A19" s="1" t="s">
        <v>11</v>
      </c>
    </row>
    <row r="20">
      <c r="A20" s="2" t="s">
        <v>12</v>
      </c>
    </row>
    <row r="22">
      <c r="A22" s="4" t="str">
        <f>HYPERLINK("https://www.haendlerbund.de/de/downloads/ecommerce-europe/european-ecommerce-report-2018.pdf","General information about E-commerce in Europe")</f>
        <v>General information about E-commerce in Europe</v>
      </c>
    </row>
    <row r="23">
      <c r="A23" s="2" t="s">
        <v>13</v>
      </c>
    </row>
    <row r="24">
      <c r="A24" s="2" t="s">
        <v>14</v>
      </c>
    </row>
    <row r="25">
      <c r="A25" s="2" t="s">
        <v>15</v>
      </c>
    </row>
    <row r="26">
      <c r="A26" s="2" t="s">
        <v>16</v>
      </c>
    </row>
    <row r="27">
      <c r="A27" s="2" t="s">
        <v>17</v>
      </c>
    </row>
    <row r="31">
      <c r="A31" s="4" t="str">
        <f>HYPERLINK("https://www.statista.com/statistics/491543/retail-market-value-western-europe/","Retail sales in Europe from 2015 to 2021 (in million euros)")</f>
        <v>Retail sales in Europe from 2015 to 2021 (in million euros)</v>
      </c>
    </row>
    <row r="32">
      <c r="A32" s="2">
        <v>2015.0</v>
      </c>
      <c r="B32" s="2">
        <v>2016.0</v>
      </c>
      <c r="C32" s="2">
        <v>2017.0</v>
      </c>
      <c r="D32" s="2">
        <v>2018.0</v>
      </c>
      <c r="E32" s="2" t="s">
        <v>18</v>
      </c>
      <c r="F32" s="2" t="s">
        <v>19</v>
      </c>
      <c r="G32" s="2" t="s">
        <v>20</v>
      </c>
    </row>
    <row r="33">
      <c r="A33" s="2">
        <v>3200000.0</v>
      </c>
      <c r="B33" s="2">
        <v>3200000.0</v>
      </c>
      <c r="C33" s="2">
        <v>3250000.0</v>
      </c>
      <c r="D33" s="2">
        <v>3250000.0</v>
      </c>
      <c r="E33" s="2">
        <v>3350000.0</v>
      </c>
      <c r="F33" s="2">
        <v>3400000.0</v>
      </c>
      <c r="G33" s="2">
        <v>3450000.0</v>
      </c>
    </row>
    <row r="34">
      <c r="G34" s="2" t="s">
        <v>21</v>
      </c>
    </row>
    <row r="36">
      <c r="A36" s="4" t="str">
        <f>HYPERLINK("https://www.statista.com/statistics/1102658/coronavirus-lost-sales-impact-for-retailers-europe/","lost retail sales caused by the coronavirus outbreak")</f>
        <v>lost retail sales caused by the coronavirus outbreak</v>
      </c>
      <c r="B36" s="2">
        <v>3730.0</v>
      </c>
      <c r="C36" s="2" t="s">
        <v>22</v>
      </c>
    </row>
    <row r="38">
      <c r="A38" s="2" t="s">
        <v>23</v>
      </c>
    </row>
    <row r="39">
      <c r="A39" s="4" t="str">
        <f>HYPERLINK("https://ec.europa.eu/info/live-work-travel-eu/health/coronavirus-response/economy_de","EU economic response")</f>
        <v>EU economic response</v>
      </c>
    </row>
    <row r="40">
      <c r="A40" s="2" t="s">
        <v>24</v>
      </c>
      <c r="B40" s="2" t="s">
        <v>25</v>
      </c>
    </row>
    <row r="41">
      <c r="A41" s="2" t="s">
        <v>26</v>
      </c>
      <c r="B41" s="2" t="s">
        <v>27</v>
      </c>
    </row>
    <row r="42">
      <c r="A42" s="2" t="s">
        <v>28</v>
      </c>
      <c r="B42" s="2" t="s">
        <v>29</v>
      </c>
    </row>
    <row r="43">
      <c r="A43" s="2" t="s">
        <v>30</v>
      </c>
      <c r="B43" s="2" t="s">
        <v>31</v>
      </c>
    </row>
    <row r="44">
      <c r="A44" s="2" t="s">
        <v>32</v>
      </c>
      <c r="B44" s="2" t="s">
        <v>33</v>
      </c>
    </row>
    <row r="45">
      <c r="A45" s="2" t="s">
        <v>34</v>
      </c>
      <c r="B45" s="2" t="s">
        <v>35</v>
      </c>
    </row>
    <row r="47">
      <c r="A47" s="4" t="str">
        <f>HYPERLINK("https://taxfoundation.org/vat-rates-europe-2019/","VAT rates Europe")</f>
        <v>VAT rates Europe</v>
      </c>
    </row>
    <row r="48">
      <c r="A48" s="6" t="str">
        <f>HYPERLINK("https://www.statista.com/statistics/534123/e-commerce-share-of-retail-sales-worldwide/","E-commerce share of total global retail sales from 2015 to 2023")</f>
        <v>E-commerce share of total global retail sales from 2015 to 2023</v>
      </c>
      <c r="B48" s="2" t="s">
        <v>36</v>
      </c>
      <c r="C48" s="2" t="s">
        <v>37</v>
      </c>
    </row>
    <row r="49">
      <c r="A49" s="4" t="str">
        <f>HYPERLINK("https://www.statista.com/statistics/453490/e-commerce-retail-revenue-share-germany/","Share of e-commerce in retail revenue in Germany 2009-2017")</f>
        <v>Share of e-commerce in retail revenue in Germany 2009-2017</v>
      </c>
      <c r="B49" s="2" t="s">
        <v>38</v>
      </c>
      <c r="C49" s="2" t="s">
        <v>39</v>
      </c>
    </row>
    <row r="50">
      <c r="A50" s="7"/>
      <c r="B50" s="2"/>
    </row>
    <row r="51">
      <c r="A51" s="4" t="str">
        <f>HYPERLINK("https://www.accenture.com/us-en/insight-outlook-who-are-millennial-shoppers-what-do-they-really-want-retail","Millenial shoppers fact")</f>
        <v>Millenial shoppers fact</v>
      </c>
      <c r="B51" s="2" t="s">
        <v>40</v>
      </c>
    </row>
    <row r="53">
      <c r="A53" s="4" t="str">
        <f>HYPERLINK("https://www.bundesfinanzministerium.de/Monatsberichte/2020/04/Inhalte/Kapitel-4-Wirtschafts-und-Finanzlage/4-2-steuereinnahmen-maerz-2020.html","Total VAT Germany comp. March 2020 - 2019")</f>
        <v>Total VAT Germany comp. March 2020 - 2019</v>
      </c>
      <c r="B53" s="2" t="s">
        <v>41</v>
      </c>
    </row>
    <row r="54">
      <c r="A54" s="4" t="str">
        <f>HYPERLINK("https://ec.europa.eu/docsroom/documents/26563/attachments/1/translations/en/renditions/native","Employment Retail SMEs (2016/17)")</f>
        <v>Employment Retail SMEs (2016/17)</v>
      </c>
      <c r="B54" s="8" t="s">
        <v>42</v>
      </c>
      <c r="C54" s="2" t="s">
        <v>43</v>
      </c>
    </row>
    <row r="55">
      <c r="B55" s="2"/>
    </row>
    <row r="58">
      <c r="A58" s="9" t="s">
        <v>44</v>
      </c>
    </row>
    <row r="59">
      <c r="A59" s="10">
        <f>D62*D60*D61*1000000</f>
        <v>981750</v>
      </c>
      <c r="B59" s="2" t="s">
        <v>45</v>
      </c>
      <c r="D59" s="11" t="s">
        <v>46</v>
      </c>
    </row>
    <row r="60">
      <c r="A60" s="10">
        <f>A59/12</f>
        <v>81812.5</v>
      </c>
      <c r="B60" s="2" t="s">
        <v>47</v>
      </c>
      <c r="D60" s="12">
        <v>0.85</v>
      </c>
      <c r="E60" s="2" t="s">
        <v>48</v>
      </c>
    </row>
    <row r="61">
      <c r="A61" s="10">
        <f>D62*D61*1000000</f>
        <v>1155000</v>
      </c>
      <c r="B61" s="2" t="s">
        <v>49</v>
      </c>
      <c r="D61" s="12">
        <v>0.21</v>
      </c>
      <c r="E61" s="2" t="s">
        <v>50</v>
      </c>
    </row>
    <row r="62">
      <c r="A62" s="10">
        <f>A61/12</f>
        <v>96250</v>
      </c>
      <c r="B62" s="2" t="s">
        <v>51</v>
      </c>
      <c r="D62" s="2">
        <v>5.5</v>
      </c>
      <c r="E62" s="2" t="s">
        <v>52</v>
      </c>
    </row>
    <row r="64">
      <c r="A64" s="9" t="s">
        <v>53</v>
      </c>
    </row>
    <row r="65">
      <c r="A65" s="13">
        <f>B36*D61</f>
        <v>783.3</v>
      </c>
      <c r="B65" s="2" t="s">
        <v>22</v>
      </c>
    </row>
    <row r="66">
      <c r="A66" s="14">
        <f>A65/A61</f>
        <v>0.0006781818182</v>
      </c>
      <c r="B66" s="2" t="s">
        <v>54</v>
      </c>
      <c r="C66" s="15" t="s">
        <v>55</v>
      </c>
    </row>
    <row r="97">
      <c r="H97" s="1" t="s">
        <v>56</v>
      </c>
    </row>
  </sheetData>
  <hyperlinks>
    <hyperlink r:id="rId2" ref="A19"/>
    <hyperlink r:id="rId3" ref="H97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</sheetData>
  <hyperlinks>
    <hyperlink r:id="rId1" ref="A1"/>
  </hyperlinks>
  <drawing r:id="rId2"/>
</worksheet>
</file>