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\01. 2023 업무\07. 통계\01. MAU\02.10월\"/>
    </mc:Choice>
  </mc:AlternateContent>
  <bookViews>
    <workbookView xWindow="0" yWindow="0" windowWidth="28800" windowHeight="11595" activeTab="1"/>
  </bookViews>
  <sheets>
    <sheet name="Sheet2" sheetId="5" r:id="rId1"/>
    <sheet name="Sheet1" sheetId="6" r:id="rId2"/>
  </sheets>
  <definedNames>
    <definedName name="_xlnm.Print_Area" localSheetId="1">Sheet1!$A$1:$AA$123</definedName>
    <definedName name="_xlnm.Print_Area" localSheetId="0">Sheet2!$A$1:$AA$73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6" l="1"/>
  <c r="P38" i="6"/>
  <c r="L38" i="6"/>
  <c r="K38" i="6"/>
  <c r="I38" i="6"/>
  <c r="V39" i="6"/>
  <c r="V38" i="6"/>
  <c r="U39" i="6"/>
  <c r="P39" i="6"/>
  <c r="L39" i="6"/>
  <c r="K39" i="6"/>
  <c r="I39" i="6"/>
  <c r="V76" i="6"/>
  <c r="V75" i="6"/>
  <c r="U76" i="6"/>
  <c r="U75" i="6"/>
  <c r="L76" i="6"/>
  <c r="K76" i="6"/>
  <c r="I76" i="6"/>
  <c r="K75" i="6"/>
  <c r="L75" i="6"/>
  <c r="I75" i="6"/>
  <c r="V73" i="6"/>
  <c r="V72" i="6"/>
  <c r="V71" i="6"/>
  <c r="V70" i="6"/>
  <c r="Q73" i="6" l="1"/>
  <c r="Q72" i="6"/>
  <c r="Q71" i="6"/>
  <c r="Q70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V123" i="6"/>
  <c r="Q123" i="6"/>
  <c r="L123" i="6"/>
  <c r="AB123" i="6" s="1"/>
  <c r="J123" i="6"/>
  <c r="E123" i="6"/>
  <c r="V122" i="6"/>
  <c r="Q122" i="6"/>
  <c r="L122" i="6"/>
  <c r="AB122" i="6" s="1"/>
  <c r="J122" i="6"/>
  <c r="E122" i="6"/>
  <c r="V121" i="6"/>
  <c r="Q121" i="6"/>
  <c r="L121" i="6"/>
  <c r="AB121" i="6" s="1"/>
  <c r="J121" i="6"/>
  <c r="E121" i="6"/>
  <c r="V120" i="6"/>
  <c r="Q120" i="6"/>
  <c r="L120" i="6"/>
  <c r="AB120" i="6" s="1"/>
  <c r="J120" i="6"/>
  <c r="E120" i="6"/>
  <c r="G114" i="6"/>
  <c r="G113" i="6"/>
  <c r="G112" i="6"/>
  <c r="U111" i="6"/>
  <c r="P111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C83" i="6" s="1"/>
  <c r="G83" i="6" s="1"/>
  <c r="G85" i="6" s="1"/>
  <c r="G94" i="6"/>
  <c r="G93" i="6"/>
  <c r="G92" i="6"/>
  <c r="G91" i="6"/>
  <c r="C84" i="6" s="1"/>
  <c r="G84" i="6" s="1"/>
  <c r="G86" i="6" s="1"/>
  <c r="G90" i="6"/>
  <c r="L73" i="6"/>
  <c r="J73" i="6"/>
  <c r="X73" i="6" s="1"/>
  <c r="E73" i="6"/>
  <c r="L72" i="6"/>
  <c r="J72" i="6"/>
  <c r="X72" i="6" s="1"/>
  <c r="E72" i="6"/>
  <c r="L71" i="6"/>
  <c r="J71" i="6"/>
  <c r="X71" i="6" s="1"/>
  <c r="E71" i="6"/>
  <c r="L70" i="6"/>
  <c r="J70" i="6"/>
  <c r="X70" i="6" s="1"/>
  <c r="E70" i="6"/>
  <c r="V69" i="6"/>
  <c r="Q69" i="6"/>
  <c r="L69" i="6"/>
  <c r="J69" i="6"/>
  <c r="E69" i="6"/>
  <c r="V68" i="6"/>
  <c r="Q68" i="6"/>
  <c r="L68" i="6"/>
  <c r="J68" i="6"/>
  <c r="E68" i="6"/>
  <c r="V67" i="6"/>
  <c r="Q67" i="6"/>
  <c r="L67" i="6"/>
  <c r="J67" i="6"/>
  <c r="E67" i="6"/>
  <c r="V66" i="6"/>
  <c r="Q66" i="6"/>
  <c r="L66" i="6"/>
  <c r="J66" i="6"/>
  <c r="E66" i="6"/>
  <c r="V65" i="6"/>
  <c r="Q65" i="6"/>
  <c r="L65" i="6"/>
  <c r="J65" i="6"/>
  <c r="E65" i="6"/>
  <c r="V64" i="6"/>
  <c r="Q64" i="6"/>
  <c r="L64" i="6"/>
  <c r="J64" i="6"/>
  <c r="E64" i="6"/>
  <c r="V63" i="6"/>
  <c r="X63" i="6" s="1"/>
  <c r="Q63" i="6"/>
  <c r="L63" i="6"/>
  <c r="J63" i="6"/>
  <c r="E63" i="6"/>
  <c r="V62" i="6"/>
  <c r="Q62" i="6"/>
  <c r="L62" i="6"/>
  <c r="J62" i="6"/>
  <c r="E62" i="6"/>
  <c r="V61" i="6"/>
  <c r="Q61" i="6"/>
  <c r="L61" i="6"/>
  <c r="J61" i="6"/>
  <c r="E61" i="6"/>
  <c r="V60" i="6"/>
  <c r="Q60" i="6"/>
  <c r="L60" i="6"/>
  <c r="L111" i="6" s="1"/>
  <c r="J60" i="6"/>
  <c r="E60" i="6"/>
  <c r="V59" i="6"/>
  <c r="Q59" i="6"/>
  <c r="L59" i="6"/>
  <c r="AB59" i="6" s="1"/>
  <c r="J59" i="6"/>
  <c r="E59" i="6"/>
  <c r="V58" i="6"/>
  <c r="Q58" i="6"/>
  <c r="S58" i="6" s="1"/>
  <c r="L58" i="6"/>
  <c r="AB58" i="6" s="1"/>
  <c r="J58" i="6"/>
  <c r="E58" i="6"/>
  <c r="V57" i="6"/>
  <c r="Q57" i="6"/>
  <c r="L57" i="6"/>
  <c r="AB57" i="6" s="1"/>
  <c r="J57" i="6"/>
  <c r="E57" i="6"/>
  <c r="V56" i="6"/>
  <c r="Q56" i="6"/>
  <c r="L56" i="6"/>
  <c r="AB56" i="6" s="1"/>
  <c r="J56" i="6"/>
  <c r="E56" i="6"/>
  <c r="V55" i="6"/>
  <c r="Q55" i="6"/>
  <c r="L55" i="6"/>
  <c r="J55" i="6"/>
  <c r="E55" i="6"/>
  <c r="V54" i="6"/>
  <c r="Q54" i="6"/>
  <c r="L54" i="6"/>
  <c r="AB54" i="6" s="1"/>
  <c r="J54" i="6"/>
  <c r="E54" i="6"/>
  <c r="V53" i="6"/>
  <c r="Q53" i="6"/>
  <c r="L53" i="6"/>
  <c r="AB53" i="6" s="1"/>
  <c r="J53" i="6"/>
  <c r="E53" i="6"/>
  <c r="V52" i="6"/>
  <c r="X52" i="6" s="1"/>
  <c r="Q52" i="6"/>
  <c r="S52" i="6" s="1"/>
  <c r="L52" i="6"/>
  <c r="AB52" i="6" s="1"/>
  <c r="J52" i="6"/>
  <c r="E52" i="6"/>
  <c r="V51" i="6"/>
  <c r="Q51" i="6"/>
  <c r="L51" i="6"/>
  <c r="AB51" i="6" s="1"/>
  <c r="J51" i="6"/>
  <c r="E51" i="6"/>
  <c r="V50" i="6"/>
  <c r="Q50" i="6"/>
  <c r="L50" i="6"/>
  <c r="M50" i="6" s="1"/>
  <c r="AC50" i="6" s="1"/>
  <c r="J50" i="6"/>
  <c r="E50" i="6"/>
  <c r="V49" i="6"/>
  <c r="Q49" i="6"/>
  <c r="L49" i="6"/>
  <c r="J49" i="6"/>
  <c r="E49" i="6"/>
  <c r="V48" i="6"/>
  <c r="Q48" i="6"/>
  <c r="L48" i="6"/>
  <c r="AB48" i="6" s="1"/>
  <c r="J48" i="6"/>
  <c r="E48" i="6"/>
  <c r="V47" i="6"/>
  <c r="Q47" i="6"/>
  <c r="L47" i="6"/>
  <c r="AB47" i="6" s="1"/>
  <c r="J47" i="6"/>
  <c r="E47" i="6"/>
  <c r="V46" i="6"/>
  <c r="Q46" i="6"/>
  <c r="L46" i="6"/>
  <c r="AB46" i="6" s="1"/>
  <c r="J46" i="6"/>
  <c r="E46" i="6"/>
  <c r="V45" i="6"/>
  <c r="Q45" i="6"/>
  <c r="L45" i="6"/>
  <c r="AB45" i="6" s="1"/>
  <c r="J45" i="6"/>
  <c r="E45" i="6"/>
  <c r="X44" i="6"/>
  <c r="V44" i="6"/>
  <c r="Q44" i="6"/>
  <c r="S44" i="6" s="1"/>
  <c r="L44" i="6"/>
  <c r="AB44" i="6" s="1"/>
  <c r="J44" i="6"/>
  <c r="E44" i="6"/>
  <c r="V36" i="6"/>
  <c r="Q36" i="6"/>
  <c r="L36" i="6"/>
  <c r="AB36" i="6" s="1"/>
  <c r="J36" i="6"/>
  <c r="E36" i="6"/>
  <c r="V35" i="6"/>
  <c r="Q35" i="6"/>
  <c r="L35" i="6"/>
  <c r="AB35" i="6" s="1"/>
  <c r="J35" i="6"/>
  <c r="E35" i="6"/>
  <c r="V34" i="6"/>
  <c r="Q34" i="6"/>
  <c r="L34" i="6"/>
  <c r="AB34" i="6" s="1"/>
  <c r="J34" i="6"/>
  <c r="E34" i="6"/>
  <c r="V33" i="6"/>
  <c r="Q33" i="6"/>
  <c r="L33" i="6"/>
  <c r="AB33" i="6" s="1"/>
  <c r="J33" i="6"/>
  <c r="E33" i="6"/>
  <c r="V32" i="6"/>
  <c r="Q32" i="6"/>
  <c r="L32" i="6"/>
  <c r="AB32" i="6" s="1"/>
  <c r="J32" i="6"/>
  <c r="E32" i="6"/>
  <c r="V31" i="6"/>
  <c r="Q31" i="6"/>
  <c r="L31" i="6"/>
  <c r="AB31" i="6" s="1"/>
  <c r="J31" i="6"/>
  <c r="E31" i="6"/>
  <c r="V30" i="6"/>
  <c r="Q30" i="6"/>
  <c r="L30" i="6"/>
  <c r="AB30" i="6" s="1"/>
  <c r="J30" i="6"/>
  <c r="E30" i="6"/>
  <c r="V29" i="6"/>
  <c r="Q29" i="6"/>
  <c r="L29" i="6"/>
  <c r="AB29" i="6" s="1"/>
  <c r="J29" i="6"/>
  <c r="E29" i="6"/>
  <c r="V28" i="6"/>
  <c r="Q28" i="6"/>
  <c r="L28" i="6"/>
  <c r="AB28" i="6" s="1"/>
  <c r="J28" i="6"/>
  <c r="E28" i="6"/>
  <c r="V27" i="6"/>
  <c r="Q27" i="6"/>
  <c r="L27" i="6"/>
  <c r="AB27" i="6" s="1"/>
  <c r="J27" i="6"/>
  <c r="E27" i="6"/>
  <c r="V26" i="6"/>
  <c r="Q26" i="6"/>
  <c r="L26" i="6"/>
  <c r="AB26" i="6" s="1"/>
  <c r="J26" i="6"/>
  <c r="E26" i="6"/>
  <c r="V25" i="6"/>
  <c r="Q25" i="6"/>
  <c r="L25" i="6"/>
  <c r="AB25" i="6" s="1"/>
  <c r="J25" i="6"/>
  <c r="E25" i="6"/>
  <c r="V24" i="6"/>
  <c r="Q24" i="6"/>
  <c r="L24" i="6"/>
  <c r="AB24" i="6" s="1"/>
  <c r="J24" i="6"/>
  <c r="E24" i="6"/>
  <c r="V23" i="6"/>
  <c r="Q23" i="6"/>
  <c r="L23" i="6"/>
  <c r="AB23" i="6" s="1"/>
  <c r="J23" i="6"/>
  <c r="E23" i="6"/>
  <c r="V22" i="6"/>
  <c r="Q22" i="6"/>
  <c r="L22" i="6"/>
  <c r="AB22" i="6" s="1"/>
  <c r="J22" i="6"/>
  <c r="E22" i="6"/>
  <c r="V21" i="6"/>
  <c r="Q21" i="6"/>
  <c r="L21" i="6"/>
  <c r="AB21" i="6" s="1"/>
  <c r="J21" i="6"/>
  <c r="E21" i="6"/>
  <c r="V20" i="6"/>
  <c r="Q20" i="6"/>
  <c r="L20" i="6"/>
  <c r="AB20" i="6" s="1"/>
  <c r="J20" i="6"/>
  <c r="E20" i="6"/>
  <c r="V19" i="6"/>
  <c r="Q19" i="6"/>
  <c r="L19" i="6"/>
  <c r="AB19" i="6" s="1"/>
  <c r="J19" i="6"/>
  <c r="E19" i="6"/>
  <c r="V18" i="6"/>
  <c r="Q18" i="6"/>
  <c r="L18" i="6"/>
  <c r="AB18" i="6" s="1"/>
  <c r="J18" i="6"/>
  <c r="E18" i="6"/>
  <c r="V17" i="6"/>
  <c r="Q17" i="6"/>
  <c r="L17" i="6"/>
  <c r="AB17" i="6" s="1"/>
  <c r="J17" i="6"/>
  <c r="E17" i="6"/>
  <c r="V16" i="6"/>
  <c r="Q16" i="6"/>
  <c r="L16" i="6"/>
  <c r="AB16" i="6" s="1"/>
  <c r="J16" i="6"/>
  <c r="E16" i="6"/>
  <c r="V15" i="6"/>
  <c r="Q15" i="6"/>
  <c r="L15" i="6"/>
  <c r="AB15" i="6" s="1"/>
  <c r="J15" i="6"/>
  <c r="E15" i="6"/>
  <c r="V14" i="6"/>
  <c r="Q14" i="6"/>
  <c r="L14" i="6"/>
  <c r="AB14" i="6" s="1"/>
  <c r="J14" i="6"/>
  <c r="E14" i="6"/>
  <c r="V13" i="6"/>
  <c r="Q13" i="6"/>
  <c r="L13" i="6"/>
  <c r="AB13" i="6" s="1"/>
  <c r="J13" i="6"/>
  <c r="E13" i="6"/>
  <c r="V12" i="6"/>
  <c r="Q12" i="6"/>
  <c r="L12" i="6"/>
  <c r="AB12" i="6" s="1"/>
  <c r="J12" i="6"/>
  <c r="E12" i="6"/>
  <c r="V11" i="6"/>
  <c r="Q11" i="6"/>
  <c r="L11" i="6"/>
  <c r="AB11" i="6" s="1"/>
  <c r="J11" i="6"/>
  <c r="E11" i="6"/>
  <c r="Q10" i="6"/>
  <c r="L10" i="6"/>
  <c r="AB10" i="6" s="1"/>
  <c r="J10" i="6"/>
  <c r="E10" i="6"/>
  <c r="Q9" i="6"/>
  <c r="S9" i="6" s="1"/>
  <c r="L9" i="6"/>
  <c r="AB9" i="6" s="1"/>
  <c r="J9" i="6"/>
  <c r="E9" i="6"/>
  <c r="Q8" i="6"/>
  <c r="L8" i="6"/>
  <c r="J8" i="6"/>
  <c r="E8" i="6"/>
  <c r="Q7" i="6"/>
  <c r="S7" i="6" s="1"/>
  <c r="L7" i="6"/>
  <c r="AB7" i="6" s="1"/>
  <c r="J7" i="6"/>
  <c r="E7" i="6"/>
  <c r="Q6" i="6"/>
  <c r="S6" i="6" s="1"/>
  <c r="L6" i="6"/>
  <c r="M6" i="6" s="1"/>
  <c r="J6" i="6"/>
  <c r="E6" i="6"/>
  <c r="Q4" i="6"/>
  <c r="G87" i="6" l="1"/>
  <c r="M68" i="6"/>
  <c r="X50" i="6"/>
  <c r="S60" i="6"/>
  <c r="V84" i="6"/>
  <c r="X84" i="6" s="1"/>
  <c r="X86" i="6" s="1"/>
  <c r="X53" i="6"/>
  <c r="X62" i="6"/>
  <c r="S10" i="6"/>
  <c r="X60" i="6"/>
  <c r="S63" i="6"/>
  <c r="S71" i="6"/>
  <c r="S11" i="6"/>
  <c r="X56" i="6"/>
  <c r="X11" i="6"/>
  <c r="S54" i="6"/>
  <c r="X61" i="6"/>
  <c r="S8" i="6"/>
  <c r="X47" i="6"/>
  <c r="X59" i="6"/>
  <c r="X68" i="6"/>
  <c r="M8" i="6"/>
  <c r="AB50" i="6"/>
  <c r="M35" i="6"/>
  <c r="AC35" i="6" s="1"/>
  <c r="X48" i="6"/>
  <c r="M49" i="6"/>
  <c r="AC49" i="6" s="1"/>
  <c r="M71" i="6"/>
  <c r="W71" i="6" s="1"/>
  <c r="X69" i="6"/>
  <c r="M73" i="6"/>
  <c r="W73" i="6" s="1"/>
  <c r="X49" i="6"/>
  <c r="M61" i="6"/>
  <c r="R61" i="6" s="1"/>
  <c r="M17" i="6"/>
  <c r="AC17" i="6" s="1"/>
  <c r="M62" i="6"/>
  <c r="R62" i="6" s="1"/>
  <c r="J89" i="6"/>
  <c r="J91" i="6" s="1"/>
  <c r="J93" i="6" s="1"/>
  <c r="S48" i="6"/>
  <c r="M44" i="6"/>
  <c r="W44" i="6" s="1"/>
  <c r="S46" i="6"/>
  <c r="S67" i="6"/>
  <c r="M27" i="6"/>
  <c r="AC27" i="6" s="1"/>
  <c r="M25" i="6"/>
  <c r="AC25" i="6" s="1"/>
  <c r="M55" i="6"/>
  <c r="R55" i="6" s="1"/>
  <c r="M23" i="6"/>
  <c r="AC23" i="6" s="1"/>
  <c r="M51" i="6"/>
  <c r="AC51" i="6" s="1"/>
  <c r="M57" i="6"/>
  <c r="W57" i="6" s="1"/>
  <c r="M21" i="6"/>
  <c r="AC21" i="6" s="1"/>
  <c r="M45" i="6"/>
  <c r="AC45" i="6" s="1"/>
  <c r="S51" i="6"/>
  <c r="X55" i="6"/>
  <c r="S57" i="6"/>
  <c r="M19" i="6"/>
  <c r="AC19" i="6" s="1"/>
  <c r="S45" i="6"/>
  <c r="X51" i="6"/>
  <c r="X57" i="6"/>
  <c r="S66" i="6"/>
  <c r="M15" i="6"/>
  <c r="AC15" i="6" s="1"/>
  <c r="S69" i="6"/>
  <c r="M72" i="6"/>
  <c r="W72" i="6" s="1"/>
  <c r="M13" i="6"/>
  <c r="AC13" i="6" s="1"/>
  <c r="M48" i="6"/>
  <c r="AC48" i="6" s="1"/>
  <c r="M56" i="6"/>
  <c r="R56" i="6" s="1"/>
  <c r="M60" i="6"/>
  <c r="R60" i="6" s="1"/>
  <c r="W50" i="6"/>
  <c r="M54" i="6"/>
  <c r="AC54" i="6" s="1"/>
  <c r="M33" i="6"/>
  <c r="AC33" i="6" s="1"/>
  <c r="M31" i="6"/>
  <c r="AC31" i="6" s="1"/>
  <c r="X46" i="6"/>
  <c r="X54" i="6"/>
  <c r="X58" i="6"/>
  <c r="M66" i="6"/>
  <c r="W66" i="6" s="1"/>
  <c r="M29" i="6"/>
  <c r="AC29" i="6" s="1"/>
  <c r="S65" i="6"/>
  <c r="AC61" i="6"/>
  <c r="R68" i="6"/>
  <c r="W68" i="6"/>
  <c r="W55" i="6"/>
  <c r="W61" i="6"/>
  <c r="M67" i="6"/>
  <c r="R67" i="6" s="1"/>
  <c r="E78" i="6"/>
  <c r="M12" i="6"/>
  <c r="AC12" i="6" s="1"/>
  <c r="M14" i="6"/>
  <c r="AC14" i="6" s="1"/>
  <c r="M16" i="6"/>
  <c r="AC16" i="6" s="1"/>
  <c r="M18" i="6"/>
  <c r="AC18" i="6" s="1"/>
  <c r="M20" i="6"/>
  <c r="AC20" i="6" s="1"/>
  <c r="M22" i="6"/>
  <c r="AC22" i="6" s="1"/>
  <c r="M24" i="6"/>
  <c r="AC24" i="6" s="1"/>
  <c r="M26" i="6"/>
  <c r="AC26" i="6" s="1"/>
  <c r="M28" i="6"/>
  <c r="AC28" i="6" s="1"/>
  <c r="M30" i="6"/>
  <c r="AC30" i="6" s="1"/>
  <c r="M32" i="6"/>
  <c r="AC32" i="6" s="1"/>
  <c r="M34" i="6"/>
  <c r="AC34" i="6" s="1"/>
  <c r="M36" i="6"/>
  <c r="AC36" i="6" s="1"/>
  <c r="AC44" i="6"/>
  <c r="M47" i="6"/>
  <c r="M53" i="6"/>
  <c r="AC53" i="6" s="1"/>
  <c r="AC56" i="6"/>
  <c r="M59" i="6"/>
  <c r="W59" i="6" s="1"/>
  <c r="R73" i="6"/>
  <c r="AB8" i="6"/>
  <c r="S12" i="6"/>
  <c r="S14" i="6"/>
  <c r="S16" i="6"/>
  <c r="S18" i="6"/>
  <c r="S20" i="6"/>
  <c r="S22" i="6"/>
  <c r="S24" i="6"/>
  <c r="S26" i="6"/>
  <c r="S28" i="6"/>
  <c r="S30" i="6"/>
  <c r="S32" i="6"/>
  <c r="S34" i="6"/>
  <c r="S36" i="6"/>
  <c r="S47" i="6"/>
  <c r="W48" i="6"/>
  <c r="AB49" i="6"/>
  <c r="S53" i="6"/>
  <c r="W54" i="6"/>
  <c r="AB55" i="6"/>
  <c r="S59" i="6"/>
  <c r="W60" i="6"/>
  <c r="AB61" i="6"/>
  <c r="M63" i="6"/>
  <c r="R63" i="6" s="1"/>
  <c r="S73" i="6"/>
  <c r="X12" i="6"/>
  <c r="X14" i="6"/>
  <c r="X16" i="6"/>
  <c r="X18" i="6"/>
  <c r="X20" i="6"/>
  <c r="X22" i="6"/>
  <c r="X24" i="6"/>
  <c r="X26" i="6"/>
  <c r="X28" i="6"/>
  <c r="X30" i="6"/>
  <c r="X32" i="6"/>
  <c r="X34" i="6"/>
  <c r="X36" i="6"/>
  <c r="J90" i="6"/>
  <c r="J92" i="6" s="1"/>
  <c r="J94" i="6" s="1"/>
  <c r="M46" i="6"/>
  <c r="AC46" i="6" s="1"/>
  <c r="M52" i="6"/>
  <c r="AC52" i="6" s="1"/>
  <c r="M58" i="6"/>
  <c r="X65" i="6"/>
  <c r="X67" i="6"/>
  <c r="AB60" i="6"/>
  <c r="AC60" i="6"/>
  <c r="S13" i="6"/>
  <c r="S19" i="6"/>
  <c r="S21" i="6"/>
  <c r="S23" i="6"/>
  <c r="S25" i="6"/>
  <c r="S27" i="6"/>
  <c r="S29" i="6"/>
  <c r="S31" i="6"/>
  <c r="S33" i="6"/>
  <c r="S35" i="6"/>
  <c r="W45" i="6"/>
  <c r="S50" i="6"/>
  <c r="W51" i="6"/>
  <c r="S56" i="6"/>
  <c r="S62" i="6"/>
  <c r="S64" i="6"/>
  <c r="X66" i="6"/>
  <c r="S68" i="6"/>
  <c r="S17" i="6"/>
  <c r="X13" i="6"/>
  <c r="X15" i="6"/>
  <c r="X17" i="6"/>
  <c r="X19" i="6"/>
  <c r="X21" i="6"/>
  <c r="X23" i="6"/>
  <c r="X25" i="6"/>
  <c r="X27" i="6"/>
  <c r="X29" i="6"/>
  <c r="X31" i="6"/>
  <c r="X33" i="6"/>
  <c r="X35" i="6"/>
  <c r="V83" i="6"/>
  <c r="X83" i="6" s="1"/>
  <c r="X85" i="6" s="1"/>
  <c r="X87" i="6" s="1"/>
  <c r="U78" i="6" s="1"/>
  <c r="X45" i="6"/>
  <c r="X64" i="6"/>
  <c r="S70" i="6"/>
  <c r="S15" i="6"/>
  <c r="S49" i="6"/>
  <c r="S55" i="6"/>
  <c r="W56" i="6"/>
  <c r="S61" i="6"/>
  <c r="R71" i="6"/>
  <c r="S72" i="6"/>
  <c r="S122" i="6"/>
  <c r="X122" i="6"/>
  <c r="S120" i="6"/>
  <c r="X120" i="6"/>
  <c r="S123" i="6"/>
  <c r="X123" i="6"/>
  <c r="S121" i="6"/>
  <c r="AC124" i="6"/>
  <c r="X121" i="6"/>
  <c r="AC127" i="6"/>
  <c r="M120" i="6"/>
  <c r="AC120" i="6" s="1"/>
  <c r="M121" i="6"/>
  <c r="AC121" i="6" s="1"/>
  <c r="M122" i="6"/>
  <c r="AC122" i="6" s="1"/>
  <c r="M123" i="6"/>
  <c r="AC123" i="6" s="1"/>
  <c r="AC125" i="6"/>
  <c r="AC126" i="6"/>
  <c r="AC128" i="6"/>
  <c r="AC129" i="6"/>
  <c r="AC130" i="6"/>
  <c r="AC131" i="6"/>
  <c r="AC132" i="6"/>
  <c r="AC133" i="6"/>
  <c r="AC134" i="6"/>
  <c r="AC135" i="6"/>
  <c r="AC136" i="6"/>
  <c r="AC137" i="6"/>
  <c r="AC8" i="6"/>
  <c r="AC6" i="6"/>
  <c r="Q37" i="6"/>
  <c r="M65" i="6"/>
  <c r="R65" i="6" s="1"/>
  <c r="P83" i="6"/>
  <c r="R83" i="6" s="1"/>
  <c r="R85" i="6" s="1"/>
  <c r="AB6" i="6"/>
  <c r="W67" i="6"/>
  <c r="M11" i="6"/>
  <c r="R11" i="6" s="1"/>
  <c r="M64" i="6"/>
  <c r="R64" i="6" s="1"/>
  <c r="M70" i="6"/>
  <c r="W70" i="6" s="1"/>
  <c r="M9" i="6"/>
  <c r="R13" i="6"/>
  <c r="R15" i="6"/>
  <c r="R16" i="6"/>
  <c r="R17" i="6"/>
  <c r="R18" i="6"/>
  <c r="R22" i="6"/>
  <c r="R23" i="6"/>
  <c r="R28" i="6"/>
  <c r="R29" i="6"/>
  <c r="R30" i="6"/>
  <c r="R31" i="6"/>
  <c r="R32" i="6"/>
  <c r="R34" i="6"/>
  <c r="R35" i="6"/>
  <c r="M69" i="6"/>
  <c r="R69" i="6" s="1"/>
  <c r="M7" i="6"/>
  <c r="R7" i="6" s="1"/>
  <c r="R8" i="6"/>
  <c r="W11" i="6"/>
  <c r="W13" i="6"/>
  <c r="W15" i="6"/>
  <c r="W17" i="6"/>
  <c r="W18" i="6"/>
  <c r="W20" i="6"/>
  <c r="W22" i="6"/>
  <c r="W25" i="6"/>
  <c r="W28" i="6"/>
  <c r="W29" i="6"/>
  <c r="W31" i="6"/>
  <c r="W32" i="6"/>
  <c r="W33" i="6"/>
  <c r="W35" i="6"/>
  <c r="V8" i="6" s="1"/>
  <c r="W8" i="6" s="1"/>
  <c r="W64" i="6"/>
  <c r="R44" i="6"/>
  <c r="R45" i="6"/>
  <c r="R46" i="6"/>
  <c r="R48" i="6"/>
  <c r="R49" i="6"/>
  <c r="R50" i="6"/>
  <c r="R51" i="6"/>
  <c r="R52" i="6"/>
  <c r="R53" i="6"/>
  <c r="R54" i="6"/>
  <c r="P84" i="6"/>
  <c r="R84" i="6" s="1"/>
  <c r="R86" i="6" s="1"/>
  <c r="M10" i="6"/>
  <c r="R6" i="6"/>
  <c r="L70" i="5"/>
  <c r="M70" i="5" s="1"/>
  <c r="L69" i="5"/>
  <c r="M69" i="5" s="1"/>
  <c r="J95" i="6" l="1"/>
  <c r="C78" i="6" s="1"/>
  <c r="W19" i="6"/>
  <c r="R19" i="6"/>
  <c r="W26" i="6"/>
  <c r="W120" i="6"/>
  <c r="W49" i="6"/>
  <c r="W30" i="6"/>
  <c r="R66" i="6"/>
  <c r="W62" i="6"/>
  <c r="AC55" i="6"/>
  <c r="R21" i="6"/>
  <c r="R120" i="6"/>
  <c r="R70" i="6"/>
  <c r="R33" i="6"/>
  <c r="R20" i="6"/>
  <c r="R72" i="6"/>
  <c r="W16" i="6"/>
  <c r="W27" i="6"/>
  <c r="W14" i="6"/>
  <c r="R57" i="6"/>
  <c r="AC57" i="6"/>
  <c r="W23" i="6"/>
  <c r="R27" i="6"/>
  <c r="R14" i="6"/>
  <c r="W46" i="6"/>
  <c r="R26" i="6"/>
  <c r="W21" i="6"/>
  <c r="W65" i="6"/>
  <c r="R25" i="6"/>
  <c r="W53" i="6"/>
  <c r="W63" i="6"/>
  <c r="R36" i="6"/>
  <c r="R24" i="6"/>
  <c r="R12" i="6"/>
  <c r="R58" i="6"/>
  <c r="AC58" i="6"/>
  <c r="V6" i="6"/>
  <c r="W6" i="6" s="1"/>
  <c r="W58" i="6"/>
  <c r="I84" i="6"/>
  <c r="K84" i="6" s="1"/>
  <c r="K86" i="6" s="1"/>
  <c r="R59" i="6"/>
  <c r="AC59" i="6"/>
  <c r="W36" i="6"/>
  <c r="W24" i="6"/>
  <c r="W12" i="6"/>
  <c r="W121" i="6"/>
  <c r="W52" i="6"/>
  <c r="AC47" i="6"/>
  <c r="W47" i="6"/>
  <c r="W34" i="6"/>
  <c r="R47" i="6"/>
  <c r="R123" i="6"/>
  <c r="W123" i="6"/>
  <c r="R122" i="6"/>
  <c r="W122" i="6"/>
  <c r="R121" i="6"/>
  <c r="W69" i="6"/>
  <c r="I83" i="6"/>
  <c r="K83" i="6" s="1"/>
  <c r="K85" i="6" s="1"/>
  <c r="AC10" i="6"/>
  <c r="V10" i="6"/>
  <c r="W10" i="6" s="1"/>
  <c r="R9" i="6"/>
  <c r="V9" i="6"/>
  <c r="W9" i="6" s="1"/>
  <c r="AC9" i="6"/>
  <c r="AC11" i="6"/>
  <c r="M37" i="6"/>
  <c r="R37" i="6" s="1"/>
  <c r="R10" i="6"/>
  <c r="V7" i="6"/>
  <c r="W7" i="6" s="1"/>
  <c r="AC7" i="6"/>
  <c r="R87" i="6"/>
  <c r="P78" i="6" s="1"/>
  <c r="L68" i="5"/>
  <c r="L67" i="5"/>
  <c r="M67" i="5" s="1"/>
  <c r="E69" i="5"/>
  <c r="E68" i="5"/>
  <c r="E67" i="5"/>
  <c r="K87" i="6" l="1"/>
  <c r="L78" i="6" s="1"/>
  <c r="V37" i="6"/>
  <c r="M68" i="5"/>
  <c r="J70" i="5" l="1"/>
  <c r="J69" i="5"/>
  <c r="J68" i="5"/>
  <c r="J67" i="5"/>
  <c r="E70" i="5"/>
  <c r="V76" i="5" l="1"/>
  <c r="P76" i="5"/>
  <c r="I76" i="5"/>
  <c r="E71" i="5"/>
  <c r="G107" i="5"/>
  <c r="V66" i="5"/>
  <c r="X66" i="5" s="1"/>
  <c r="Q66" i="5"/>
  <c r="S66" i="5" s="1"/>
  <c r="E66" i="5"/>
  <c r="L66" i="5"/>
  <c r="M66" i="5" s="1"/>
  <c r="J66" i="5"/>
  <c r="W66" i="5" l="1"/>
  <c r="R66" i="5"/>
  <c r="J87" i="5"/>
  <c r="J85" i="5"/>
  <c r="J83" i="5"/>
  <c r="V77" i="5" l="1"/>
  <c r="V65" i="5"/>
  <c r="V64" i="5"/>
  <c r="X64" i="5" s="1"/>
  <c r="V63" i="5"/>
  <c r="W63" i="5" s="1"/>
  <c r="V62" i="5"/>
  <c r="X62" i="5" s="1"/>
  <c r="V61" i="5"/>
  <c r="W61" i="5" s="1"/>
  <c r="V60" i="5"/>
  <c r="W60" i="5" s="1"/>
  <c r="V59" i="5"/>
  <c r="X59" i="5" s="1"/>
  <c r="V58" i="5"/>
  <c r="X58" i="5" s="1"/>
  <c r="P77" i="5"/>
  <c r="Q65" i="5"/>
  <c r="Q64" i="5"/>
  <c r="S64" i="5" s="1"/>
  <c r="S63" i="5"/>
  <c r="R63" i="5"/>
  <c r="Q63" i="5"/>
  <c r="S62" i="5"/>
  <c r="R62" i="5"/>
  <c r="Q62" i="5"/>
  <c r="Q61" i="5"/>
  <c r="S61" i="5" s="1"/>
  <c r="Q60" i="5"/>
  <c r="S60" i="5" s="1"/>
  <c r="Q59" i="5"/>
  <c r="R59" i="5" s="1"/>
  <c r="I77" i="5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M59" i="5"/>
  <c r="L59" i="5"/>
  <c r="J65" i="5"/>
  <c r="J82" i="5" s="1"/>
  <c r="J84" i="5" s="1"/>
  <c r="J86" i="5" s="1"/>
  <c r="J88" i="5" s="1"/>
  <c r="C71" i="5" s="1"/>
  <c r="C77" i="5"/>
  <c r="C76" i="5"/>
  <c r="G106" i="5"/>
  <c r="G105" i="5"/>
  <c r="G104" i="5"/>
  <c r="G103" i="5"/>
  <c r="G102" i="5"/>
  <c r="G101" i="5"/>
  <c r="G100" i="5"/>
  <c r="E65" i="5"/>
  <c r="E63" i="5"/>
  <c r="E62" i="5"/>
  <c r="E61" i="5"/>
  <c r="E60" i="5"/>
  <c r="E59" i="5"/>
  <c r="X65" i="5" l="1"/>
  <c r="R65" i="5"/>
  <c r="W65" i="5"/>
  <c r="X63" i="5"/>
  <c r="W64" i="5"/>
  <c r="X60" i="5"/>
  <c r="X61" i="5"/>
  <c r="W59" i="5"/>
  <c r="W58" i="5"/>
  <c r="W62" i="5"/>
  <c r="S59" i="5"/>
  <c r="R61" i="5"/>
  <c r="S65" i="5"/>
  <c r="R60" i="5"/>
  <c r="R64" i="5"/>
  <c r="J64" i="5" l="1"/>
  <c r="J63" i="5"/>
  <c r="J62" i="5"/>
  <c r="J61" i="5"/>
  <c r="J60" i="5"/>
  <c r="J59" i="5"/>
  <c r="E64" i="5"/>
  <c r="Q4" i="5" l="1"/>
  <c r="AC58" i="5"/>
  <c r="G99" i="5"/>
  <c r="Q58" i="5"/>
  <c r="L58" i="5"/>
  <c r="M58" i="5" s="1"/>
  <c r="J58" i="5"/>
  <c r="E58" i="5"/>
  <c r="S58" i="5" l="1"/>
  <c r="AB58" i="5"/>
  <c r="R58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V57" i="5"/>
  <c r="V56" i="5"/>
  <c r="V55" i="5"/>
  <c r="P104" i="5"/>
  <c r="Q57" i="5"/>
  <c r="Q56" i="5"/>
  <c r="Q55" i="5"/>
  <c r="L57" i="5"/>
  <c r="AB57" i="5" s="1"/>
  <c r="L56" i="5"/>
  <c r="L55" i="5"/>
  <c r="J57" i="5"/>
  <c r="J56" i="5"/>
  <c r="J55" i="5"/>
  <c r="G98" i="5"/>
  <c r="G97" i="5"/>
  <c r="G96" i="5"/>
  <c r="E57" i="5"/>
  <c r="E56" i="5"/>
  <c r="E55" i="5"/>
  <c r="X57" i="5" l="1"/>
  <c r="S55" i="5"/>
  <c r="S57" i="5"/>
  <c r="X56" i="5"/>
  <c r="S56" i="5"/>
  <c r="X55" i="5"/>
  <c r="M57" i="5"/>
  <c r="M56" i="5"/>
  <c r="R56" i="5" s="1"/>
  <c r="L104" i="5"/>
  <c r="G77" i="5"/>
  <c r="G79" i="5" s="1"/>
  <c r="G76" i="5"/>
  <c r="G78" i="5" s="1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R57" i="5" l="1"/>
  <c r="AC57" i="5"/>
  <c r="W57" i="5"/>
  <c r="W56" i="5"/>
  <c r="G80" i="5"/>
  <c r="V54" i="5"/>
  <c r="Q54" i="5"/>
  <c r="L54" i="5"/>
  <c r="J54" i="5"/>
  <c r="E54" i="5"/>
  <c r="M55" i="5" l="1"/>
  <c r="S54" i="5"/>
  <c r="X54" i="5"/>
  <c r="U104" i="5"/>
  <c r="V53" i="5"/>
  <c r="Q53" i="5"/>
  <c r="L53" i="5"/>
  <c r="M54" i="5" s="1"/>
  <c r="J53" i="5"/>
  <c r="E53" i="5"/>
  <c r="R54" i="5" l="1"/>
  <c r="W54" i="5"/>
  <c r="R55" i="5"/>
  <c r="W55" i="5"/>
  <c r="S53" i="5"/>
  <c r="X53" i="5"/>
  <c r="V52" i="5"/>
  <c r="V51" i="5"/>
  <c r="Q52" i="5"/>
  <c r="Q51" i="5"/>
  <c r="L52" i="5"/>
  <c r="M53" i="5" s="1"/>
  <c r="L51" i="5"/>
  <c r="J52" i="5"/>
  <c r="J51" i="5"/>
  <c r="E52" i="5"/>
  <c r="E51" i="5"/>
  <c r="S52" i="5" l="1"/>
  <c r="S51" i="5"/>
  <c r="M52" i="5"/>
  <c r="X51" i="5"/>
  <c r="W53" i="5"/>
  <c r="R53" i="5"/>
  <c r="X52" i="5"/>
  <c r="W52" i="5"/>
  <c r="R52" i="5"/>
  <c r="E50" i="5" l="1"/>
  <c r="E49" i="5"/>
  <c r="E48" i="5"/>
  <c r="E47" i="5"/>
  <c r="E46" i="5"/>
  <c r="E45" i="5"/>
  <c r="E44" i="5"/>
  <c r="E43" i="5"/>
  <c r="E42" i="5"/>
  <c r="E41" i="5"/>
  <c r="V50" i="5" l="1"/>
  <c r="V49" i="5"/>
  <c r="V48" i="5"/>
  <c r="X76" i="5" s="1"/>
  <c r="X78" i="5" s="1"/>
  <c r="Q50" i="5"/>
  <c r="Q49" i="5"/>
  <c r="R77" i="5" s="1"/>
  <c r="R79" i="5" s="1"/>
  <c r="Q48" i="5"/>
  <c r="R76" i="5" s="1"/>
  <c r="R78" i="5" s="1"/>
  <c r="L50" i="5"/>
  <c r="M51" i="5" s="1"/>
  <c r="L49" i="5"/>
  <c r="L48" i="5"/>
  <c r="J50" i="5"/>
  <c r="S50" i="5" s="1"/>
  <c r="J49" i="5"/>
  <c r="J48" i="5"/>
  <c r="R80" i="5" l="1"/>
  <c r="P71" i="5" s="1"/>
  <c r="M49" i="5"/>
  <c r="X48" i="5"/>
  <c r="R51" i="5"/>
  <c r="W51" i="5"/>
  <c r="S48" i="5"/>
  <c r="S49" i="5"/>
  <c r="W49" i="5"/>
  <c r="X50" i="5"/>
  <c r="X49" i="5"/>
  <c r="R49" i="5"/>
  <c r="M50" i="5"/>
  <c r="R50" i="5" s="1"/>
  <c r="V47" i="5"/>
  <c r="Q47" i="5"/>
  <c r="L47" i="5"/>
  <c r="J47" i="5"/>
  <c r="M48" i="5" l="1"/>
  <c r="S47" i="5"/>
  <c r="X47" i="5"/>
  <c r="W50" i="5"/>
  <c r="V46" i="5"/>
  <c r="Q46" i="5"/>
  <c r="L46" i="5"/>
  <c r="J46" i="5"/>
  <c r="S46" i="5" l="1"/>
  <c r="X46" i="5"/>
  <c r="W48" i="5"/>
  <c r="R48" i="5"/>
  <c r="M47" i="5"/>
  <c r="V45" i="5"/>
  <c r="Q45" i="5"/>
  <c r="L45" i="5"/>
  <c r="M46" i="5" s="1"/>
  <c r="J45" i="5"/>
  <c r="S45" i="5" l="1"/>
  <c r="R46" i="5"/>
  <c r="W46" i="5"/>
  <c r="W47" i="5"/>
  <c r="R47" i="5"/>
  <c r="X45" i="5"/>
  <c r="V44" i="5"/>
  <c r="Q44" i="5"/>
  <c r="L44" i="5"/>
  <c r="J44" i="5"/>
  <c r="S44" i="5" l="1"/>
  <c r="X44" i="5"/>
  <c r="M45" i="5"/>
  <c r="V43" i="5"/>
  <c r="X43" i="5" s="1"/>
  <c r="V42" i="5"/>
  <c r="V41" i="5"/>
  <c r="X41" i="5" s="1"/>
  <c r="Q43" i="5"/>
  <c r="Q42" i="5"/>
  <c r="S42" i="5" s="1"/>
  <c r="Q41" i="5"/>
  <c r="L43" i="5"/>
  <c r="M44" i="5" s="1"/>
  <c r="L42" i="5"/>
  <c r="L41" i="5"/>
  <c r="J43" i="5"/>
  <c r="J42" i="5"/>
  <c r="J41" i="5"/>
  <c r="M41" i="5" l="1"/>
  <c r="AB41" i="5"/>
  <c r="X42" i="5"/>
  <c r="X77" i="5"/>
  <c r="X79" i="5" s="1"/>
  <c r="X80" i="5" s="1"/>
  <c r="U71" i="5" s="1"/>
  <c r="R41" i="5"/>
  <c r="S41" i="5"/>
  <c r="S43" i="5"/>
  <c r="R44" i="5"/>
  <c r="W44" i="5"/>
  <c r="W41" i="5"/>
  <c r="R45" i="5"/>
  <c r="W45" i="5"/>
  <c r="M43" i="5"/>
  <c r="R43" i="5" s="1"/>
  <c r="M42" i="5"/>
  <c r="V36" i="5"/>
  <c r="Q36" i="5"/>
  <c r="L36" i="5"/>
  <c r="J36" i="5"/>
  <c r="K77" i="5" l="1"/>
  <c r="K79" i="5" s="1"/>
  <c r="AC42" i="5"/>
  <c r="K76" i="5"/>
  <c r="K78" i="5" s="1"/>
  <c r="AC41" i="5"/>
  <c r="S36" i="5"/>
  <c r="R42" i="5"/>
  <c r="W42" i="5"/>
  <c r="W43" i="5"/>
  <c r="X36" i="5"/>
  <c r="V35" i="5"/>
  <c r="Q35" i="5"/>
  <c r="L35" i="5"/>
  <c r="J35" i="5"/>
  <c r="K80" i="5" l="1"/>
  <c r="L71" i="5" s="1"/>
  <c r="S35" i="5"/>
  <c r="M36" i="5"/>
  <c r="X35" i="5"/>
  <c r="V34" i="5"/>
  <c r="Q34" i="5"/>
  <c r="L34" i="5"/>
  <c r="M35" i="5" s="1"/>
  <c r="J34" i="5"/>
  <c r="X34" i="5" l="1"/>
  <c r="R35" i="5"/>
  <c r="W35" i="5"/>
  <c r="S34" i="5"/>
  <c r="R36" i="5"/>
  <c r="W36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V33" i="5"/>
  <c r="V32" i="5"/>
  <c r="V31" i="5"/>
  <c r="V30" i="5"/>
  <c r="V29" i="5"/>
  <c r="V28" i="5"/>
  <c r="V27" i="5"/>
  <c r="V26" i="5"/>
  <c r="X26" i="5" s="1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Q33" i="5"/>
  <c r="Q32" i="5"/>
  <c r="Q31" i="5"/>
  <c r="Q30" i="5"/>
  <c r="Q29" i="5"/>
  <c r="Q28" i="5"/>
  <c r="Q27" i="5"/>
  <c r="S27" i="5" s="1"/>
  <c r="Q26" i="5"/>
  <c r="S26" i="5" s="1"/>
  <c r="Q25" i="5"/>
  <c r="S25" i="5" s="1"/>
  <c r="Q24" i="5"/>
  <c r="Q23" i="5"/>
  <c r="Q22" i="5"/>
  <c r="Q21" i="5"/>
  <c r="S21" i="5" s="1"/>
  <c r="Q20" i="5"/>
  <c r="S20" i="5" s="1"/>
  <c r="Q19" i="5"/>
  <c r="S19" i="5" s="1"/>
  <c r="Q18" i="5"/>
  <c r="Q17" i="5"/>
  <c r="Q16" i="5"/>
  <c r="Q15" i="5"/>
  <c r="S15" i="5" s="1"/>
  <c r="Q14" i="5"/>
  <c r="S14" i="5" s="1"/>
  <c r="Q13" i="5"/>
  <c r="S13" i="5" s="1"/>
  <c r="Q12" i="5"/>
  <c r="Q11" i="5"/>
  <c r="Q10" i="5"/>
  <c r="Q9" i="5"/>
  <c r="S9" i="5" s="1"/>
  <c r="Q8" i="5"/>
  <c r="S8" i="5" s="1"/>
  <c r="Q7" i="5"/>
  <c r="Q6" i="5"/>
  <c r="S31" i="5" l="1"/>
  <c r="X32" i="5"/>
  <c r="S33" i="5"/>
  <c r="S32" i="5"/>
  <c r="S7" i="5"/>
  <c r="X28" i="5"/>
  <c r="S16" i="5"/>
  <c r="S28" i="5"/>
  <c r="S17" i="5"/>
  <c r="S29" i="5"/>
  <c r="S6" i="5"/>
  <c r="S18" i="5"/>
  <c r="S30" i="5"/>
  <c r="X14" i="5"/>
  <c r="S10" i="5"/>
  <c r="S22" i="5"/>
  <c r="S11" i="5"/>
  <c r="Q37" i="5"/>
  <c r="S23" i="5"/>
  <c r="S12" i="5"/>
  <c r="S24" i="5"/>
  <c r="X22" i="5"/>
  <c r="X20" i="5"/>
  <c r="X29" i="5"/>
  <c r="X17" i="5"/>
  <c r="X11" i="5"/>
  <c r="X16" i="5"/>
  <c r="X23" i="5"/>
  <c r="X33" i="5"/>
  <c r="X27" i="5"/>
  <c r="X21" i="5"/>
  <c r="X15" i="5"/>
  <c r="X31" i="5"/>
  <c r="X25" i="5"/>
  <c r="X19" i="5"/>
  <c r="X13" i="5"/>
  <c r="X30" i="5"/>
  <c r="X24" i="5"/>
  <c r="X18" i="5"/>
  <c r="X12" i="5"/>
  <c r="L33" i="5"/>
  <c r="M34" i="5" s="1"/>
  <c r="L32" i="5"/>
  <c r="L31" i="5"/>
  <c r="L30" i="5"/>
  <c r="L29" i="5"/>
  <c r="L28" i="5"/>
  <c r="W34" i="5" l="1"/>
  <c r="R34" i="5"/>
  <c r="M29" i="5"/>
  <c r="M31" i="5"/>
  <c r="M32" i="5"/>
  <c r="M30" i="5"/>
  <c r="M33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M6" i="5" s="1"/>
  <c r="M14" i="5" l="1"/>
  <c r="M26" i="5"/>
  <c r="R30" i="5"/>
  <c r="W30" i="5"/>
  <c r="M20" i="5"/>
  <c r="V6" i="5"/>
  <c r="R6" i="5"/>
  <c r="M8" i="5"/>
  <c r="R14" i="5"/>
  <c r="W14" i="5"/>
  <c r="W33" i="5"/>
  <c r="R33" i="5"/>
  <c r="W32" i="5"/>
  <c r="R32" i="5"/>
  <c r="W31" i="5"/>
  <c r="R31" i="5"/>
  <c r="W29" i="5"/>
  <c r="R29" i="5"/>
  <c r="M10" i="5"/>
  <c r="M22" i="5"/>
  <c r="M9" i="5"/>
  <c r="M21" i="5"/>
  <c r="M27" i="5"/>
  <c r="M11" i="5"/>
  <c r="M37" i="5" s="1"/>
  <c r="R37" i="5" s="1"/>
  <c r="M23" i="5"/>
  <c r="M15" i="5"/>
  <c r="M16" i="5"/>
  <c r="M17" i="5"/>
  <c r="M12" i="5"/>
  <c r="M18" i="5"/>
  <c r="M24" i="5"/>
  <c r="M7" i="5"/>
  <c r="M13" i="5"/>
  <c r="M19" i="5"/>
  <c r="M25" i="5"/>
  <c r="M28" i="5"/>
  <c r="R25" i="5" l="1"/>
  <c r="W25" i="5"/>
  <c r="R27" i="5"/>
  <c r="W27" i="5"/>
  <c r="R13" i="5"/>
  <c r="W13" i="5"/>
  <c r="V9" i="5"/>
  <c r="R9" i="5"/>
  <c r="V10" i="5"/>
  <c r="R10" i="5"/>
  <c r="R20" i="5"/>
  <c r="W20" i="5"/>
  <c r="R11" i="5"/>
  <c r="W11" i="5"/>
  <c r="W21" i="5"/>
  <c r="R21" i="5"/>
  <c r="V7" i="5"/>
  <c r="R7" i="5"/>
  <c r="R24" i="5"/>
  <c r="W24" i="5"/>
  <c r="R23" i="5"/>
  <c r="W23" i="5"/>
  <c r="V8" i="5"/>
  <c r="R8" i="5"/>
  <c r="W18" i="5"/>
  <c r="R18" i="5"/>
  <c r="R12" i="5"/>
  <c r="W12" i="5"/>
  <c r="R17" i="5"/>
  <c r="W17" i="5"/>
  <c r="R28" i="5"/>
  <c r="W28" i="5"/>
  <c r="R19" i="5"/>
  <c r="W19" i="5"/>
  <c r="R22" i="5"/>
  <c r="W22" i="5"/>
  <c r="R16" i="5"/>
  <c r="W16" i="5"/>
  <c r="R15" i="5"/>
  <c r="W15" i="5"/>
  <c r="R26" i="5"/>
  <c r="W26" i="5"/>
  <c r="V37" i="5" l="1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W7" i="5" l="1"/>
  <c r="W8" i="5" l="1"/>
  <c r="W10" i="5"/>
  <c r="W6" i="5"/>
  <c r="W9" i="5"/>
</calcChain>
</file>

<file path=xl/sharedStrings.xml><?xml version="1.0" encoding="utf-8"?>
<sst xmlns="http://schemas.openxmlformats.org/spreadsheetml/2006/main" count="677" uniqueCount="106">
  <si>
    <t>7월</t>
    <phoneticPr fontId="2" type="noConversion"/>
  </si>
  <si>
    <t>8월</t>
    <phoneticPr fontId="2" type="noConversion"/>
  </si>
  <si>
    <t>합계</t>
    <phoneticPr fontId="2" type="noConversion"/>
  </si>
  <si>
    <t>로그인 고객수</t>
    <phoneticPr fontId="2" type="noConversion"/>
  </si>
  <si>
    <t>※ 7월 MAU 실적</t>
    <phoneticPr fontId="2" type="noConversion"/>
  </si>
  <si>
    <t>※8월 MAU 실적 (7월과 동일 기준)</t>
    <phoneticPr fontId="2" type="noConversion"/>
  </si>
  <si>
    <t xml:space="preserve">1) 방문자고유 ID의 경우 고객 스마트폰 내 쿠키값으로 저장됨에 따라, 쿠키 삭제 등으로 인해 정보가 변경될 가능성 존재 </t>
    <phoneticPr fontId="2" type="noConversion"/>
  </si>
  <si>
    <t>2) 이를 보완하기 위해 고객 기기별 변경되지 않는 Device ID를 신규로 개발하여 8월 3일 18시에 이관함</t>
    <phoneticPr fontId="2" type="noConversion"/>
  </si>
  <si>
    <t>※8월 MAU 실적 (Device ID기준)</t>
    <phoneticPr fontId="2" type="noConversion"/>
  </si>
  <si>
    <t>3) 이에 8월1~4일까지 Device ID가 존재 하지 않으며, 월 평균값으로 8월 MAU 추정 시 약68.4만임</t>
    <phoneticPr fontId="2" type="noConversion"/>
  </si>
  <si>
    <t xml:space="preserve">4) MAU 는 KPI로 사용되기 때문에 추정치로 작성할 수 없으므로, 8월까지는 기존 기준으로 관리하고, </t>
    <phoneticPr fontId="2" type="noConversion"/>
  </si>
  <si>
    <t xml:space="preserve">    9월부터 Device ID에 대한 데이터 검증 후 확정</t>
    <phoneticPr fontId="2" type="noConversion"/>
  </si>
  <si>
    <t>방문자고유ID
(중복제거,
고객번호없음)</t>
    <phoneticPr fontId="2" type="noConversion"/>
  </si>
  <si>
    <t>방문자고유ID
(중복제거,
고객번호없음)</t>
    <phoneticPr fontId="2" type="noConversion"/>
  </si>
  <si>
    <t>방문자고유ID
(중복제거,
고객번호포함)</t>
    <phoneticPr fontId="2" type="noConversion"/>
  </si>
  <si>
    <t>※8월 MAU 실적 (방문자고유ID 기준)</t>
    <phoneticPr fontId="2" type="noConversion"/>
  </si>
  <si>
    <t>전일比</t>
    <phoneticPr fontId="2" type="noConversion"/>
  </si>
  <si>
    <t>8월
(Device ID기준)</t>
    <phoneticPr fontId="2" type="noConversion"/>
  </si>
  <si>
    <t>&lt;추정&gt;</t>
    <phoneticPr fontId="2" type="noConversion"/>
  </si>
  <si>
    <t>합계比</t>
    <phoneticPr fontId="2" type="noConversion"/>
  </si>
  <si>
    <t>로그인比</t>
    <phoneticPr fontId="2" type="noConversion"/>
  </si>
  <si>
    <t>※9월 MAU 실적 (7월과 동일 기준)</t>
    <phoneticPr fontId="2" type="noConversion"/>
  </si>
  <si>
    <t>※9월 MAU 실적 (방문자고유ID 기준)</t>
    <phoneticPr fontId="2" type="noConversion"/>
  </si>
  <si>
    <t>※9월 MAU 실적 (Device ID기준)</t>
    <phoneticPr fontId="2" type="noConversion"/>
  </si>
  <si>
    <t>9월</t>
    <phoneticPr fontId="2" type="noConversion"/>
  </si>
  <si>
    <t>9월
(Device ID기준)</t>
    <phoneticPr fontId="2" type="noConversion"/>
  </si>
  <si>
    <t>요일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</si>
  <si>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</si>
  <si>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</si>
  <si>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</si>
  <si>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</si>
  <si>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</si>
  <si>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</si>
  <si>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</si>
  <si>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</si>
  <si>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</si>
  <si>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</si>
  <si>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</si>
  <si>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DeviceID
(중복제거,
고객번호없음)</t>
    <phoneticPr fontId="2" type="noConversion"/>
  </si>
  <si>
    <t>※9월 MAU 실적 (로그인고객수 + DeviceID)</t>
    <phoneticPr fontId="2" type="noConversion"/>
  </si>
  <si>
    <t>월</t>
    <phoneticPr fontId="2" type="noConversion"/>
  </si>
  <si>
    <t>화</t>
    <phoneticPr fontId="2" type="noConversion"/>
  </si>
  <si>
    <t>9월말 추정 값</t>
    <phoneticPr fontId="2" type="noConversion"/>
  </si>
  <si>
    <t>수</t>
    <phoneticPr fontId="2" type="noConversion"/>
  </si>
  <si>
    <t>※9월 앱평점</t>
    <phoneticPr fontId="2" type="noConversion"/>
  </si>
  <si>
    <t>IOS</t>
    <phoneticPr fontId="2" type="noConversion"/>
  </si>
  <si>
    <t>안드로이드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</si>
  <si>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</si>
  <si>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</si>
  <si>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</si>
  <si>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목</t>
    <phoneticPr fontId="2" type="noConversion"/>
  </si>
  <si>
    <t>23년 7~9월 일자별 MAU 현황</t>
    <phoneticPr fontId="2" type="noConversion"/>
  </si>
  <si>
    <t>잔여평일</t>
    <phoneticPr fontId="2" type="noConversion"/>
  </si>
  <si>
    <t>잔여주말</t>
    <phoneticPr fontId="2" type="noConversion"/>
  </si>
  <si>
    <t>평일경과일수</t>
    <phoneticPr fontId="2" type="noConversion"/>
  </si>
  <si>
    <t>주말경과일수</t>
    <phoneticPr fontId="2" type="noConversion"/>
  </si>
  <si>
    <t>평일합계</t>
    <phoneticPr fontId="2" type="noConversion"/>
  </si>
  <si>
    <t>주말합계</t>
    <phoneticPr fontId="2" type="noConversion"/>
  </si>
  <si>
    <t>금</t>
    <phoneticPr fontId="2" type="noConversion"/>
  </si>
  <si>
    <t>일</t>
    <phoneticPr fontId="2" type="noConversion"/>
  </si>
  <si>
    <t>-</t>
    <phoneticPr fontId="2" type="noConversion"/>
  </si>
  <si>
    <t>-</t>
    <phoneticPr fontId="2" type="noConversion"/>
  </si>
  <si>
    <t>방문자고유ID
(중복제거,
고객번호없음)</t>
    <phoneticPr fontId="2" type="noConversion"/>
  </si>
  <si>
    <t>방문자고유ID
(중복제거,
고객번호포함)</t>
    <phoneticPr fontId="2" type="noConversion"/>
  </si>
  <si>
    <t>평일평균</t>
    <phoneticPr fontId="2" type="noConversion"/>
  </si>
  <si>
    <t>주말평균</t>
    <phoneticPr fontId="2" type="noConversion"/>
  </si>
  <si>
    <r>
      <rPr>
        <sz val="11"/>
        <color theme="1"/>
        <rFont val="KB금융 본문체 Medium"/>
        <family val="3"/>
        <charset val="129"/>
      </rPr>
      <t>※</t>
    </r>
    <r>
      <rPr>
        <sz val="11"/>
        <color theme="1"/>
        <rFont val="KB금융 제목체 Medium"/>
        <family val="3"/>
        <charset val="129"/>
      </rPr>
      <t xml:space="preserve"> 월말 추정값 = 현재 MAU + 추정값 (잔여평일일수 * 평일평균치 + 잔여주말일수 * 주말평균치)</t>
    </r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</si>
  <si>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</si>
  <si>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</si>
  <si>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</si>
  <si>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</si>
  <si>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</si>
  <si>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로그인</t>
    <phoneticPr fontId="2" type="noConversion"/>
  </si>
  <si>
    <t>평일</t>
    <phoneticPr fontId="2" type="noConversion"/>
  </si>
  <si>
    <t>주말</t>
    <phoneticPr fontId="2" type="noConversion"/>
  </si>
  <si>
    <t>평일평균</t>
    <phoneticPr fontId="2" type="noConversion"/>
  </si>
  <si>
    <t>주말평균</t>
    <phoneticPr fontId="2" type="noConversion"/>
  </si>
  <si>
    <t>잔여평일합계</t>
    <phoneticPr fontId="2" type="noConversion"/>
  </si>
  <si>
    <t>잔여주말합계</t>
    <phoneticPr fontId="2" type="noConversion"/>
  </si>
  <si>
    <t>로그인MAU추정</t>
    <phoneticPr fontId="2" type="noConversion"/>
  </si>
  <si>
    <t>전일</t>
    <phoneticPr fontId="2" type="noConversion"/>
  </si>
  <si>
    <t>전일</t>
    <phoneticPr fontId="2" type="noConversion"/>
  </si>
  <si>
    <t>전일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</si>
  <si>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</si>
  <si>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</si>
  <si>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</si>
  <si>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</si>
  <si>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※10월 MAU 실적 (로그인고객수 + DeviceID)</t>
    <phoneticPr fontId="2" type="noConversion"/>
  </si>
  <si>
    <t>※10월 MAU 실적 (7월과 동일 기준)</t>
    <phoneticPr fontId="2" type="noConversion"/>
  </si>
  <si>
    <t>※10월 MAU 실적 (방문자고유ID 기준)</t>
    <phoneticPr fontId="2" type="noConversion"/>
  </si>
  <si>
    <t>※10월 MAU 실적 (Device ID기준)</t>
    <phoneticPr fontId="2" type="noConversion"/>
  </si>
  <si>
    <t>10월</t>
    <phoneticPr fontId="2" type="noConversion"/>
  </si>
  <si>
    <t>10월</t>
    <phoneticPr fontId="2" type="noConversion"/>
  </si>
  <si>
    <t>10월
(Device ID기준)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</si>
  <si>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</si>
  <si>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</si>
  <si>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</si>
  <si>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월</t>
    <phoneticPr fontId="2" type="noConversion"/>
  </si>
  <si>
    <t>※10월 앱평점</t>
    <phoneticPr fontId="2" type="noConversion"/>
  </si>
  <si>
    <t>9월 1일 ~ 15일 증가분</t>
    <phoneticPr fontId="2" type="noConversion"/>
  </si>
  <si>
    <t>9월 16일 ~ 30일 증가분</t>
    <phoneticPr fontId="2" type="noConversion"/>
  </si>
  <si>
    <t>A</t>
    <phoneticPr fontId="2" type="noConversion"/>
  </si>
  <si>
    <t>B</t>
    <phoneticPr fontId="2" type="noConversion"/>
  </si>
  <si>
    <t>B/A</t>
    <phoneticPr fontId="2" type="noConversion"/>
  </si>
  <si>
    <t>8월 16일 ~ 30일 증가분</t>
    <phoneticPr fontId="2" type="noConversion"/>
  </si>
  <si>
    <t>8월 5일 ~ 15일 증가분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</si>
</sst>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.0"/>
    <numFmt numFmtId="178" formatCode="_-* #,##0.0_-;\-* #,##0.0_-;_-* &quot;-&quot;_-;_-@_-"/>
    <numFmt numFmtId="179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KB금융 제목체 Medium"/>
      <family val="3"/>
      <charset val="129"/>
    </font>
    <font>
      <sz val="14"/>
      <name val="KB금융 제목체 Medium"/>
      <family val="3"/>
      <charset val="129"/>
    </font>
    <font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KB금융 본문체 Bold"/>
      <family val="3"/>
      <charset val="129"/>
    </font>
    <font>
      <b/>
      <sz val="11"/>
      <color theme="1"/>
      <name val="KB금융 본문체 Light"/>
      <family val="3"/>
      <charset val="129"/>
    </font>
    <font>
      <sz val="14"/>
      <color theme="1" tint="0.499984740745262"/>
      <name val="KB금융 제목체 Medium"/>
      <family val="3"/>
      <charset val="129"/>
    </font>
    <font>
      <sz val="11"/>
      <color theme="1" tint="0.499984740745262"/>
      <name val="맑은 고딕"/>
      <family val="2"/>
      <charset val="129"/>
      <scheme val="minor"/>
    </font>
    <font>
      <sz val="12"/>
      <name val="KB금융 제목체 Medium"/>
      <family val="3"/>
      <charset val="129"/>
    </font>
    <font>
      <b/>
      <sz val="14"/>
      <color theme="0"/>
      <name val="KB금융 제목체 Medium"/>
      <family val="3"/>
      <charset val="129"/>
    </font>
    <font>
      <sz val="20"/>
      <color theme="1"/>
      <name val="KB금융 제목체 Bold"/>
      <family val="3"/>
      <charset val="129"/>
    </font>
    <font>
      <sz val="11"/>
      <color theme="1"/>
      <name val="KB금융 제목체 Medium"/>
      <family val="3"/>
      <charset val="129"/>
    </font>
    <font>
      <b/>
      <sz val="11"/>
      <color theme="1"/>
      <name val="KB금융 제목체 Medium"/>
      <family val="3"/>
      <charset val="129"/>
    </font>
    <font>
      <sz val="11"/>
      <color theme="1"/>
      <name val="KB금융 본문체 Medium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41" fontId="3" fillId="0" borderId="0" xfId="1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3" fillId="0" borderId="3" xfId="1" applyFont="1" applyFill="1" applyBorder="1" applyAlignment="1">
      <alignment horizontal="center" vertical="center"/>
    </xf>
    <xf numFmtId="41" fontId="4" fillId="0" borderId="0" xfId="2" applyNumberFormat="1" applyFont="1" applyFill="1" applyBorder="1" applyAlignment="1">
      <alignment horizontal="center" vertical="center"/>
    </xf>
    <xf numFmtId="41" fontId="3" fillId="0" borderId="6" xfId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41" fontId="3" fillId="2" borderId="2" xfId="1" applyFont="1" applyFill="1" applyBorder="1" applyAlignment="1">
      <alignment horizontal="center" vertical="center" wrapText="1"/>
    </xf>
    <xf numFmtId="41" fontId="4" fillId="0" borderId="3" xfId="2" applyNumberFormat="1" applyFont="1" applyFill="1" applyBorder="1" applyAlignment="1">
      <alignment horizontal="center" vertical="center"/>
    </xf>
    <xf numFmtId="178" fontId="4" fillId="0" borderId="0" xfId="2" applyNumberFormat="1" applyFont="1" applyFill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41" fontId="4" fillId="0" borderId="2" xfId="2" applyNumberFormat="1" applyFont="1" applyFill="1" applyBorder="1" applyAlignment="1">
      <alignment horizontal="center" vertical="center"/>
    </xf>
    <xf numFmtId="176" fontId="4" fillId="4" borderId="3" xfId="2" applyNumberFormat="1" applyFont="1" applyFill="1" applyBorder="1" applyAlignment="1">
      <alignment horizontal="center" vertical="center"/>
    </xf>
    <xf numFmtId="41" fontId="4" fillId="4" borderId="3" xfId="2" applyNumberFormat="1" applyFont="1" applyFill="1" applyBorder="1" applyAlignment="1">
      <alignment horizontal="center" vertical="center"/>
    </xf>
    <xf numFmtId="41" fontId="4" fillId="4" borderId="5" xfId="2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1" fontId="3" fillId="4" borderId="0" xfId="1" applyFont="1" applyFill="1" applyBorder="1" applyAlignment="1">
      <alignment horizontal="center" vertical="center"/>
    </xf>
    <xf numFmtId="41" fontId="4" fillId="4" borderId="0" xfId="2" applyNumberFormat="1" applyFont="1" applyFill="1" applyBorder="1" applyAlignment="1">
      <alignment horizontal="center" vertical="center"/>
    </xf>
    <xf numFmtId="41" fontId="9" fillId="2" borderId="2" xfId="1" applyFont="1" applyFill="1" applyBorder="1" applyAlignment="1">
      <alignment horizontal="center" vertical="center" wrapText="1"/>
    </xf>
    <xf numFmtId="178" fontId="11" fillId="0" borderId="7" xfId="2" applyNumberFormat="1" applyFont="1" applyFill="1" applyBorder="1" applyAlignment="1">
      <alignment horizontal="center" vertical="center"/>
    </xf>
    <xf numFmtId="177" fontId="8" fillId="0" borderId="7" xfId="0" applyNumberFormat="1" applyFont="1" applyBorder="1">
      <alignment vertical="center"/>
    </xf>
    <xf numFmtId="0" fontId="10" fillId="0" borderId="7" xfId="0" applyFont="1" applyBorder="1">
      <alignment vertical="center"/>
    </xf>
    <xf numFmtId="177" fontId="10" fillId="0" borderId="7" xfId="0" applyNumberFormat="1" applyFont="1" applyBorder="1">
      <alignment vertical="center"/>
    </xf>
    <xf numFmtId="41" fontId="3" fillId="2" borderId="8" xfId="1" applyFont="1" applyFill="1" applyBorder="1" applyAlignment="1">
      <alignment horizontal="center" vertical="center" wrapText="1"/>
    </xf>
    <xf numFmtId="41" fontId="9" fillId="2" borderId="8" xfId="1" applyFont="1" applyFill="1" applyBorder="1" applyAlignment="1">
      <alignment horizontal="center" vertical="center" wrapText="1"/>
    </xf>
    <xf numFmtId="178" fontId="11" fillId="0" borderId="9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1" fontId="4" fillId="0" borderId="4" xfId="2" applyNumberFormat="1" applyFont="1" applyFill="1" applyBorder="1" applyAlignment="1">
      <alignment horizontal="center" vertical="center"/>
    </xf>
    <xf numFmtId="177" fontId="8" fillId="0" borderId="9" xfId="0" applyNumberFormat="1" applyFont="1" applyFill="1" applyBorder="1">
      <alignment vertical="center"/>
    </xf>
    <xf numFmtId="177" fontId="10" fillId="0" borderId="9" xfId="0" applyNumberFormat="1" applyFont="1" applyFill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177" fontId="8" fillId="0" borderId="7" xfId="0" applyNumberFormat="1" applyFont="1" applyFill="1" applyBorder="1">
      <alignment vertical="center"/>
    </xf>
    <xf numFmtId="177" fontId="10" fillId="0" borderId="7" xfId="0" applyNumberFormat="1" applyFont="1" applyFill="1" applyBorder="1">
      <alignment vertical="center"/>
    </xf>
    <xf numFmtId="41" fontId="12" fillId="5" borderId="10" xfId="1" applyFont="1" applyFill="1" applyBorder="1">
      <alignment vertical="center"/>
    </xf>
    <xf numFmtId="41" fontId="3" fillId="0" borderId="4" xfId="1" applyFont="1" applyFill="1" applyBorder="1" applyAlignment="1">
      <alignment horizontal="center" vertical="center"/>
    </xf>
    <xf numFmtId="41" fontId="9" fillId="0" borderId="4" xfId="1" applyFont="1" applyFill="1" applyBorder="1" applyAlignment="1">
      <alignment horizontal="center" vertical="center"/>
    </xf>
    <xf numFmtId="41" fontId="3" fillId="0" borderId="3" xfId="1" applyFont="1" applyFill="1" applyBorder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41" fontId="3" fillId="6" borderId="4" xfId="1" applyFont="1" applyFill="1" applyBorder="1" applyAlignment="1">
      <alignment horizontal="center" vertical="center"/>
    </xf>
    <xf numFmtId="41" fontId="9" fillId="6" borderId="5" xfId="1" applyFont="1" applyFill="1" applyBorder="1" applyAlignment="1">
      <alignment horizontal="center" vertical="center"/>
    </xf>
    <xf numFmtId="41" fontId="3" fillId="6" borderId="5" xfId="1" applyFont="1" applyFill="1" applyBorder="1" applyAlignment="1">
      <alignment horizontal="center" vertical="center"/>
    </xf>
    <xf numFmtId="41" fontId="4" fillId="6" borderId="5" xfId="2" applyNumberFormat="1" applyFont="1" applyFill="1" applyBorder="1" applyAlignment="1">
      <alignment horizontal="center" vertical="center"/>
    </xf>
    <xf numFmtId="41" fontId="3" fillId="6" borderId="11" xfId="1" applyFont="1" applyFill="1" applyBorder="1" applyAlignment="1">
      <alignment horizontal="center" vertical="center"/>
    </xf>
    <xf numFmtId="41" fontId="9" fillId="6" borderId="2" xfId="1" applyFont="1" applyFill="1" applyBorder="1" applyAlignment="1">
      <alignment horizontal="center" vertical="center"/>
    </xf>
    <xf numFmtId="41" fontId="3" fillId="6" borderId="2" xfId="1" applyFont="1" applyFill="1" applyBorder="1" applyAlignment="1">
      <alignment horizontal="center" vertical="center"/>
    </xf>
    <xf numFmtId="41" fontId="4" fillId="6" borderId="2" xfId="2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41" fontId="3" fillId="6" borderId="3" xfId="1" applyFont="1" applyFill="1" applyBorder="1" applyAlignment="1">
      <alignment horizontal="center" vertical="center"/>
    </xf>
    <xf numFmtId="41" fontId="9" fillId="6" borderId="3" xfId="1" applyFont="1" applyFill="1" applyBorder="1" applyAlignment="1">
      <alignment horizontal="center" vertical="center"/>
    </xf>
    <xf numFmtId="41" fontId="4" fillId="6" borderId="3" xfId="2" applyNumberFormat="1" applyFont="1" applyFill="1" applyBorder="1" applyAlignment="1">
      <alignment horizontal="center" vertical="center"/>
    </xf>
    <xf numFmtId="41" fontId="3" fillId="6" borderId="3" xfId="1" applyFont="1" applyFill="1" applyBorder="1">
      <alignment vertical="center"/>
    </xf>
    <xf numFmtId="178" fontId="11" fillId="6" borderId="7" xfId="2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1" fontId="0" fillId="0" borderId="3" xfId="1" applyFont="1" applyFill="1" applyBorder="1">
      <alignment vertical="center"/>
    </xf>
    <xf numFmtId="178" fontId="11" fillId="0" borderId="3" xfId="2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>
      <alignment vertical="center"/>
    </xf>
    <xf numFmtId="177" fontId="10" fillId="0" borderId="3" xfId="0" applyNumberFormat="1" applyFont="1" applyFill="1" applyBorder="1">
      <alignment vertical="center"/>
    </xf>
    <xf numFmtId="10" fontId="0" fillId="0" borderId="0" xfId="3" applyNumberFormat="1" applyFont="1">
      <alignment vertical="center"/>
    </xf>
    <xf numFmtId="178" fontId="11" fillId="6" borderId="3" xfId="2" applyNumberFormat="1" applyFont="1" applyFill="1" applyBorder="1" applyAlignment="1">
      <alignment horizontal="center" vertical="center"/>
    </xf>
    <xf numFmtId="177" fontId="10" fillId="0" borderId="3" xfId="0" applyNumberFormat="1" applyFont="1" applyBorder="1">
      <alignment vertical="center"/>
    </xf>
    <xf numFmtId="177" fontId="8" fillId="6" borderId="3" xfId="0" applyNumberFormat="1" applyFont="1" applyFill="1" applyBorder="1">
      <alignment vertical="center"/>
    </xf>
    <xf numFmtId="177" fontId="10" fillId="6" borderId="3" xfId="0" applyNumberFormat="1" applyFont="1" applyFill="1" applyBorder="1">
      <alignment vertical="center"/>
    </xf>
    <xf numFmtId="9" fontId="0" fillId="0" borderId="0" xfId="3" applyFont="1">
      <alignment vertical="center"/>
    </xf>
    <xf numFmtId="41" fontId="15" fillId="0" borderId="0" xfId="1" applyFont="1">
      <alignment vertical="center"/>
    </xf>
    <xf numFmtId="0" fontId="14" fillId="0" borderId="0" xfId="0" applyFont="1" applyAlignment="1">
      <alignment horizontal="center" vertical="center"/>
    </xf>
    <xf numFmtId="177" fontId="10" fillId="0" borderId="0" xfId="0" applyNumberFormat="1" applyFont="1" applyFill="1" applyBorder="1">
      <alignment vertical="center"/>
    </xf>
    <xf numFmtId="41" fontId="0" fillId="0" borderId="0" xfId="1" applyFont="1" applyFill="1" applyBorder="1">
      <alignment vertical="center"/>
    </xf>
    <xf numFmtId="0" fontId="13" fillId="0" borderId="0" xfId="0" applyFont="1" applyFill="1" applyAlignment="1">
      <alignment horizontal="center" vertical="center"/>
    </xf>
    <xf numFmtId="41" fontId="9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41" fontId="3" fillId="0" borderId="3" xfId="2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78" fontId="3" fillId="0" borderId="3" xfId="1" applyNumberFormat="1" applyFont="1" applyFill="1" applyBorder="1" applyAlignment="1">
      <alignment horizontal="center" vertical="center"/>
    </xf>
    <xf numFmtId="178" fontId="3" fillId="0" borderId="3" xfId="2" applyNumberFormat="1" applyFont="1" applyFill="1" applyBorder="1" applyAlignment="1">
      <alignment horizontal="center" vertical="center"/>
    </xf>
    <xf numFmtId="178" fontId="3" fillId="0" borderId="3" xfId="1" applyNumberFormat="1" applyFont="1" applyFill="1" applyBorder="1">
      <alignment vertical="center"/>
    </xf>
    <xf numFmtId="43" fontId="0" fillId="0" borderId="0" xfId="1" applyNumberFormat="1" applyFont="1">
      <alignment vertical="center"/>
    </xf>
    <xf numFmtId="0" fontId="14" fillId="0" borderId="0" xfId="0" applyFont="1">
      <alignment vertical="center"/>
    </xf>
    <xf numFmtId="41" fontId="3" fillId="7" borderId="3" xfId="1" applyFont="1" applyFill="1" applyBorder="1" applyAlignment="1">
      <alignment horizontal="center" vertical="center"/>
    </xf>
    <xf numFmtId="41" fontId="0" fillId="7" borderId="0" xfId="0" applyNumberFormat="1" applyFill="1">
      <alignment vertical="center"/>
    </xf>
    <xf numFmtId="41" fontId="4" fillId="6" borderId="4" xfId="2" applyNumberFormat="1" applyFont="1" applyFill="1" applyBorder="1" applyAlignment="1">
      <alignment horizontal="center" vertical="center"/>
    </xf>
    <xf numFmtId="41" fontId="3" fillId="6" borderId="4" xfId="1" applyFont="1" applyFill="1" applyBorder="1">
      <alignment vertical="center"/>
    </xf>
    <xf numFmtId="41" fontId="0" fillId="6" borderId="4" xfId="1" applyFont="1" applyFill="1" applyBorder="1">
      <alignment vertical="center"/>
    </xf>
    <xf numFmtId="41" fontId="17" fillId="0" borderId="0" xfId="0" applyNumberFormat="1" applyFont="1">
      <alignment vertical="center"/>
    </xf>
    <xf numFmtId="41" fontId="9" fillId="6" borderId="4" xfId="1" applyFont="1" applyFill="1" applyBorder="1" applyAlignment="1">
      <alignment horizontal="center" vertical="center"/>
    </xf>
    <xf numFmtId="178" fontId="3" fillId="0" borderId="4" xfId="1" applyNumberFormat="1" applyFont="1" applyBorder="1">
      <alignment vertical="center"/>
    </xf>
    <xf numFmtId="41" fontId="0" fillId="6" borderId="3" xfId="1" applyFont="1" applyFill="1" applyBorder="1">
      <alignment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Fill="1" applyBorder="1">
      <alignment vertical="center"/>
    </xf>
    <xf numFmtId="41" fontId="3" fillId="0" borderId="7" xfId="1" applyFont="1" applyFill="1" applyBorder="1" applyAlignment="1">
      <alignment horizontal="center" vertical="center"/>
    </xf>
    <xf numFmtId="41" fontId="3" fillId="6" borderId="3" xfId="2" applyNumberFormat="1" applyFont="1" applyFill="1" applyBorder="1" applyAlignment="1">
      <alignment horizontal="center" vertical="center"/>
    </xf>
    <xf numFmtId="177" fontId="8" fillId="6" borderId="4" xfId="0" applyNumberFormat="1" applyFont="1" applyFill="1" applyBorder="1">
      <alignment vertical="center"/>
    </xf>
    <xf numFmtId="177" fontId="10" fillId="6" borderId="4" xfId="0" applyNumberFormat="1" applyFont="1" applyFill="1" applyBorder="1">
      <alignment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41" fontId="18" fillId="0" borderId="0" xfId="0" applyNumberFormat="1" applyFont="1">
      <alignment vertical="center"/>
    </xf>
    <xf numFmtId="179" fontId="3" fillId="0" borderId="0" xfId="3" applyNumberFormat="1" applyFont="1" applyAlignment="1">
      <alignment horizontal="center" vertical="center"/>
    </xf>
    <xf numFmtId="41" fontId="3" fillId="0" borderId="0" xfId="0" applyNumberFormat="1" applyFont="1">
      <alignment vertical="center"/>
    </xf>
    <xf numFmtId="43" fontId="3" fillId="0" borderId="0" xfId="1" applyNumberFormat="1" applyFont="1">
      <alignment vertical="center"/>
    </xf>
    <xf numFmtId="41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11" fillId="6" borderId="4" xfId="2" applyNumberFormat="1" applyFont="1" applyFill="1" applyBorder="1" applyAlignment="1">
      <alignment horizontal="center" vertical="center"/>
    </xf>
  </cellXfs>
  <cellStyles count="4">
    <cellStyle name="강조색2" xfId="2" builtinId="33"/>
    <cellStyle name="백분율" xfId="3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08"/>
  <sheetViews>
    <sheetView showGridLines="0" view="pageBreakPreview" topLeftCell="A31" zoomScale="55" zoomScaleNormal="70" zoomScaleSheetLayoutView="55" workbookViewId="0">
      <selection activeCell="G55" sqref="A1:XFD1048576"/>
    </sheetView>
  </sheetViews>
  <sheetFormatPr defaultRowHeight="19.5" x14ac:dyDescent="0.3"/>
  <cols>
    <col min="1" max="1" width="17.625" customWidth="1"/>
    <col min="2" max="2" width="6.25" customWidth="1"/>
    <col min="3" max="3" width="13.875" customWidth="1"/>
    <col min="4" max="4" width="17.625" customWidth="1"/>
    <col min="5" max="5" width="16.375" bestFit="1" customWidth="1"/>
    <col min="6" max="6" width="1.375" customWidth="1"/>
    <col min="7" max="7" width="17.625" customWidth="1"/>
    <col min="8" max="8" width="6.5" customWidth="1"/>
    <col min="9" max="9" width="13.875" customWidth="1"/>
    <col min="10" max="10" width="12.625" bestFit="1" customWidth="1"/>
    <col min="11" max="11" width="17.625" customWidth="1"/>
    <col min="12" max="12" width="14.625" customWidth="1"/>
    <col min="13" max="13" width="14.25" bestFit="1" customWidth="1"/>
    <col min="14" max="14" width="1.5" customWidth="1"/>
    <col min="15" max="16" width="17.625" customWidth="1"/>
    <col min="17" max="17" width="14.25" bestFit="1" customWidth="1"/>
    <col min="18" max="18" width="9.625" style="4" bestFit="1" customWidth="1"/>
    <col min="19" max="19" width="9" style="4" bestFit="1" customWidth="1"/>
    <col min="20" max="20" width="1.375" customWidth="1"/>
    <col min="21" max="21" width="18.25" customWidth="1"/>
    <col min="22" max="22" width="14.375" customWidth="1"/>
    <col min="24" max="24" width="7.5" customWidth="1"/>
    <col min="25" max="25" width="1.375" style="4" customWidth="1"/>
    <col min="26" max="26" width="11.875" style="2" bestFit="1" customWidth="1"/>
    <col min="27" max="28" width="11.875" style="2" customWidth="1"/>
    <col min="29" max="29" width="12.25" bestFit="1" customWidth="1"/>
  </cols>
  <sheetData>
    <row r="2" spans="1:30" ht="27" x14ac:dyDescent="0.3">
      <c r="A2" s="106" t="s">
        <v>51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86"/>
    </row>
    <row r="4" spans="1:30" s="4" customFormat="1" ht="39.75" customHeight="1" x14ac:dyDescent="0.3">
      <c r="A4" s="6" t="s">
        <v>4</v>
      </c>
      <c r="B4" s="6"/>
      <c r="G4" s="6" t="s">
        <v>5</v>
      </c>
      <c r="H4" s="6"/>
      <c r="O4" s="6" t="s">
        <v>15</v>
      </c>
      <c r="Q4" s="98">
        <f>P6-K6</f>
        <v>44002</v>
      </c>
      <c r="U4" s="6" t="s">
        <v>8</v>
      </c>
      <c r="Z4" s="5"/>
      <c r="AA4" s="5"/>
      <c r="AB4" s="5"/>
    </row>
    <row r="5" spans="1:30" ht="58.5" x14ac:dyDescent="0.3">
      <c r="A5" s="32" t="s">
        <v>0</v>
      </c>
      <c r="B5" s="32" t="s">
        <v>26</v>
      </c>
      <c r="C5" s="13" t="s">
        <v>3</v>
      </c>
      <c r="D5" s="13" t="s">
        <v>13</v>
      </c>
      <c r="E5" s="33" t="s">
        <v>2</v>
      </c>
      <c r="G5" s="32" t="s">
        <v>1</v>
      </c>
      <c r="H5" s="32" t="s">
        <v>26</v>
      </c>
      <c r="I5" s="33" t="s">
        <v>3</v>
      </c>
      <c r="J5" s="24" t="s">
        <v>16</v>
      </c>
      <c r="K5" s="13" t="s">
        <v>12</v>
      </c>
      <c r="L5" s="13" t="s">
        <v>2</v>
      </c>
      <c r="M5" s="13" t="s">
        <v>16</v>
      </c>
      <c r="N5" s="11"/>
      <c r="O5" s="32" t="s">
        <v>1</v>
      </c>
      <c r="P5" s="13" t="s">
        <v>14</v>
      </c>
      <c r="Q5" s="13" t="s">
        <v>16</v>
      </c>
      <c r="R5" s="29" t="s">
        <v>19</v>
      </c>
      <c r="S5" s="30" t="s">
        <v>20</v>
      </c>
      <c r="U5" s="8" t="s">
        <v>17</v>
      </c>
      <c r="V5" s="13" t="s">
        <v>16</v>
      </c>
      <c r="W5" s="29" t="s">
        <v>19</v>
      </c>
      <c r="X5" s="30" t="s">
        <v>20</v>
      </c>
      <c r="Y5" s="87"/>
    </row>
    <row r="6" spans="1:30" x14ac:dyDescent="0.3">
      <c r="A6" s="38">
        <v>20230701</v>
      </c>
      <c r="B6" s="38" t="s">
        <v>27</v>
      </c>
      <c r="C6" s="9">
        <v>30170</v>
      </c>
      <c r="D6" s="9">
        <v>6021</v>
      </c>
      <c r="E6" s="9">
        <f t="shared" ref="E6:E36" si="0">C6+D6</f>
        <v>36191</v>
      </c>
      <c r="G6" s="34">
        <v>20230801</v>
      </c>
      <c r="H6" s="34" t="s">
        <v>30</v>
      </c>
      <c r="I6" s="97">
        <v>45827</v>
      </c>
      <c r="J6" s="36">
        <f>I6</f>
        <v>45827</v>
      </c>
      <c r="K6" s="35">
        <v>9149</v>
      </c>
      <c r="L6" s="14">
        <f>I6+K6</f>
        <v>54976</v>
      </c>
      <c r="M6" s="14">
        <f>L6-0</f>
        <v>54976</v>
      </c>
      <c r="N6" s="11"/>
      <c r="O6" s="34">
        <v>20230801</v>
      </c>
      <c r="P6" s="9">
        <v>53151</v>
      </c>
      <c r="Q6" s="14">
        <f>P6-0</f>
        <v>53151</v>
      </c>
      <c r="R6" s="25">
        <f>Q6/M6*100</f>
        <v>96.680369615832362</v>
      </c>
      <c r="S6" s="25">
        <f>Q6/J6*100</f>
        <v>115.98184476400375</v>
      </c>
      <c r="U6" s="21"/>
      <c r="V6" s="18">
        <f>M6*$W$35/100</f>
        <v>42861.850542899723</v>
      </c>
      <c r="W6" s="26">
        <f>V6/Q6*100</f>
        <v>80.641663454873324</v>
      </c>
      <c r="X6" s="27"/>
      <c r="Y6" s="88"/>
      <c r="AB6" s="2">
        <f>L6-P6</f>
        <v>1825</v>
      </c>
      <c r="AC6" s="90">
        <f>M6-Q6</f>
        <v>1825</v>
      </c>
    </row>
    <row r="7" spans="1:30" x14ac:dyDescent="0.3">
      <c r="A7" s="38">
        <v>20230702</v>
      </c>
      <c r="B7" s="38" t="s">
        <v>28</v>
      </c>
      <c r="C7" s="9">
        <v>46118</v>
      </c>
      <c r="D7" s="9">
        <v>10527</v>
      </c>
      <c r="E7" s="9">
        <f t="shared" si="0"/>
        <v>56645</v>
      </c>
      <c r="G7" s="34">
        <v>20230802</v>
      </c>
      <c r="H7" s="34" t="s">
        <v>31</v>
      </c>
      <c r="I7" s="35">
        <v>74997</v>
      </c>
      <c r="J7" s="36">
        <f>I7-I6</f>
        <v>29170</v>
      </c>
      <c r="K7" s="35">
        <v>16664</v>
      </c>
      <c r="L7" s="14">
        <f t="shared" ref="L7:L36" si="1">I7+K7</f>
        <v>91661</v>
      </c>
      <c r="M7" s="14">
        <f>L7-L6</f>
        <v>36685</v>
      </c>
      <c r="N7" s="11"/>
      <c r="O7" s="34">
        <v>20230802</v>
      </c>
      <c r="P7" s="35">
        <v>88828</v>
      </c>
      <c r="Q7" s="14">
        <f>P7-P6</f>
        <v>35677</v>
      </c>
      <c r="R7" s="25">
        <f t="shared" ref="R7:R33" si="2">Q7/M7*100</f>
        <v>97.252282949434374</v>
      </c>
      <c r="S7" s="25">
        <f t="shared" ref="S7:S35" si="3">Q7/J7*100</f>
        <v>122.30716489544051</v>
      </c>
      <c r="U7" s="21"/>
      <c r="V7" s="19">
        <f t="shared" ref="V7:V10" si="4">M7*$W$35/100</f>
        <v>28601.334894613581</v>
      </c>
      <c r="W7" s="26">
        <f>V7/Q7*100</f>
        <v>80.167432504452677</v>
      </c>
      <c r="X7" s="27"/>
      <c r="Y7" s="88"/>
      <c r="AB7" s="2">
        <f t="shared" ref="AB7:AB36" si="5">L7-P7</f>
        <v>2833</v>
      </c>
      <c r="AC7" s="90">
        <f t="shared" ref="AC7:AC36" si="6">M7-Q7</f>
        <v>1008</v>
      </c>
    </row>
    <row r="8" spans="1:30" x14ac:dyDescent="0.3">
      <c r="A8" s="38">
        <v>20230703</v>
      </c>
      <c r="B8" s="38" t="s">
        <v>29</v>
      </c>
      <c r="C8" s="9">
        <v>79993</v>
      </c>
      <c r="D8" s="9">
        <v>18950</v>
      </c>
      <c r="E8" s="9">
        <f t="shared" si="0"/>
        <v>98943</v>
      </c>
      <c r="G8" s="34">
        <v>20230803</v>
      </c>
      <c r="H8" s="34" t="s">
        <v>32</v>
      </c>
      <c r="I8" s="35">
        <v>101284</v>
      </c>
      <c r="J8" s="36">
        <f t="shared" ref="J8:J36" si="7">I8-I7</f>
        <v>26287</v>
      </c>
      <c r="K8" s="35">
        <v>23897</v>
      </c>
      <c r="L8" s="14">
        <f t="shared" si="1"/>
        <v>125181</v>
      </c>
      <c r="M8" s="14">
        <f t="shared" ref="M8:M33" si="8">L8-L7</f>
        <v>33520</v>
      </c>
      <c r="N8" s="11"/>
      <c r="O8" s="34">
        <v>20230803</v>
      </c>
      <c r="P8" s="35">
        <v>121490</v>
      </c>
      <c r="Q8" s="14">
        <f t="shared" ref="Q8:Q36" si="9">P8-P7</f>
        <v>32662</v>
      </c>
      <c r="R8" s="25">
        <f t="shared" si="2"/>
        <v>97.440334128878277</v>
      </c>
      <c r="S8" s="25">
        <f t="shared" si="3"/>
        <v>124.25153117510557</v>
      </c>
      <c r="U8" s="21"/>
      <c r="V8" s="19">
        <f t="shared" si="4"/>
        <v>26133.753459655098</v>
      </c>
      <c r="W8" s="26">
        <f>V8/Q8*100</f>
        <v>80.012716489054853</v>
      </c>
      <c r="X8" s="27"/>
      <c r="Y8" s="88"/>
      <c r="AB8" s="2">
        <f t="shared" si="5"/>
        <v>3691</v>
      </c>
      <c r="AC8" s="90">
        <f t="shared" si="6"/>
        <v>858</v>
      </c>
    </row>
    <row r="9" spans="1:30" x14ac:dyDescent="0.3">
      <c r="A9" s="38">
        <v>20230704</v>
      </c>
      <c r="B9" s="38" t="s">
        <v>30</v>
      </c>
      <c r="C9" s="9">
        <v>106964</v>
      </c>
      <c r="D9" s="9">
        <v>26269</v>
      </c>
      <c r="E9" s="9">
        <f t="shared" si="0"/>
        <v>133233</v>
      </c>
      <c r="G9" s="34">
        <v>20230804</v>
      </c>
      <c r="H9" s="34" t="s">
        <v>33</v>
      </c>
      <c r="I9" s="35">
        <v>125118</v>
      </c>
      <c r="J9" s="36">
        <f t="shared" si="7"/>
        <v>23834</v>
      </c>
      <c r="K9" s="35">
        <v>30696</v>
      </c>
      <c r="L9" s="14">
        <f t="shared" si="1"/>
        <v>155814</v>
      </c>
      <c r="M9" s="14">
        <f t="shared" si="8"/>
        <v>30633</v>
      </c>
      <c r="N9" s="11"/>
      <c r="O9" s="34">
        <v>20230804</v>
      </c>
      <c r="P9" s="35">
        <v>151234</v>
      </c>
      <c r="Q9" s="14">
        <f t="shared" si="9"/>
        <v>29744</v>
      </c>
      <c r="R9" s="25">
        <f t="shared" si="2"/>
        <v>97.097900956484835</v>
      </c>
      <c r="S9" s="25">
        <f t="shared" si="3"/>
        <v>124.79650918855415</v>
      </c>
      <c r="U9" s="21"/>
      <c r="V9" s="19">
        <f t="shared" si="4"/>
        <v>23882.913774749843</v>
      </c>
      <c r="W9" s="26">
        <f>V9/Q9*100</f>
        <v>80.294895692408019</v>
      </c>
      <c r="X9" s="27"/>
      <c r="Y9" s="88"/>
      <c r="AB9" s="2">
        <f t="shared" si="5"/>
        <v>4580</v>
      </c>
      <c r="AC9" s="90">
        <f t="shared" si="6"/>
        <v>889</v>
      </c>
    </row>
    <row r="10" spans="1:30" x14ac:dyDescent="0.3">
      <c r="A10" s="38">
        <v>20230705</v>
      </c>
      <c r="B10" s="38" t="s">
        <v>31</v>
      </c>
      <c r="C10" s="9">
        <v>133243</v>
      </c>
      <c r="D10" s="9">
        <v>33533</v>
      </c>
      <c r="E10" s="9">
        <f t="shared" si="0"/>
        <v>166776</v>
      </c>
      <c r="G10" s="54">
        <v>20230805</v>
      </c>
      <c r="H10" s="54" t="s">
        <v>27</v>
      </c>
      <c r="I10" s="56">
        <v>139256</v>
      </c>
      <c r="J10" s="57">
        <f t="shared" si="7"/>
        <v>14138</v>
      </c>
      <c r="K10" s="58">
        <v>34893</v>
      </c>
      <c r="L10" s="59">
        <f t="shared" si="1"/>
        <v>174149</v>
      </c>
      <c r="M10" s="59">
        <f t="shared" si="8"/>
        <v>18335</v>
      </c>
      <c r="N10" s="11"/>
      <c r="O10" s="70">
        <v>20230805</v>
      </c>
      <c r="P10" s="58">
        <v>169163</v>
      </c>
      <c r="Q10" s="59">
        <f t="shared" si="9"/>
        <v>17929</v>
      </c>
      <c r="R10" s="69">
        <f t="shared" si="2"/>
        <v>97.785655849468228</v>
      </c>
      <c r="S10" s="69">
        <f t="shared" si="3"/>
        <v>126.81425944263687</v>
      </c>
      <c r="U10" s="20">
        <v>27599</v>
      </c>
      <c r="V10" s="20">
        <f t="shared" si="4"/>
        <v>14294.820097934853</v>
      </c>
      <c r="W10" s="26">
        <f>V10/Q10*100</f>
        <v>79.730158391069523</v>
      </c>
      <c r="X10" s="27"/>
      <c r="Y10" s="88"/>
      <c r="AB10" s="2">
        <f t="shared" si="5"/>
        <v>4986</v>
      </c>
      <c r="AC10" s="90">
        <f t="shared" si="6"/>
        <v>406</v>
      </c>
    </row>
    <row r="11" spans="1:30" x14ac:dyDescent="0.3">
      <c r="A11" s="38">
        <v>20230706</v>
      </c>
      <c r="B11" s="38" t="s">
        <v>32</v>
      </c>
      <c r="C11" s="9">
        <v>156778</v>
      </c>
      <c r="D11" s="9">
        <v>40516</v>
      </c>
      <c r="E11" s="9">
        <f t="shared" si="0"/>
        <v>197294</v>
      </c>
      <c r="G11" s="55">
        <v>20230806</v>
      </c>
      <c r="H11" s="55" t="s">
        <v>28</v>
      </c>
      <c r="I11" s="60">
        <v>150616</v>
      </c>
      <c r="J11" s="61">
        <f t="shared" si="7"/>
        <v>11360</v>
      </c>
      <c r="K11" s="62">
        <v>38486</v>
      </c>
      <c r="L11" s="63">
        <f t="shared" si="1"/>
        <v>189102</v>
      </c>
      <c r="M11" s="63">
        <f t="shared" si="8"/>
        <v>14953</v>
      </c>
      <c r="N11" s="11"/>
      <c r="O11" s="71">
        <v>20230806</v>
      </c>
      <c r="P11" s="62">
        <v>183827</v>
      </c>
      <c r="Q11" s="63">
        <f t="shared" si="9"/>
        <v>14664</v>
      </c>
      <c r="R11" s="69">
        <f t="shared" si="2"/>
        <v>98.067277469404132</v>
      </c>
      <c r="S11" s="69">
        <f t="shared" si="3"/>
        <v>129.08450704225351</v>
      </c>
      <c r="U11" s="16">
        <v>45158</v>
      </c>
      <c r="V11" s="17">
        <f t="shared" ref="V11:V36" si="10">U11-U10</f>
        <v>17559</v>
      </c>
      <c r="W11" s="26">
        <f>V11/M11*100</f>
        <v>117.42794088142847</v>
      </c>
      <c r="X11" s="28">
        <f>V11/J11*100</f>
        <v>154.56866197183098</v>
      </c>
      <c r="Y11" s="84"/>
      <c r="AB11" s="2">
        <f t="shared" si="5"/>
        <v>5275</v>
      </c>
      <c r="AC11" s="90">
        <f t="shared" si="6"/>
        <v>289</v>
      </c>
      <c r="AD11" s="76"/>
    </row>
    <row r="12" spans="1:30" x14ac:dyDescent="0.3">
      <c r="A12" s="38">
        <v>20230707</v>
      </c>
      <c r="B12" s="38" t="s">
        <v>33</v>
      </c>
      <c r="C12" s="9">
        <v>178003</v>
      </c>
      <c r="D12" s="9">
        <v>46924</v>
      </c>
      <c r="E12" s="9">
        <f t="shared" si="0"/>
        <v>224927</v>
      </c>
      <c r="G12" s="34">
        <v>20230807</v>
      </c>
      <c r="H12" s="34" t="s">
        <v>29</v>
      </c>
      <c r="I12" s="9">
        <v>176867</v>
      </c>
      <c r="J12" s="37">
        <f t="shared" si="7"/>
        <v>26251</v>
      </c>
      <c r="K12" s="9">
        <v>46262</v>
      </c>
      <c r="L12" s="14">
        <f t="shared" si="1"/>
        <v>223129</v>
      </c>
      <c r="M12" s="14">
        <f t="shared" si="8"/>
        <v>34027</v>
      </c>
      <c r="N12" s="11"/>
      <c r="O12" s="34">
        <v>20230807</v>
      </c>
      <c r="P12" s="9">
        <v>216966</v>
      </c>
      <c r="Q12" s="14">
        <f t="shared" si="9"/>
        <v>33139</v>
      </c>
      <c r="R12" s="25">
        <f t="shared" si="2"/>
        <v>97.390307696828998</v>
      </c>
      <c r="S12" s="25">
        <f t="shared" si="3"/>
        <v>126.23900041903167</v>
      </c>
      <c r="U12" s="9">
        <v>82991</v>
      </c>
      <c r="V12" s="14">
        <f t="shared" si="10"/>
        <v>37833</v>
      </c>
      <c r="W12" s="26">
        <f t="shared" ref="W12:W33" si="11">V12/M12*100</f>
        <v>111.18523525435684</v>
      </c>
      <c r="X12" s="28">
        <f t="shared" ref="X12:X33" si="12">V12/J12*100</f>
        <v>144.12022399146701</v>
      </c>
      <c r="Y12" s="84"/>
      <c r="AB12" s="2">
        <f t="shared" si="5"/>
        <v>6163</v>
      </c>
      <c r="AC12" s="90">
        <f t="shared" si="6"/>
        <v>888</v>
      </c>
    </row>
    <row r="13" spans="1:30" x14ac:dyDescent="0.3">
      <c r="A13" s="38">
        <v>20230708</v>
      </c>
      <c r="B13" s="38" t="s">
        <v>27</v>
      </c>
      <c r="C13" s="9">
        <v>190040</v>
      </c>
      <c r="D13" s="9">
        <v>50785</v>
      </c>
      <c r="E13" s="9">
        <f t="shared" si="0"/>
        <v>240825</v>
      </c>
      <c r="G13" s="34">
        <v>20230808</v>
      </c>
      <c r="H13" s="34" t="s">
        <v>30</v>
      </c>
      <c r="I13" s="9">
        <v>200818</v>
      </c>
      <c r="J13" s="37">
        <f t="shared" si="7"/>
        <v>23951</v>
      </c>
      <c r="K13" s="9">
        <v>54567</v>
      </c>
      <c r="L13" s="14">
        <f t="shared" si="1"/>
        <v>255385</v>
      </c>
      <c r="M13" s="14">
        <f t="shared" si="8"/>
        <v>32256</v>
      </c>
      <c r="N13" s="11"/>
      <c r="O13" s="34">
        <v>20230808</v>
      </c>
      <c r="P13" s="9">
        <v>248368</v>
      </c>
      <c r="Q13" s="14">
        <f t="shared" si="9"/>
        <v>31402</v>
      </c>
      <c r="R13" s="25">
        <f t="shared" si="2"/>
        <v>97.352430555555557</v>
      </c>
      <c r="S13" s="25">
        <f t="shared" si="3"/>
        <v>131.10934825268257</v>
      </c>
      <c r="U13" s="9">
        <v>116215</v>
      </c>
      <c r="V13" s="14">
        <f t="shared" si="10"/>
        <v>33224</v>
      </c>
      <c r="W13" s="26">
        <f t="shared" si="11"/>
        <v>103.00099206349206</v>
      </c>
      <c r="X13" s="28">
        <f t="shared" si="12"/>
        <v>138.71654628199238</v>
      </c>
      <c r="Y13" s="84"/>
      <c r="AB13" s="2">
        <f t="shared" si="5"/>
        <v>7017</v>
      </c>
      <c r="AC13" s="90">
        <f t="shared" si="6"/>
        <v>854</v>
      </c>
    </row>
    <row r="14" spans="1:30" x14ac:dyDescent="0.3">
      <c r="A14" s="38">
        <v>20230709</v>
      </c>
      <c r="B14" s="38" t="s">
        <v>28</v>
      </c>
      <c r="C14" s="9">
        <v>199985</v>
      </c>
      <c r="D14" s="9">
        <v>54211</v>
      </c>
      <c r="E14" s="9">
        <f t="shared" si="0"/>
        <v>254196</v>
      </c>
      <c r="G14" s="34">
        <v>20230809</v>
      </c>
      <c r="H14" s="34" t="s">
        <v>31</v>
      </c>
      <c r="I14" s="9">
        <v>222395</v>
      </c>
      <c r="J14" s="37">
        <f t="shared" si="7"/>
        <v>21577</v>
      </c>
      <c r="K14" s="9">
        <v>62280</v>
      </c>
      <c r="L14" s="14">
        <f t="shared" si="1"/>
        <v>284675</v>
      </c>
      <c r="M14" s="14">
        <f t="shared" si="8"/>
        <v>29290</v>
      </c>
      <c r="N14" s="11"/>
      <c r="O14" s="34">
        <v>20230809</v>
      </c>
      <c r="P14" s="9">
        <v>276886</v>
      </c>
      <c r="Q14" s="14">
        <f t="shared" si="9"/>
        <v>28518</v>
      </c>
      <c r="R14" s="25">
        <f t="shared" si="2"/>
        <v>97.364288152953222</v>
      </c>
      <c r="S14" s="25">
        <f t="shared" si="3"/>
        <v>132.16851276822544</v>
      </c>
      <c r="U14" s="9">
        <v>145406</v>
      </c>
      <c r="V14" s="14">
        <f t="shared" si="10"/>
        <v>29191</v>
      </c>
      <c r="W14" s="26">
        <f t="shared" si="11"/>
        <v>99.6620006828269</v>
      </c>
      <c r="X14" s="28">
        <f t="shared" si="12"/>
        <v>135.28757473235387</v>
      </c>
      <c r="Y14" s="84"/>
      <c r="AB14" s="2">
        <f t="shared" si="5"/>
        <v>7789</v>
      </c>
      <c r="AC14" s="90">
        <f t="shared" si="6"/>
        <v>772</v>
      </c>
    </row>
    <row r="15" spans="1:30" x14ac:dyDescent="0.3">
      <c r="A15" s="34">
        <v>20230710</v>
      </c>
      <c r="B15" s="34" t="s">
        <v>29</v>
      </c>
      <c r="C15" s="35">
        <v>225109</v>
      </c>
      <c r="D15" s="35">
        <v>62078</v>
      </c>
      <c r="E15" s="35">
        <f t="shared" si="0"/>
        <v>287187</v>
      </c>
      <c r="G15" s="34">
        <v>20230810</v>
      </c>
      <c r="H15" s="34" t="s">
        <v>32</v>
      </c>
      <c r="I15" s="9">
        <v>245044</v>
      </c>
      <c r="J15" s="37">
        <f t="shared" si="7"/>
        <v>22649</v>
      </c>
      <c r="K15" s="9">
        <v>69762</v>
      </c>
      <c r="L15" s="14">
        <f t="shared" si="1"/>
        <v>314806</v>
      </c>
      <c r="M15" s="14">
        <f t="shared" si="8"/>
        <v>30131</v>
      </c>
      <c r="N15" s="11"/>
      <c r="O15" s="34">
        <v>20230810</v>
      </c>
      <c r="P15" s="9">
        <v>306131</v>
      </c>
      <c r="Q15" s="14">
        <f t="shared" si="9"/>
        <v>29245</v>
      </c>
      <c r="R15" s="25">
        <f t="shared" si="2"/>
        <v>97.059506820218374</v>
      </c>
      <c r="S15" s="25">
        <f t="shared" si="3"/>
        <v>129.12269857388847</v>
      </c>
      <c r="U15" s="9">
        <v>174472</v>
      </c>
      <c r="V15" s="14">
        <f t="shared" si="10"/>
        <v>29066</v>
      </c>
      <c r="W15" s="26">
        <f t="shared" si="11"/>
        <v>96.465434270352787</v>
      </c>
      <c r="X15" s="28">
        <f t="shared" si="12"/>
        <v>128.33237670537329</v>
      </c>
      <c r="Y15" s="84"/>
      <c r="AB15" s="2">
        <f t="shared" si="5"/>
        <v>8675</v>
      </c>
      <c r="AC15" s="90">
        <f t="shared" si="6"/>
        <v>886</v>
      </c>
    </row>
    <row r="16" spans="1:30" x14ac:dyDescent="0.3">
      <c r="A16" s="34">
        <v>20230711</v>
      </c>
      <c r="B16" s="34" t="s">
        <v>30</v>
      </c>
      <c r="C16" s="35">
        <v>245820</v>
      </c>
      <c r="D16" s="35">
        <v>69014</v>
      </c>
      <c r="E16" s="35">
        <f t="shared" si="0"/>
        <v>314834</v>
      </c>
      <c r="G16" s="34">
        <v>20230811</v>
      </c>
      <c r="H16" s="34" t="s">
        <v>33</v>
      </c>
      <c r="I16" s="9">
        <v>264627</v>
      </c>
      <c r="J16" s="37">
        <f t="shared" si="7"/>
        <v>19583</v>
      </c>
      <c r="K16" s="9">
        <v>76953</v>
      </c>
      <c r="L16" s="14">
        <f t="shared" si="1"/>
        <v>341580</v>
      </c>
      <c r="M16" s="14">
        <f t="shared" si="8"/>
        <v>26774</v>
      </c>
      <c r="N16" s="11"/>
      <c r="O16" s="34">
        <v>20230811</v>
      </c>
      <c r="P16" s="9">
        <v>332238</v>
      </c>
      <c r="Q16" s="14">
        <f t="shared" si="9"/>
        <v>26107</v>
      </c>
      <c r="R16" s="25">
        <f t="shared" si="2"/>
        <v>97.508777171883168</v>
      </c>
      <c r="S16" s="25">
        <f t="shared" si="3"/>
        <v>133.31460961037635</v>
      </c>
      <c r="U16" s="9">
        <v>199899</v>
      </c>
      <c r="V16" s="14">
        <f t="shared" si="10"/>
        <v>25427</v>
      </c>
      <c r="W16" s="26">
        <f t="shared" si="11"/>
        <v>94.968999775901992</v>
      </c>
      <c r="X16" s="28">
        <f t="shared" si="12"/>
        <v>129.84221008017158</v>
      </c>
      <c r="Y16" s="84"/>
      <c r="AB16" s="2">
        <f t="shared" si="5"/>
        <v>9342</v>
      </c>
      <c r="AC16" s="90">
        <f t="shared" si="6"/>
        <v>667</v>
      </c>
    </row>
    <row r="17" spans="1:29" x14ac:dyDescent="0.3">
      <c r="A17" s="34">
        <v>20230712</v>
      </c>
      <c r="B17" s="34" t="s">
        <v>31</v>
      </c>
      <c r="C17" s="35">
        <v>265800</v>
      </c>
      <c r="D17" s="35">
        <v>75641</v>
      </c>
      <c r="E17" s="35">
        <f t="shared" si="0"/>
        <v>341441</v>
      </c>
      <c r="G17" s="64">
        <v>20230812</v>
      </c>
      <c r="H17" s="64" t="s">
        <v>27</v>
      </c>
      <c r="I17" s="65">
        <v>276233</v>
      </c>
      <c r="J17" s="66">
        <f t="shared" si="7"/>
        <v>11606</v>
      </c>
      <c r="K17" s="65">
        <v>81561</v>
      </c>
      <c r="L17" s="67">
        <f t="shared" si="1"/>
        <v>357794</v>
      </c>
      <c r="M17" s="67">
        <f t="shared" si="8"/>
        <v>16214</v>
      </c>
      <c r="N17" s="11"/>
      <c r="O17" s="64">
        <v>20230812</v>
      </c>
      <c r="P17" s="65">
        <v>348119</v>
      </c>
      <c r="Q17" s="67">
        <f t="shared" si="9"/>
        <v>15881</v>
      </c>
      <c r="R17" s="69">
        <f t="shared" si="2"/>
        <v>97.94621931663994</v>
      </c>
      <c r="S17" s="69">
        <f t="shared" si="3"/>
        <v>136.8343960020679</v>
      </c>
      <c r="U17" s="9">
        <v>215089</v>
      </c>
      <c r="V17" s="14">
        <f t="shared" si="10"/>
        <v>15190</v>
      </c>
      <c r="W17" s="26">
        <f t="shared" si="11"/>
        <v>93.684470210928822</v>
      </c>
      <c r="X17" s="28">
        <f t="shared" si="12"/>
        <v>130.88057901085645</v>
      </c>
      <c r="Y17" s="84"/>
      <c r="AB17" s="2">
        <f t="shared" si="5"/>
        <v>9675</v>
      </c>
      <c r="AC17" s="90">
        <f t="shared" si="6"/>
        <v>333</v>
      </c>
    </row>
    <row r="18" spans="1:29" x14ac:dyDescent="0.3">
      <c r="A18" s="34">
        <v>20230713</v>
      </c>
      <c r="B18" s="34" t="s">
        <v>32</v>
      </c>
      <c r="C18" s="35">
        <v>284517</v>
      </c>
      <c r="D18" s="35">
        <v>82187</v>
      </c>
      <c r="E18" s="35">
        <f t="shared" si="0"/>
        <v>366704</v>
      </c>
      <c r="G18" s="64">
        <v>20230813</v>
      </c>
      <c r="H18" s="64" t="s">
        <v>28</v>
      </c>
      <c r="I18" s="65">
        <v>285485</v>
      </c>
      <c r="J18" s="66">
        <f t="shared" si="7"/>
        <v>9252</v>
      </c>
      <c r="K18" s="65">
        <v>85396</v>
      </c>
      <c r="L18" s="67">
        <f t="shared" si="1"/>
        <v>370881</v>
      </c>
      <c r="M18" s="67">
        <f t="shared" si="8"/>
        <v>13087</v>
      </c>
      <c r="N18" s="11"/>
      <c r="O18" s="64">
        <v>20230813</v>
      </c>
      <c r="P18" s="65">
        <v>360986</v>
      </c>
      <c r="Q18" s="67">
        <f t="shared" si="9"/>
        <v>12867</v>
      </c>
      <c r="R18" s="69">
        <f t="shared" si="2"/>
        <v>98.318942461985188</v>
      </c>
      <c r="S18" s="69">
        <f t="shared" si="3"/>
        <v>139.07263294422827</v>
      </c>
      <c r="U18" s="9">
        <v>227145</v>
      </c>
      <c r="V18" s="14">
        <f t="shared" si="10"/>
        <v>12056</v>
      </c>
      <c r="W18" s="26">
        <f t="shared" si="11"/>
        <v>92.121953083212347</v>
      </c>
      <c r="X18" s="28">
        <f t="shared" si="12"/>
        <v>130.3069606571552</v>
      </c>
      <c r="Y18" s="84"/>
      <c r="AB18" s="2">
        <f t="shared" si="5"/>
        <v>9895</v>
      </c>
      <c r="AC18" s="90">
        <f t="shared" si="6"/>
        <v>220</v>
      </c>
    </row>
    <row r="19" spans="1:29" x14ac:dyDescent="0.3">
      <c r="A19" s="34">
        <v>20230714</v>
      </c>
      <c r="B19" s="34" t="s">
        <v>33</v>
      </c>
      <c r="C19" s="35">
        <v>300903</v>
      </c>
      <c r="D19" s="35">
        <v>88873</v>
      </c>
      <c r="E19" s="35">
        <f t="shared" si="0"/>
        <v>389776</v>
      </c>
      <c r="G19" s="34">
        <v>20230814</v>
      </c>
      <c r="H19" s="34" t="s">
        <v>29</v>
      </c>
      <c r="I19" s="9">
        <v>305660</v>
      </c>
      <c r="J19" s="37">
        <f t="shared" si="7"/>
        <v>20175</v>
      </c>
      <c r="K19" s="9">
        <v>93203</v>
      </c>
      <c r="L19" s="14">
        <f t="shared" si="1"/>
        <v>398863</v>
      </c>
      <c r="M19" s="14">
        <f t="shared" si="8"/>
        <v>27982</v>
      </c>
      <c r="N19" s="11"/>
      <c r="O19" s="34">
        <v>20230814</v>
      </c>
      <c r="P19" s="9">
        <v>388377</v>
      </c>
      <c r="Q19" s="14">
        <f t="shared" si="9"/>
        <v>27391</v>
      </c>
      <c r="R19" s="25">
        <f t="shared" si="2"/>
        <v>97.88792795368451</v>
      </c>
      <c r="S19" s="25">
        <f t="shared" si="3"/>
        <v>135.76703841387857</v>
      </c>
      <c r="U19" s="9">
        <v>252326</v>
      </c>
      <c r="V19" s="14">
        <f t="shared" si="10"/>
        <v>25181</v>
      </c>
      <c r="W19" s="26">
        <f t="shared" si="11"/>
        <v>89.989993567293254</v>
      </c>
      <c r="X19" s="28">
        <f t="shared" si="12"/>
        <v>124.81288723667905</v>
      </c>
      <c r="Y19" s="84"/>
      <c r="AB19" s="2">
        <f t="shared" si="5"/>
        <v>10486</v>
      </c>
      <c r="AC19" s="90">
        <f t="shared" si="6"/>
        <v>591</v>
      </c>
    </row>
    <row r="20" spans="1:29" x14ac:dyDescent="0.3">
      <c r="A20" s="34">
        <v>20230715</v>
      </c>
      <c r="B20" s="34" t="s">
        <v>27</v>
      </c>
      <c r="C20" s="35">
        <v>311493</v>
      </c>
      <c r="D20" s="35">
        <v>93261</v>
      </c>
      <c r="E20" s="35">
        <f t="shared" si="0"/>
        <v>404754</v>
      </c>
      <c r="G20" s="34">
        <v>20230815</v>
      </c>
      <c r="H20" s="34" t="s">
        <v>30</v>
      </c>
      <c r="I20" s="9">
        <v>316616</v>
      </c>
      <c r="J20" s="37">
        <f t="shared" si="7"/>
        <v>10956</v>
      </c>
      <c r="K20" s="9">
        <v>97629</v>
      </c>
      <c r="L20" s="14">
        <f t="shared" si="1"/>
        <v>414245</v>
      </c>
      <c r="M20" s="14">
        <f t="shared" si="8"/>
        <v>15382</v>
      </c>
      <c r="N20" s="11"/>
      <c r="O20" s="34">
        <v>20230815</v>
      </c>
      <c r="P20" s="9">
        <v>403467</v>
      </c>
      <c r="Q20" s="14">
        <f t="shared" si="9"/>
        <v>15090</v>
      </c>
      <c r="R20" s="25">
        <f t="shared" si="2"/>
        <v>98.101677285138479</v>
      </c>
      <c r="S20" s="25">
        <f t="shared" si="3"/>
        <v>137.73274917853232</v>
      </c>
      <c r="U20" s="9">
        <v>266100</v>
      </c>
      <c r="V20" s="14">
        <f t="shared" si="10"/>
        <v>13774</v>
      </c>
      <c r="W20" s="26">
        <f t="shared" si="11"/>
        <v>89.546222857885837</v>
      </c>
      <c r="X20" s="28">
        <f t="shared" si="12"/>
        <v>125.72106608251185</v>
      </c>
      <c r="Y20" s="84"/>
      <c r="AB20" s="2">
        <f t="shared" si="5"/>
        <v>10778</v>
      </c>
      <c r="AC20" s="90">
        <f t="shared" si="6"/>
        <v>292</v>
      </c>
    </row>
    <row r="21" spans="1:29" x14ac:dyDescent="0.3">
      <c r="A21" s="34">
        <v>20230716</v>
      </c>
      <c r="B21" s="34" t="s">
        <v>28</v>
      </c>
      <c r="C21" s="35">
        <v>319982</v>
      </c>
      <c r="D21" s="35">
        <v>97104</v>
      </c>
      <c r="E21" s="35">
        <f t="shared" si="0"/>
        <v>417086</v>
      </c>
      <c r="G21" s="34">
        <v>20230816</v>
      </c>
      <c r="H21" s="34" t="s">
        <v>31</v>
      </c>
      <c r="I21" s="9">
        <v>336434</v>
      </c>
      <c r="J21" s="37">
        <f t="shared" si="7"/>
        <v>19818</v>
      </c>
      <c r="K21" s="9">
        <v>105293</v>
      </c>
      <c r="L21" s="14">
        <f t="shared" si="1"/>
        <v>441727</v>
      </c>
      <c r="M21" s="14">
        <f t="shared" si="8"/>
        <v>27482</v>
      </c>
      <c r="N21" s="11"/>
      <c r="O21" s="34">
        <v>20230816</v>
      </c>
      <c r="P21" s="9">
        <v>430363</v>
      </c>
      <c r="Q21" s="14">
        <f t="shared" si="9"/>
        <v>26896</v>
      </c>
      <c r="R21" s="25">
        <f t="shared" si="2"/>
        <v>97.867695218688596</v>
      </c>
      <c r="S21" s="25">
        <f t="shared" si="3"/>
        <v>135.71500655969322</v>
      </c>
      <c r="U21" s="9">
        <v>290428</v>
      </c>
      <c r="V21" s="14">
        <f t="shared" si="10"/>
        <v>24328</v>
      </c>
      <c r="W21" s="26">
        <f t="shared" si="11"/>
        <v>88.523397132668663</v>
      </c>
      <c r="X21" s="28">
        <f t="shared" si="12"/>
        <v>122.7570895145827</v>
      </c>
      <c r="Y21" s="84"/>
      <c r="AB21" s="2">
        <f t="shared" si="5"/>
        <v>11364</v>
      </c>
      <c r="AC21" s="90">
        <f t="shared" si="6"/>
        <v>586</v>
      </c>
    </row>
    <row r="22" spans="1:29" x14ac:dyDescent="0.3">
      <c r="A22" s="34">
        <v>20230717</v>
      </c>
      <c r="B22" s="34" t="s">
        <v>29</v>
      </c>
      <c r="C22" s="35">
        <v>340148</v>
      </c>
      <c r="D22" s="35">
        <v>105372</v>
      </c>
      <c r="E22" s="35">
        <f t="shared" si="0"/>
        <v>445520</v>
      </c>
      <c r="G22" s="34">
        <v>20230817</v>
      </c>
      <c r="H22" s="34" t="s">
        <v>32</v>
      </c>
      <c r="I22" s="9">
        <v>354971</v>
      </c>
      <c r="J22" s="37">
        <f t="shared" si="7"/>
        <v>18537</v>
      </c>
      <c r="K22" s="9">
        <v>112613</v>
      </c>
      <c r="L22" s="14">
        <f t="shared" si="1"/>
        <v>467584</v>
      </c>
      <c r="M22" s="14">
        <f t="shared" si="8"/>
        <v>25857</v>
      </c>
      <c r="N22" s="11"/>
      <c r="O22" s="34">
        <v>20230817</v>
      </c>
      <c r="P22" s="9">
        <v>455515</v>
      </c>
      <c r="Q22" s="14">
        <f t="shared" si="9"/>
        <v>25152</v>
      </c>
      <c r="R22" s="25">
        <f t="shared" si="2"/>
        <v>97.273465599257463</v>
      </c>
      <c r="S22" s="25">
        <f t="shared" si="3"/>
        <v>135.68538598478719</v>
      </c>
      <c r="U22" s="9">
        <v>312889</v>
      </c>
      <c r="V22" s="14">
        <f t="shared" si="10"/>
        <v>22461</v>
      </c>
      <c r="W22" s="26">
        <f t="shared" si="11"/>
        <v>86.866225780252933</v>
      </c>
      <c r="X22" s="28">
        <f t="shared" si="12"/>
        <v>121.16847386308464</v>
      </c>
      <c r="Y22" s="84"/>
      <c r="AB22" s="2">
        <f t="shared" si="5"/>
        <v>12069</v>
      </c>
      <c r="AC22" s="90">
        <f t="shared" si="6"/>
        <v>705</v>
      </c>
    </row>
    <row r="23" spans="1:29" x14ac:dyDescent="0.3">
      <c r="A23" s="34">
        <v>20230718</v>
      </c>
      <c r="B23" s="34" t="s">
        <v>30</v>
      </c>
      <c r="C23" s="35">
        <v>357633</v>
      </c>
      <c r="D23" s="35">
        <v>112288</v>
      </c>
      <c r="E23" s="35">
        <f t="shared" si="0"/>
        <v>469921</v>
      </c>
      <c r="G23" s="34">
        <v>20230818</v>
      </c>
      <c r="H23" s="34" t="s">
        <v>33</v>
      </c>
      <c r="I23" s="9">
        <v>372092</v>
      </c>
      <c r="J23" s="37">
        <f t="shared" si="7"/>
        <v>17121</v>
      </c>
      <c r="K23" s="9">
        <v>119523</v>
      </c>
      <c r="L23" s="14">
        <f t="shared" si="1"/>
        <v>491615</v>
      </c>
      <c r="M23" s="14">
        <f t="shared" si="8"/>
        <v>24031</v>
      </c>
      <c r="N23" s="11"/>
      <c r="O23" s="34">
        <v>20230818</v>
      </c>
      <c r="P23" s="9">
        <v>479032</v>
      </c>
      <c r="Q23" s="14">
        <f t="shared" si="9"/>
        <v>23517</v>
      </c>
      <c r="R23" s="25">
        <f t="shared" si="2"/>
        <v>97.861096084224542</v>
      </c>
      <c r="S23" s="25">
        <f t="shared" si="3"/>
        <v>137.35763097949888</v>
      </c>
      <c r="U23" s="9">
        <v>333700</v>
      </c>
      <c r="V23" s="14">
        <f t="shared" si="10"/>
        <v>20811</v>
      </c>
      <c r="W23" s="26">
        <f t="shared" si="11"/>
        <v>86.600640838916405</v>
      </c>
      <c r="X23" s="28">
        <f t="shared" si="12"/>
        <v>121.55247941124934</v>
      </c>
      <c r="Y23" s="84"/>
      <c r="AB23" s="2">
        <f t="shared" si="5"/>
        <v>12583</v>
      </c>
      <c r="AC23" s="90">
        <f t="shared" si="6"/>
        <v>514</v>
      </c>
    </row>
    <row r="24" spans="1:29" x14ac:dyDescent="0.3">
      <c r="A24" s="34">
        <v>20230719</v>
      </c>
      <c r="B24" s="34" t="s">
        <v>31</v>
      </c>
      <c r="C24" s="35">
        <v>373812</v>
      </c>
      <c r="D24" s="35">
        <v>119090</v>
      </c>
      <c r="E24" s="35">
        <f t="shared" si="0"/>
        <v>492902</v>
      </c>
      <c r="G24" s="64">
        <v>20230819</v>
      </c>
      <c r="H24" s="64" t="s">
        <v>27</v>
      </c>
      <c r="I24" s="65">
        <v>382093</v>
      </c>
      <c r="J24" s="66">
        <f t="shared" si="7"/>
        <v>10001</v>
      </c>
      <c r="K24" s="65">
        <v>123756</v>
      </c>
      <c r="L24" s="67">
        <f t="shared" si="1"/>
        <v>505849</v>
      </c>
      <c r="M24" s="67">
        <f t="shared" si="8"/>
        <v>14234</v>
      </c>
      <c r="N24" s="11"/>
      <c r="O24" s="64">
        <v>20230819</v>
      </c>
      <c r="P24" s="65">
        <v>493015</v>
      </c>
      <c r="Q24" s="67">
        <f t="shared" si="9"/>
        <v>13983</v>
      </c>
      <c r="R24" s="69">
        <f t="shared" si="2"/>
        <v>98.236616551917948</v>
      </c>
      <c r="S24" s="69">
        <f t="shared" si="3"/>
        <v>139.81601839816017</v>
      </c>
      <c r="U24" s="9">
        <v>345939</v>
      </c>
      <c r="V24" s="14">
        <f t="shared" si="10"/>
        <v>12239</v>
      </c>
      <c r="W24" s="26">
        <f t="shared" si="11"/>
        <v>85.984263032176472</v>
      </c>
      <c r="X24" s="28">
        <f t="shared" si="12"/>
        <v>122.37776222377764</v>
      </c>
      <c r="Y24" s="84"/>
      <c r="AB24" s="2">
        <f t="shared" si="5"/>
        <v>12834</v>
      </c>
      <c r="AC24" s="90">
        <f t="shared" si="6"/>
        <v>251</v>
      </c>
    </row>
    <row r="25" spans="1:29" x14ac:dyDescent="0.3">
      <c r="A25" s="34">
        <v>20230720</v>
      </c>
      <c r="B25" s="34" t="s">
        <v>32</v>
      </c>
      <c r="C25" s="35">
        <v>391174</v>
      </c>
      <c r="D25" s="35">
        <v>125791</v>
      </c>
      <c r="E25" s="35">
        <f t="shared" si="0"/>
        <v>516965</v>
      </c>
      <c r="G25" s="64">
        <v>20230820</v>
      </c>
      <c r="H25" s="64" t="s">
        <v>28</v>
      </c>
      <c r="I25" s="65">
        <v>390126</v>
      </c>
      <c r="J25" s="66">
        <f t="shared" si="7"/>
        <v>8033</v>
      </c>
      <c r="K25" s="65">
        <v>127174</v>
      </c>
      <c r="L25" s="67">
        <f t="shared" si="1"/>
        <v>517300</v>
      </c>
      <c r="M25" s="67">
        <f t="shared" si="8"/>
        <v>11451</v>
      </c>
      <c r="N25" s="11"/>
      <c r="O25" s="64">
        <v>20230820</v>
      </c>
      <c r="P25" s="65">
        <v>502960</v>
      </c>
      <c r="Q25" s="67">
        <f t="shared" si="9"/>
        <v>9945</v>
      </c>
      <c r="R25" s="69">
        <f t="shared" si="2"/>
        <v>86.848310191249681</v>
      </c>
      <c r="S25" s="69">
        <f t="shared" si="3"/>
        <v>123.80181750280094</v>
      </c>
      <c r="U25" s="9">
        <v>354121</v>
      </c>
      <c r="V25" s="14">
        <f t="shared" si="10"/>
        <v>8182</v>
      </c>
      <c r="W25" s="26">
        <f t="shared" si="11"/>
        <v>71.452274910488171</v>
      </c>
      <c r="X25" s="28">
        <f t="shared" si="12"/>
        <v>101.85484874891075</v>
      </c>
      <c r="Y25" s="84"/>
      <c r="AB25" s="2">
        <f t="shared" si="5"/>
        <v>14340</v>
      </c>
      <c r="AC25" s="90">
        <f t="shared" si="6"/>
        <v>1506</v>
      </c>
    </row>
    <row r="26" spans="1:29" s="4" customFormat="1" x14ac:dyDescent="0.3">
      <c r="A26" s="38">
        <v>20230721</v>
      </c>
      <c r="B26" s="34" t="s">
        <v>33</v>
      </c>
      <c r="C26" s="9">
        <v>406160</v>
      </c>
      <c r="D26" s="9">
        <v>131957</v>
      </c>
      <c r="E26" s="9">
        <f t="shared" si="0"/>
        <v>538117</v>
      </c>
      <c r="G26" s="38">
        <v>20230821</v>
      </c>
      <c r="H26" s="34" t="s">
        <v>29</v>
      </c>
      <c r="I26" s="9">
        <v>410506</v>
      </c>
      <c r="J26" s="37">
        <f t="shared" si="7"/>
        <v>20380</v>
      </c>
      <c r="K26" s="9">
        <v>134427</v>
      </c>
      <c r="L26" s="14">
        <f t="shared" si="1"/>
        <v>544933</v>
      </c>
      <c r="M26" s="14">
        <f t="shared" si="8"/>
        <v>27633</v>
      </c>
      <c r="N26" s="11"/>
      <c r="O26" s="38">
        <v>20230821</v>
      </c>
      <c r="P26" s="9">
        <v>527658</v>
      </c>
      <c r="Q26" s="14">
        <f t="shared" si="9"/>
        <v>24698</v>
      </c>
      <c r="R26" s="25">
        <f t="shared" si="2"/>
        <v>89.378641479390581</v>
      </c>
      <c r="S26" s="25">
        <f t="shared" si="3"/>
        <v>121.1874386653582</v>
      </c>
      <c r="U26" s="9">
        <v>375254</v>
      </c>
      <c r="V26" s="14">
        <f t="shared" si="10"/>
        <v>21133</v>
      </c>
      <c r="W26" s="26">
        <f t="shared" si="11"/>
        <v>76.477400209893958</v>
      </c>
      <c r="X26" s="28">
        <f t="shared" si="12"/>
        <v>103.69479882237486</v>
      </c>
      <c r="Y26" s="84"/>
      <c r="Z26" s="5"/>
      <c r="AA26" s="5"/>
      <c r="AB26" s="2">
        <f t="shared" si="5"/>
        <v>17275</v>
      </c>
      <c r="AC26" s="90">
        <f t="shared" si="6"/>
        <v>2935</v>
      </c>
    </row>
    <row r="27" spans="1:29" x14ac:dyDescent="0.3">
      <c r="A27" s="39">
        <v>20230722</v>
      </c>
      <c r="B27" s="34" t="s">
        <v>27</v>
      </c>
      <c r="C27" s="40">
        <v>415234</v>
      </c>
      <c r="D27" s="40">
        <v>135591</v>
      </c>
      <c r="E27" s="40">
        <f t="shared" si="0"/>
        <v>550825</v>
      </c>
      <c r="F27" s="4"/>
      <c r="G27" s="38">
        <v>20230822</v>
      </c>
      <c r="H27" s="34" t="s">
        <v>30</v>
      </c>
      <c r="I27" s="9">
        <v>427690</v>
      </c>
      <c r="J27" s="37">
        <f t="shared" si="7"/>
        <v>17184</v>
      </c>
      <c r="K27" s="9">
        <v>141790</v>
      </c>
      <c r="L27" s="14">
        <f t="shared" si="1"/>
        <v>569480</v>
      </c>
      <c r="M27" s="14">
        <f t="shared" si="8"/>
        <v>24547</v>
      </c>
      <c r="N27" s="11"/>
      <c r="O27" s="38">
        <v>20230822</v>
      </c>
      <c r="P27" s="9">
        <v>551923</v>
      </c>
      <c r="Q27" s="14">
        <f t="shared" si="9"/>
        <v>24265</v>
      </c>
      <c r="R27" s="25">
        <f t="shared" si="2"/>
        <v>98.851183444005372</v>
      </c>
      <c r="S27" s="25">
        <f t="shared" si="3"/>
        <v>141.20693668528864</v>
      </c>
      <c r="T27" s="4"/>
      <c r="U27" s="9">
        <v>395666</v>
      </c>
      <c r="V27" s="14">
        <f t="shared" si="10"/>
        <v>20412</v>
      </c>
      <c r="W27" s="26">
        <f t="shared" si="11"/>
        <v>83.154764329653318</v>
      </c>
      <c r="X27" s="28">
        <f t="shared" si="12"/>
        <v>118.78491620111731</v>
      </c>
      <c r="Y27" s="84"/>
      <c r="AB27" s="2">
        <f t="shared" si="5"/>
        <v>17557</v>
      </c>
      <c r="AC27" s="90">
        <f t="shared" si="6"/>
        <v>282</v>
      </c>
    </row>
    <row r="28" spans="1:29" x14ac:dyDescent="0.3">
      <c r="A28" s="34">
        <v>20230723</v>
      </c>
      <c r="B28" s="34" t="s">
        <v>28</v>
      </c>
      <c r="C28" s="35">
        <v>423000</v>
      </c>
      <c r="D28" s="35">
        <v>138880</v>
      </c>
      <c r="E28" s="35">
        <f t="shared" si="0"/>
        <v>561880</v>
      </c>
      <c r="G28" s="38">
        <v>20230823</v>
      </c>
      <c r="H28" s="34" t="s">
        <v>31</v>
      </c>
      <c r="I28" s="9">
        <v>444171</v>
      </c>
      <c r="J28" s="37">
        <f t="shared" si="7"/>
        <v>16481</v>
      </c>
      <c r="K28" s="9">
        <v>149387</v>
      </c>
      <c r="L28" s="14">
        <f t="shared" si="1"/>
        <v>593558</v>
      </c>
      <c r="M28" s="14">
        <f t="shared" si="8"/>
        <v>24078</v>
      </c>
      <c r="O28" s="38">
        <v>20230823</v>
      </c>
      <c r="P28" s="9">
        <v>575607</v>
      </c>
      <c r="Q28" s="14">
        <f t="shared" si="9"/>
        <v>23684</v>
      </c>
      <c r="R28" s="25">
        <f t="shared" si="2"/>
        <v>98.363651466068617</v>
      </c>
      <c r="S28" s="25">
        <f t="shared" si="3"/>
        <v>143.70487227716765</v>
      </c>
      <c r="U28" s="9">
        <v>415026</v>
      </c>
      <c r="V28" s="14">
        <f t="shared" si="10"/>
        <v>19360</v>
      </c>
      <c r="W28" s="26">
        <f t="shared" si="11"/>
        <v>80.405349281501785</v>
      </c>
      <c r="X28" s="28">
        <f t="shared" si="12"/>
        <v>117.46860020629816</v>
      </c>
      <c r="Y28" s="84"/>
      <c r="AB28" s="2">
        <f t="shared" si="5"/>
        <v>17951</v>
      </c>
      <c r="AC28" s="90">
        <f t="shared" si="6"/>
        <v>394</v>
      </c>
    </row>
    <row r="29" spans="1:29" x14ac:dyDescent="0.3">
      <c r="A29" s="34">
        <v>20230724</v>
      </c>
      <c r="B29" s="34" t="s">
        <v>29</v>
      </c>
      <c r="C29" s="35">
        <v>441252</v>
      </c>
      <c r="D29" s="35">
        <v>145897</v>
      </c>
      <c r="E29" s="35">
        <f t="shared" si="0"/>
        <v>587149</v>
      </c>
      <c r="G29" s="38">
        <v>20230824</v>
      </c>
      <c r="H29" s="34" t="s">
        <v>32</v>
      </c>
      <c r="I29" s="9">
        <v>459749</v>
      </c>
      <c r="J29" s="37">
        <f t="shared" si="7"/>
        <v>15578</v>
      </c>
      <c r="K29" s="9">
        <v>156927</v>
      </c>
      <c r="L29" s="14">
        <f t="shared" si="1"/>
        <v>616676</v>
      </c>
      <c r="M29" s="14">
        <f t="shared" si="8"/>
        <v>23118</v>
      </c>
      <c r="O29" s="38">
        <v>20230824</v>
      </c>
      <c r="P29" s="9">
        <v>598314</v>
      </c>
      <c r="Q29" s="14">
        <f t="shared" si="9"/>
        <v>22707</v>
      </c>
      <c r="R29" s="25">
        <f t="shared" si="2"/>
        <v>98.222164547106146</v>
      </c>
      <c r="S29" s="25">
        <f t="shared" si="3"/>
        <v>145.76325587366799</v>
      </c>
      <c r="U29" s="9">
        <v>433288</v>
      </c>
      <c r="V29" s="14">
        <f t="shared" si="10"/>
        <v>18262</v>
      </c>
      <c r="W29" s="26">
        <f t="shared" si="11"/>
        <v>78.994722726879488</v>
      </c>
      <c r="X29" s="28">
        <f t="shared" si="12"/>
        <v>117.22942611375015</v>
      </c>
      <c r="Y29" s="84"/>
      <c r="AB29" s="2">
        <f t="shared" si="5"/>
        <v>18362</v>
      </c>
      <c r="AC29" s="90">
        <f t="shared" si="6"/>
        <v>411</v>
      </c>
    </row>
    <row r="30" spans="1:29" x14ac:dyDescent="0.3">
      <c r="A30" s="34">
        <v>20230725</v>
      </c>
      <c r="B30" s="34" t="s">
        <v>30</v>
      </c>
      <c r="C30" s="35">
        <v>460662</v>
      </c>
      <c r="D30" s="35">
        <v>153442</v>
      </c>
      <c r="E30" s="35">
        <f t="shared" si="0"/>
        <v>614104</v>
      </c>
      <c r="G30" s="38">
        <v>20230825</v>
      </c>
      <c r="H30" s="34" t="s">
        <v>33</v>
      </c>
      <c r="I30" s="9">
        <v>477191</v>
      </c>
      <c r="J30" s="37">
        <f t="shared" si="7"/>
        <v>17442</v>
      </c>
      <c r="K30" s="9">
        <v>165017</v>
      </c>
      <c r="L30" s="14">
        <f t="shared" si="1"/>
        <v>642208</v>
      </c>
      <c r="M30" s="14">
        <f t="shared" si="8"/>
        <v>25532</v>
      </c>
      <c r="O30" s="38">
        <v>20230825</v>
      </c>
      <c r="P30" s="9">
        <v>623403</v>
      </c>
      <c r="Q30" s="14">
        <f t="shared" si="9"/>
        <v>25089</v>
      </c>
      <c r="R30" s="25">
        <f t="shared" si="2"/>
        <v>98.264922450258496</v>
      </c>
      <c r="S30" s="25">
        <f t="shared" si="3"/>
        <v>143.84244926040591</v>
      </c>
      <c r="U30" s="9">
        <v>453808</v>
      </c>
      <c r="V30" s="14">
        <f t="shared" si="10"/>
        <v>20520</v>
      </c>
      <c r="W30" s="26">
        <f t="shared" si="11"/>
        <v>80.369732100893003</v>
      </c>
      <c r="X30" s="28">
        <f t="shared" si="12"/>
        <v>117.64705882352942</v>
      </c>
      <c r="Y30" s="84"/>
      <c r="AB30" s="2">
        <f t="shared" si="5"/>
        <v>18805</v>
      </c>
      <c r="AC30" s="90">
        <f t="shared" si="6"/>
        <v>443</v>
      </c>
    </row>
    <row r="31" spans="1:29" x14ac:dyDescent="0.3">
      <c r="A31" s="34">
        <v>20230726</v>
      </c>
      <c r="B31" s="34" t="s">
        <v>31</v>
      </c>
      <c r="C31" s="35">
        <v>476561</v>
      </c>
      <c r="D31" s="35">
        <v>160826</v>
      </c>
      <c r="E31" s="35">
        <f t="shared" si="0"/>
        <v>637387</v>
      </c>
      <c r="G31" s="64">
        <v>20230826</v>
      </c>
      <c r="H31" s="64" t="s">
        <v>27</v>
      </c>
      <c r="I31" s="65">
        <v>486490</v>
      </c>
      <c r="J31" s="66">
        <f t="shared" si="7"/>
        <v>9299</v>
      </c>
      <c r="K31" s="65">
        <v>169596</v>
      </c>
      <c r="L31" s="67">
        <f t="shared" si="1"/>
        <v>656086</v>
      </c>
      <c r="M31" s="67">
        <f t="shared" si="8"/>
        <v>13878</v>
      </c>
      <c r="O31" s="64">
        <v>20230826</v>
      </c>
      <c r="P31" s="65">
        <v>637104</v>
      </c>
      <c r="Q31" s="67">
        <f t="shared" si="9"/>
        <v>13701</v>
      </c>
      <c r="R31" s="69">
        <f t="shared" si="2"/>
        <v>98.724600086467802</v>
      </c>
      <c r="S31" s="69">
        <f t="shared" si="3"/>
        <v>147.33842348639638</v>
      </c>
      <c r="U31" s="9">
        <v>464815</v>
      </c>
      <c r="V31" s="14">
        <f t="shared" si="10"/>
        <v>11007</v>
      </c>
      <c r="W31" s="26">
        <f t="shared" si="11"/>
        <v>79.312581063553822</v>
      </c>
      <c r="X31" s="28">
        <f t="shared" si="12"/>
        <v>118.36756640498977</v>
      </c>
      <c r="Y31" s="84"/>
      <c r="AB31" s="2">
        <f t="shared" si="5"/>
        <v>18982</v>
      </c>
      <c r="AC31" s="90">
        <f t="shared" si="6"/>
        <v>177</v>
      </c>
    </row>
    <row r="32" spans="1:29" x14ac:dyDescent="0.3">
      <c r="A32" s="34">
        <v>20230727</v>
      </c>
      <c r="B32" s="34" t="s">
        <v>32</v>
      </c>
      <c r="C32" s="35">
        <v>492204</v>
      </c>
      <c r="D32" s="35">
        <v>167409</v>
      </c>
      <c r="E32" s="35">
        <f t="shared" si="0"/>
        <v>659613</v>
      </c>
      <c r="G32" s="64">
        <v>20230827</v>
      </c>
      <c r="H32" s="64" t="s">
        <v>28</v>
      </c>
      <c r="I32" s="65">
        <v>494151</v>
      </c>
      <c r="J32" s="66">
        <f t="shared" si="7"/>
        <v>7661</v>
      </c>
      <c r="K32" s="65">
        <v>173539</v>
      </c>
      <c r="L32" s="67">
        <f t="shared" si="1"/>
        <v>667690</v>
      </c>
      <c r="M32" s="67">
        <f t="shared" si="8"/>
        <v>11604</v>
      </c>
      <c r="O32" s="64">
        <v>20230827</v>
      </c>
      <c r="P32" s="65">
        <v>648590</v>
      </c>
      <c r="Q32" s="67">
        <f t="shared" si="9"/>
        <v>11486</v>
      </c>
      <c r="R32" s="69">
        <f t="shared" si="2"/>
        <v>98.983109272664592</v>
      </c>
      <c r="S32" s="69">
        <f t="shared" si="3"/>
        <v>149.92820780576949</v>
      </c>
      <c r="U32" s="9">
        <v>473825</v>
      </c>
      <c r="V32" s="14">
        <f t="shared" si="10"/>
        <v>9010</v>
      </c>
      <c r="W32" s="26">
        <f t="shared" si="11"/>
        <v>77.64563943467769</v>
      </c>
      <c r="X32" s="28">
        <f t="shared" si="12"/>
        <v>117.60866727581256</v>
      </c>
      <c r="Y32" s="84"/>
      <c r="AB32" s="2">
        <f t="shared" si="5"/>
        <v>19100</v>
      </c>
      <c r="AC32" s="90">
        <f t="shared" si="6"/>
        <v>118</v>
      </c>
    </row>
    <row r="33" spans="1:29" x14ac:dyDescent="0.3">
      <c r="A33" s="38">
        <v>20230728</v>
      </c>
      <c r="B33" s="34" t="s">
        <v>33</v>
      </c>
      <c r="C33" s="9">
        <v>506684</v>
      </c>
      <c r="D33" s="9">
        <v>173742</v>
      </c>
      <c r="E33" s="9">
        <f t="shared" si="0"/>
        <v>680426</v>
      </c>
      <c r="G33" s="38">
        <v>20230828</v>
      </c>
      <c r="H33" s="34" t="s">
        <v>29</v>
      </c>
      <c r="I33" s="9">
        <v>511340</v>
      </c>
      <c r="J33" s="37">
        <f t="shared" si="7"/>
        <v>17189</v>
      </c>
      <c r="K33" s="9">
        <v>181811</v>
      </c>
      <c r="L33" s="14">
        <f t="shared" si="1"/>
        <v>693151</v>
      </c>
      <c r="M33" s="14">
        <f t="shared" si="8"/>
        <v>25461</v>
      </c>
      <c r="N33" s="4"/>
      <c r="O33" s="38">
        <v>20230828</v>
      </c>
      <c r="P33" s="9">
        <v>673637</v>
      </c>
      <c r="Q33" s="14">
        <f t="shared" si="9"/>
        <v>25047</v>
      </c>
      <c r="R33" s="25">
        <f t="shared" si="2"/>
        <v>98.373983739837399</v>
      </c>
      <c r="S33" s="25">
        <f t="shared" si="3"/>
        <v>145.71528302984467</v>
      </c>
      <c r="T33" s="4"/>
      <c r="U33" s="9">
        <v>493531</v>
      </c>
      <c r="V33" s="14">
        <f t="shared" si="10"/>
        <v>19706</v>
      </c>
      <c r="W33" s="48">
        <f t="shared" si="11"/>
        <v>77.396802953536778</v>
      </c>
      <c r="X33" s="49">
        <f t="shared" si="12"/>
        <v>114.6430856943394</v>
      </c>
      <c r="Y33" s="84"/>
      <c r="AB33" s="2">
        <f t="shared" si="5"/>
        <v>19514</v>
      </c>
      <c r="AC33" s="90">
        <f t="shared" si="6"/>
        <v>414</v>
      </c>
    </row>
    <row r="34" spans="1:29" x14ac:dyDescent="0.3">
      <c r="A34" s="34">
        <v>20230729</v>
      </c>
      <c r="B34" s="34" t="s">
        <v>27</v>
      </c>
      <c r="C34" s="35">
        <v>514690</v>
      </c>
      <c r="D34" s="35">
        <v>177481</v>
      </c>
      <c r="E34" s="35">
        <f t="shared" si="0"/>
        <v>692171</v>
      </c>
      <c r="G34" s="38">
        <v>20230829</v>
      </c>
      <c r="H34" s="34" t="s">
        <v>30</v>
      </c>
      <c r="I34" s="9">
        <v>528076</v>
      </c>
      <c r="J34" s="37">
        <f t="shared" si="7"/>
        <v>16736</v>
      </c>
      <c r="K34" s="9">
        <v>189816</v>
      </c>
      <c r="L34" s="14">
        <f t="shared" si="1"/>
        <v>717892</v>
      </c>
      <c r="M34" s="14">
        <f>L34-L33</f>
        <v>24741</v>
      </c>
      <c r="N34" s="4"/>
      <c r="O34" s="38">
        <v>20230829</v>
      </c>
      <c r="P34" s="47">
        <v>697862</v>
      </c>
      <c r="Q34" s="14">
        <f t="shared" si="9"/>
        <v>24225</v>
      </c>
      <c r="R34" s="25">
        <f>Q34/M34*100</f>
        <v>97.914393112647019</v>
      </c>
      <c r="S34" s="25">
        <f t="shared" si="3"/>
        <v>144.74784894837475</v>
      </c>
      <c r="T34" s="4"/>
      <c r="U34" s="9">
        <v>512629</v>
      </c>
      <c r="V34" s="14">
        <f t="shared" si="10"/>
        <v>19098</v>
      </c>
      <c r="W34" s="48">
        <f>V34/M34*100</f>
        <v>77.191706074936334</v>
      </c>
      <c r="X34" s="49">
        <f t="shared" ref="X34:X35" si="13">V34/J34*100</f>
        <v>114.11328871892925</v>
      </c>
      <c r="Y34" s="84"/>
      <c r="AB34" s="2">
        <f t="shared" si="5"/>
        <v>20030</v>
      </c>
      <c r="AC34" s="90">
        <f t="shared" si="6"/>
        <v>516</v>
      </c>
    </row>
    <row r="35" spans="1:29" x14ac:dyDescent="0.3">
      <c r="A35" s="34">
        <v>20230730</v>
      </c>
      <c r="B35" s="34" t="s">
        <v>28</v>
      </c>
      <c r="C35" s="35">
        <v>521574</v>
      </c>
      <c r="D35" s="35">
        <v>180707</v>
      </c>
      <c r="E35" s="35">
        <f t="shared" si="0"/>
        <v>702281</v>
      </c>
      <c r="G35" s="38">
        <v>20230830</v>
      </c>
      <c r="H35" s="34" t="s">
        <v>31</v>
      </c>
      <c r="I35" s="9">
        <v>544060</v>
      </c>
      <c r="J35" s="37">
        <f t="shared" si="7"/>
        <v>15984</v>
      </c>
      <c r="K35" s="9">
        <v>197317</v>
      </c>
      <c r="L35" s="14">
        <f t="shared" si="1"/>
        <v>741377</v>
      </c>
      <c r="M35" s="14">
        <f>L35-L34</f>
        <v>23485</v>
      </c>
      <c r="N35" s="4"/>
      <c r="O35" s="38">
        <v>20230830</v>
      </c>
      <c r="P35" s="47">
        <v>720970</v>
      </c>
      <c r="Q35" s="14">
        <f t="shared" si="9"/>
        <v>23108</v>
      </c>
      <c r="R35" s="25">
        <f>Q35/M35*100</f>
        <v>98.394720034064292</v>
      </c>
      <c r="S35" s="25">
        <f t="shared" si="3"/>
        <v>144.56956956956958</v>
      </c>
      <c r="T35" s="4"/>
      <c r="U35" s="9">
        <v>530939</v>
      </c>
      <c r="V35" s="14">
        <f t="shared" si="10"/>
        <v>18310</v>
      </c>
      <c r="W35" s="48">
        <f>V35/M35*100</f>
        <v>77.964658292527147</v>
      </c>
      <c r="X35" s="49">
        <f t="shared" si="13"/>
        <v>114.55205205205206</v>
      </c>
      <c r="Y35" s="84"/>
      <c r="AB35" s="2">
        <f t="shared" si="5"/>
        <v>20407</v>
      </c>
      <c r="AC35" s="90">
        <f t="shared" si="6"/>
        <v>377</v>
      </c>
    </row>
    <row r="36" spans="1:29" x14ac:dyDescent="0.3">
      <c r="A36" s="41">
        <v>20230731</v>
      </c>
      <c r="B36" s="41" t="s">
        <v>29</v>
      </c>
      <c r="C36" s="42">
        <v>539644</v>
      </c>
      <c r="D36" s="42">
        <v>188014</v>
      </c>
      <c r="E36" s="51">
        <f t="shared" si="0"/>
        <v>727658</v>
      </c>
      <c r="G36" s="43">
        <v>20230831</v>
      </c>
      <c r="H36" s="41" t="s">
        <v>32</v>
      </c>
      <c r="I36" s="51">
        <v>561240</v>
      </c>
      <c r="J36" s="52">
        <f t="shared" si="7"/>
        <v>17180</v>
      </c>
      <c r="K36" s="51">
        <v>205493</v>
      </c>
      <c r="L36" s="44">
        <f t="shared" si="1"/>
        <v>766733</v>
      </c>
      <c r="M36" s="44">
        <f>L36-L35</f>
        <v>25356</v>
      </c>
      <c r="N36" s="1"/>
      <c r="O36" s="43">
        <v>20230831</v>
      </c>
      <c r="P36" s="50">
        <v>745816</v>
      </c>
      <c r="Q36" s="44">
        <f t="shared" si="9"/>
        <v>24846</v>
      </c>
      <c r="R36" s="31">
        <f>Q36/M36*100</f>
        <v>97.988641741599622</v>
      </c>
      <c r="S36" s="31">
        <f t="shared" ref="S36" si="14">Q36/J36*100</f>
        <v>144.62165308498254</v>
      </c>
      <c r="U36" s="51">
        <v>550510</v>
      </c>
      <c r="V36" s="44">
        <f t="shared" si="10"/>
        <v>19571</v>
      </c>
      <c r="W36" s="45">
        <f>V36/M36*100</f>
        <v>77.184887206183944</v>
      </c>
      <c r="X36" s="46">
        <f t="shared" ref="X36" si="15">V36/J36*100</f>
        <v>113.91734575087311</v>
      </c>
      <c r="Y36" s="84"/>
      <c r="AB36" s="2">
        <f t="shared" si="5"/>
        <v>20917</v>
      </c>
      <c r="AC36" s="90">
        <f t="shared" si="6"/>
        <v>510</v>
      </c>
    </row>
    <row r="37" spans="1:29" x14ac:dyDescent="0.3">
      <c r="A37" s="1"/>
      <c r="B37" s="1"/>
      <c r="C37" s="2"/>
      <c r="D37" s="2"/>
      <c r="E37" s="2"/>
      <c r="M37" s="10">
        <f>SUM(M11:M36)</f>
        <v>592584</v>
      </c>
      <c r="Q37" s="10">
        <f>SUM(Q11:Q36)</f>
        <v>576653</v>
      </c>
      <c r="R37" s="15">
        <f>Q37/M37*100</f>
        <v>97.311604768269149</v>
      </c>
      <c r="S37" s="12"/>
      <c r="U37" s="22" t="s">
        <v>18</v>
      </c>
      <c r="V37" s="23">
        <f>SUM(V6:V36)</f>
        <v>658685.67276985315</v>
      </c>
    </row>
    <row r="39" spans="1:29" s="4" customFormat="1" ht="39.75" customHeight="1" x14ac:dyDescent="0.3">
      <c r="A39" s="6" t="s">
        <v>39</v>
      </c>
      <c r="B39" s="6"/>
      <c r="G39" s="6" t="s">
        <v>21</v>
      </c>
      <c r="H39" s="6"/>
      <c r="O39" s="6" t="s">
        <v>22</v>
      </c>
      <c r="U39" s="6" t="s">
        <v>23</v>
      </c>
      <c r="Z39" s="6" t="s">
        <v>44</v>
      </c>
      <c r="AA39" s="5"/>
      <c r="AB39" s="5"/>
    </row>
    <row r="40" spans="1:29" ht="58.5" x14ac:dyDescent="0.3">
      <c r="A40" s="32" t="s">
        <v>24</v>
      </c>
      <c r="B40" s="32" t="s">
        <v>26</v>
      </c>
      <c r="C40" s="33" t="s">
        <v>3</v>
      </c>
      <c r="D40" s="13" t="s">
        <v>38</v>
      </c>
      <c r="E40" s="13" t="s">
        <v>2</v>
      </c>
      <c r="G40" s="32" t="s">
        <v>24</v>
      </c>
      <c r="H40" s="32" t="s">
        <v>26</v>
      </c>
      <c r="I40" s="33" t="s">
        <v>3</v>
      </c>
      <c r="J40" s="24" t="s">
        <v>16</v>
      </c>
      <c r="K40" s="13" t="s">
        <v>62</v>
      </c>
      <c r="L40" s="13" t="s">
        <v>2</v>
      </c>
      <c r="M40" s="13" t="s">
        <v>16</v>
      </c>
      <c r="O40" s="32" t="s">
        <v>24</v>
      </c>
      <c r="P40" s="13" t="s">
        <v>63</v>
      </c>
      <c r="Q40" s="13" t="s">
        <v>16</v>
      </c>
      <c r="R40" s="13" t="s">
        <v>19</v>
      </c>
      <c r="S40" s="24" t="s">
        <v>20</v>
      </c>
      <c r="U40" s="8" t="s">
        <v>25</v>
      </c>
      <c r="V40" s="13" t="s">
        <v>16</v>
      </c>
      <c r="W40" s="13" t="s">
        <v>19</v>
      </c>
      <c r="X40" s="24" t="s">
        <v>20</v>
      </c>
      <c r="Y40" s="87"/>
      <c r="Z40" s="8" t="s">
        <v>45</v>
      </c>
      <c r="AA40" s="13" t="s">
        <v>46</v>
      </c>
    </row>
    <row r="41" spans="1:29" x14ac:dyDescent="0.3">
      <c r="A41" s="34">
        <v>20230901</v>
      </c>
      <c r="B41" s="34" t="s">
        <v>33</v>
      </c>
      <c r="C41" s="35">
        <v>44355</v>
      </c>
      <c r="D41" s="35">
        <v>6810</v>
      </c>
      <c r="E41" s="35">
        <f>C41+D41</f>
        <v>51165</v>
      </c>
      <c r="G41" s="34">
        <v>20230901</v>
      </c>
      <c r="H41" s="34" t="s">
        <v>34</v>
      </c>
      <c r="I41" s="35">
        <v>44355</v>
      </c>
      <c r="J41" s="36">
        <f>I41</f>
        <v>44355</v>
      </c>
      <c r="K41" s="35">
        <v>9600</v>
      </c>
      <c r="L41" s="35">
        <f t="shared" ref="L41:L44" si="16">I41+K41</f>
        <v>53955</v>
      </c>
      <c r="M41" s="14">
        <f>L41-0</f>
        <v>53955</v>
      </c>
      <c r="O41" s="34">
        <v>20230901</v>
      </c>
      <c r="P41" s="14">
        <v>54648</v>
      </c>
      <c r="Q41" s="14">
        <f>P41-0</f>
        <v>54648</v>
      </c>
      <c r="R41" s="73">
        <f t="shared" ref="R41:R43" si="17">Q41/M41*100</f>
        <v>101.28440366972478</v>
      </c>
      <c r="S41" s="73">
        <f t="shared" ref="S41:S43" si="18">Q41/J41*100</f>
        <v>123.20595197835644</v>
      </c>
      <c r="U41" s="35">
        <v>49453</v>
      </c>
      <c r="V41" s="14">
        <f>U41-0</f>
        <v>49453</v>
      </c>
      <c r="W41" s="74">
        <f t="shared" ref="W41:W46" si="19">V41/M41*100</f>
        <v>91.656009637661015</v>
      </c>
      <c r="X41" s="78">
        <f>V41/J41*100</f>
        <v>111.49363093225115</v>
      </c>
      <c r="Y41" s="84"/>
      <c r="Z41" s="35" t="s">
        <v>47</v>
      </c>
      <c r="AA41" s="89" t="s">
        <v>48</v>
      </c>
      <c r="AB41" s="2">
        <f>L41-P41</f>
        <v>-693</v>
      </c>
      <c r="AC41" s="90">
        <f>M41-Q41</f>
        <v>-693</v>
      </c>
    </row>
    <row r="42" spans="1:29" x14ac:dyDescent="0.3">
      <c r="A42" s="64">
        <v>20230902</v>
      </c>
      <c r="B42" s="64" t="s">
        <v>27</v>
      </c>
      <c r="C42" s="65">
        <v>63018</v>
      </c>
      <c r="D42" s="65">
        <v>10507</v>
      </c>
      <c r="E42" s="65">
        <f t="shared" ref="E42:E52" si="20">C42+D42</f>
        <v>73525</v>
      </c>
      <c r="G42" s="64">
        <v>20230902</v>
      </c>
      <c r="H42" s="64" t="s">
        <v>35</v>
      </c>
      <c r="I42" s="65">
        <v>63018</v>
      </c>
      <c r="J42" s="66">
        <f t="shared" ref="J42:J70" si="21">I42-I41</f>
        <v>18663</v>
      </c>
      <c r="K42" s="65">
        <v>15132</v>
      </c>
      <c r="L42" s="65">
        <f t="shared" si="16"/>
        <v>78150</v>
      </c>
      <c r="M42" s="67">
        <f t="shared" ref="M42:M44" si="22">L42-L41</f>
        <v>24195</v>
      </c>
      <c r="O42" s="64">
        <v>20230902</v>
      </c>
      <c r="P42" s="67">
        <v>79201</v>
      </c>
      <c r="Q42" s="67">
        <f>P42-P41</f>
        <v>24553</v>
      </c>
      <c r="R42" s="77">
        <f t="shared" si="17"/>
        <v>101.47964455466006</v>
      </c>
      <c r="S42" s="77">
        <f t="shared" si="18"/>
        <v>131.55977066923862</v>
      </c>
      <c r="U42" s="65">
        <v>71265</v>
      </c>
      <c r="V42" s="67">
        <f t="shared" ref="V42:V43" si="23">U42-U41</f>
        <v>21812</v>
      </c>
      <c r="W42" s="79">
        <f t="shared" si="19"/>
        <v>90.150857615209759</v>
      </c>
      <c r="X42" s="80">
        <f t="shared" ref="X42:X43" si="24">V42/J42*100</f>
        <v>116.87295718801907</v>
      </c>
      <c r="Y42" s="84"/>
      <c r="Z42" s="9" t="s">
        <v>49</v>
      </c>
      <c r="AA42" s="89" t="s">
        <v>48</v>
      </c>
      <c r="AB42" s="2">
        <f t="shared" ref="AB42:AB58" si="25">L42-P42</f>
        <v>-1051</v>
      </c>
      <c r="AC42" s="90">
        <f t="shared" ref="AC42:AC58" si="26">M42-Q42</f>
        <v>-358</v>
      </c>
    </row>
    <row r="43" spans="1:29" x14ac:dyDescent="0.3">
      <c r="A43" s="64">
        <v>20230903</v>
      </c>
      <c r="B43" s="64" t="s">
        <v>28</v>
      </c>
      <c r="C43" s="65">
        <v>76893</v>
      </c>
      <c r="D43" s="65">
        <v>13576</v>
      </c>
      <c r="E43" s="65">
        <f t="shared" si="20"/>
        <v>90469</v>
      </c>
      <c r="G43" s="64">
        <v>20230903</v>
      </c>
      <c r="H43" s="64" t="s">
        <v>36</v>
      </c>
      <c r="I43" s="65">
        <v>76893</v>
      </c>
      <c r="J43" s="66">
        <f t="shared" si="21"/>
        <v>13875</v>
      </c>
      <c r="K43" s="65">
        <v>19791</v>
      </c>
      <c r="L43" s="65">
        <f t="shared" si="16"/>
        <v>96684</v>
      </c>
      <c r="M43" s="67">
        <f t="shared" si="22"/>
        <v>18534</v>
      </c>
      <c r="O43" s="64">
        <v>20230903</v>
      </c>
      <c r="P43" s="67">
        <v>98042</v>
      </c>
      <c r="Q43" s="67">
        <f t="shared" ref="Q43" si="27">P43-P42</f>
        <v>18841</v>
      </c>
      <c r="R43" s="77">
        <f t="shared" si="17"/>
        <v>101.65641523686197</v>
      </c>
      <c r="S43" s="77">
        <f t="shared" si="18"/>
        <v>135.79099099099099</v>
      </c>
      <c r="U43" s="65">
        <v>87880</v>
      </c>
      <c r="V43" s="67">
        <f t="shared" si="23"/>
        <v>16615</v>
      </c>
      <c r="W43" s="79">
        <f t="shared" si="19"/>
        <v>89.646055897269889</v>
      </c>
      <c r="X43" s="80">
        <f t="shared" si="24"/>
        <v>119.74774774774775</v>
      </c>
      <c r="Y43" s="84"/>
      <c r="Z43" s="9" t="s">
        <v>49</v>
      </c>
      <c r="AA43" s="89" t="s">
        <v>49</v>
      </c>
      <c r="AB43" s="2">
        <f t="shared" si="25"/>
        <v>-1358</v>
      </c>
      <c r="AC43" s="90">
        <f t="shared" si="26"/>
        <v>-307</v>
      </c>
    </row>
    <row r="44" spans="1:29" s="4" customFormat="1" x14ac:dyDescent="0.3">
      <c r="A44" s="38">
        <v>20230904</v>
      </c>
      <c r="B44" s="38" t="s">
        <v>29</v>
      </c>
      <c r="C44" s="9">
        <v>107468</v>
      </c>
      <c r="D44" s="9">
        <v>18178</v>
      </c>
      <c r="E44" s="9">
        <f t="shared" si="20"/>
        <v>125646</v>
      </c>
      <c r="G44" s="38">
        <v>20230904</v>
      </c>
      <c r="H44" s="38" t="s">
        <v>29</v>
      </c>
      <c r="I44" s="9">
        <v>107468</v>
      </c>
      <c r="J44" s="37">
        <f t="shared" si="21"/>
        <v>30575</v>
      </c>
      <c r="K44" s="9">
        <v>28626</v>
      </c>
      <c r="L44" s="9">
        <f t="shared" si="16"/>
        <v>136094</v>
      </c>
      <c r="M44" s="14">
        <f t="shared" si="22"/>
        <v>39410</v>
      </c>
      <c r="O44" s="38">
        <v>20230904</v>
      </c>
      <c r="P44" s="53">
        <v>137921</v>
      </c>
      <c r="Q44" s="53">
        <f t="shared" ref="Q44" si="28">P44-P43</f>
        <v>39879</v>
      </c>
      <c r="R44" s="73">
        <f t="shared" ref="R44" si="29">Q44/M44*100</f>
        <v>101.19005328596802</v>
      </c>
      <c r="S44" s="73">
        <f t="shared" ref="S44" si="30">Q44/J44*100</f>
        <v>130.43008994276371</v>
      </c>
      <c r="U44" s="9">
        <v>121331</v>
      </c>
      <c r="V44" s="14">
        <f t="shared" ref="V44" si="31">U44-U43</f>
        <v>33451</v>
      </c>
      <c r="W44" s="74">
        <f t="shared" si="19"/>
        <v>84.879472215173806</v>
      </c>
      <c r="X44" s="75">
        <f t="shared" ref="X44" si="32">V44/J44*100</f>
        <v>109.40637775960754</v>
      </c>
      <c r="Y44" s="84"/>
      <c r="Z44" s="9" t="s">
        <v>48</v>
      </c>
      <c r="AA44" s="89" t="s">
        <v>49</v>
      </c>
      <c r="AB44" s="2">
        <f t="shared" si="25"/>
        <v>-1827</v>
      </c>
      <c r="AC44" s="90">
        <f t="shared" si="26"/>
        <v>-469</v>
      </c>
    </row>
    <row r="45" spans="1:29" s="4" customFormat="1" x14ac:dyDescent="0.3">
      <c r="A45" s="38">
        <v>20230905</v>
      </c>
      <c r="B45" s="38" t="s">
        <v>30</v>
      </c>
      <c r="C45" s="9">
        <v>135581</v>
      </c>
      <c r="D45" s="9">
        <v>22677</v>
      </c>
      <c r="E45" s="9">
        <f t="shared" si="20"/>
        <v>158258</v>
      </c>
      <c r="G45" s="38">
        <v>20230905</v>
      </c>
      <c r="H45" s="38" t="s">
        <v>37</v>
      </c>
      <c r="I45" s="9">
        <v>135581</v>
      </c>
      <c r="J45" s="37">
        <f t="shared" si="21"/>
        <v>28113</v>
      </c>
      <c r="K45" s="9">
        <v>37451</v>
      </c>
      <c r="L45" s="9">
        <f t="shared" ref="L45" si="33">I45+K45</f>
        <v>173032</v>
      </c>
      <c r="M45" s="14">
        <f t="shared" ref="M45" si="34">L45-L44</f>
        <v>36938</v>
      </c>
      <c r="O45" s="38">
        <v>20230905</v>
      </c>
      <c r="P45" s="53">
        <v>175187</v>
      </c>
      <c r="Q45" s="53">
        <f t="shared" ref="Q45" si="35">P45-P44</f>
        <v>37266</v>
      </c>
      <c r="R45" s="73">
        <f t="shared" ref="R45" si="36">Q45/M45*100</f>
        <v>100.88797444366236</v>
      </c>
      <c r="S45" s="73">
        <f t="shared" ref="S45" si="37">Q45/J45*100</f>
        <v>132.55789136698323</v>
      </c>
      <c r="U45" s="9">
        <v>152995</v>
      </c>
      <c r="V45" s="14">
        <f t="shared" ref="V45" si="38">U45-U44</f>
        <v>31664</v>
      </c>
      <c r="W45" s="74">
        <f t="shared" si="19"/>
        <v>85.722020683307164</v>
      </c>
      <c r="X45" s="75">
        <f t="shared" ref="X45" si="39">V45/J45*100</f>
        <v>112.63116707573009</v>
      </c>
      <c r="Y45" s="84"/>
      <c r="Z45" s="9" t="s">
        <v>49</v>
      </c>
      <c r="AA45" s="89" t="s">
        <v>48</v>
      </c>
      <c r="AB45" s="2">
        <f t="shared" si="25"/>
        <v>-2155</v>
      </c>
      <c r="AC45" s="90">
        <f t="shared" si="26"/>
        <v>-328</v>
      </c>
    </row>
    <row r="46" spans="1:29" s="4" customFormat="1" x14ac:dyDescent="0.3">
      <c r="A46" s="38">
        <v>20230906</v>
      </c>
      <c r="B46" s="38" t="s">
        <v>31</v>
      </c>
      <c r="C46" s="9">
        <v>160663</v>
      </c>
      <c r="D46" s="9">
        <v>26393</v>
      </c>
      <c r="E46" s="9">
        <f t="shared" si="20"/>
        <v>187056</v>
      </c>
      <c r="G46" s="38">
        <v>20230906</v>
      </c>
      <c r="H46" s="38" t="s">
        <v>31</v>
      </c>
      <c r="I46" s="9">
        <v>160663</v>
      </c>
      <c r="J46" s="37">
        <f t="shared" si="21"/>
        <v>25082</v>
      </c>
      <c r="K46" s="9">
        <v>45677</v>
      </c>
      <c r="L46" s="9">
        <f t="shared" ref="L46" si="40">I46+K46</f>
        <v>206340</v>
      </c>
      <c r="M46" s="14">
        <f t="shared" ref="M46" si="41">L46-L45</f>
        <v>33308</v>
      </c>
      <c r="O46" s="38">
        <v>20230906</v>
      </c>
      <c r="P46" s="53">
        <v>208839</v>
      </c>
      <c r="Q46" s="53">
        <f t="shared" ref="Q46" si="42">P46-P45</f>
        <v>33652</v>
      </c>
      <c r="R46" s="73">
        <f t="shared" ref="R46" si="43">Q46/M46*100</f>
        <v>101.03278491653657</v>
      </c>
      <c r="S46" s="73">
        <f t="shared" ref="S46" si="44">Q46/J46*100</f>
        <v>134.16792919224943</v>
      </c>
      <c r="U46" s="9">
        <v>180893</v>
      </c>
      <c r="V46" s="14">
        <f t="shared" ref="V46" si="45">U46-U45</f>
        <v>27898</v>
      </c>
      <c r="W46" s="74">
        <f t="shared" si="19"/>
        <v>83.757655818422009</v>
      </c>
      <c r="X46" s="75">
        <f t="shared" ref="X46" si="46">V46/J46*100</f>
        <v>111.22717486643808</v>
      </c>
      <c r="Y46" s="84"/>
      <c r="Z46" s="9" t="s">
        <v>49</v>
      </c>
      <c r="AA46" s="89" t="s">
        <v>48</v>
      </c>
      <c r="AB46" s="2">
        <f t="shared" si="25"/>
        <v>-2499</v>
      </c>
      <c r="AC46" s="90">
        <f t="shared" si="26"/>
        <v>-344</v>
      </c>
    </row>
    <row r="47" spans="1:29" s="4" customFormat="1" x14ac:dyDescent="0.3">
      <c r="A47" s="38">
        <v>20230907</v>
      </c>
      <c r="B47" s="38" t="s">
        <v>32</v>
      </c>
      <c r="C47" s="9">
        <v>184745</v>
      </c>
      <c r="D47" s="9">
        <v>29869</v>
      </c>
      <c r="E47" s="9">
        <f t="shared" si="20"/>
        <v>214614</v>
      </c>
      <c r="G47" s="38">
        <v>20230907</v>
      </c>
      <c r="H47" s="38" t="s">
        <v>32</v>
      </c>
      <c r="I47" s="9">
        <v>184745</v>
      </c>
      <c r="J47" s="37">
        <f t="shared" si="21"/>
        <v>24082</v>
      </c>
      <c r="K47" s="9">
        <v>53732</v>
      </c>
      <c r="L47" s="9">
        <f t="shared" ref="L47" si="47">I47+K47</f>
        <v>238477</v>
      </c>
      <c r="M47" s="14">
        <f t="shared" ref="M47" si="48">L47-L46</f>
        <v>32137</v>
      </c>
      <c r="O47" s="38">
        <v>20230907</v>
      </c>
      <c r="P47" s="53">
        <v>241253</v>
      </c>
      <c r="Q47" s="53">
        <f t="shared" ref="Q47" si="49">P47-P46</f>
        <v>32414</v>
      </c>
      <c r="R47" s="73">
        <f t="shared" ref="R47" si="50">Q47/M47*100</f>
        <v>100.86193484146</v>
      </c>
      <c r="S47" s="73">
        <f t="shared" ref="S47" si="51">Q47/J47*100</f>
        <v>134.59845527780087</v>
      </c>
      <c r="U47" s="9">
        <v>207623</v>
      </c>
      <c r="V47" s="14">
        <f t="shared" ref="V47" si="52">U47-U46</f>
        <v>26730</v>
      </c>
      <c r="W47" s="74">
        <f t="shared" ref="W47" si="53">V47/M47*100</f>
        <v>83.175156361825927</v>
      </c>
      <c r="X47" s="75">
        <f t="shared" ref="X47" si="54">V47/J47*100</f>
        <v>110.99576447138941</v>
      </c>
      <c r="Y47" s="84"/>
      <c r="Z47" s="9" t="s">
        <v>49</v>
      </c>
      <c r="AA47" s="89" t="s">
        <v>49</v>
      </c>
      <c r="AB47" s="2">
        <f t="shared" si="25"/>
        <v>-2776</v>
      </c>
      <c r="AC47" s="90">
        <f t="shared" si="26"/>
        <v>-277</v>
      </c>
    </row>
    <row r="48" spans="1:29" s="4" customFormat="1" x14ac:dyDescent="0.3">
      <c r="A48" s="38">
        <v>20230908</v>
      </c>
      <c r="B48" s="38" t="s">
        <v>33</v>
      </c>
      <c r="C48" s="9">
        <v>206756</v>
      </c>
      <c r="D48" s="9">
        <v>33279</v>
      </c>
      <c r="E48" s="9">
        <f t="shared" si="20"/>
        <v>240035</v>
      </c>
      <c r="G48" s="38">
        <v>20230908</v>
      </c>
      <c r="H48" s="38" t="s">
        <v>33</v>
      </c>
      <c r="I48" s="9">
        <v>206756</v>
      </c>
      <c r="J48" s="37">
        <f t="shared" si="21"/>
        <v>22011</v>
      </c>
      <c r="K48" s="9">
        <v>61698</v>
      </c>
      <c r="L48" s="9">
        <f t="shared" ref="L48" si="55">I48+K48</f>
        <v>268454</v>
      </c>
      <c r="M48" s="14">
        <f t="shared" ref="M48" si="56">L48-L47</f>
        <v>29977</v>
      </c>
      <c r="O48" s="38">
        <v>20230908</v>
      </c>
      <c r="P48" s="53">
        <v>271537</v>
      </c>
      <c r="Q48" s="53">
        <f t="shared" ref="Q48:Q50" si="57">P48-P47</f>
        <v>30284</v>
      </c>
      <c r="R48" s="73">
        <f t="shared" ref="R48:R50" si="58">Q48/M48*100</f>
        <v>101.02411849084298</v>
      </c>
      <c r="S48" s="73">
        <f t="shared" ref="S48:S50" si="59">Q48/J48*100</f>
        <v>137.58575257825635</v>
      </c>
      <c r="U48" s="9">
        <v>232347</v>
      </c>
      <c r="V48" s="14">
        <f t="shared" ref="V48:V50" si="60">U48-U47</f>
        <v>24724</v>
      </c>
      <c r="W48" s="74">
        <f t="shared" ref="W48:W50" si="61">V48/M48*100</f>
        <v>82.476565366781202</v>
      </c>
      <c r="X48" s="75">
        <f t="shared" ref="X48:X50" si="62">V48/J48*100</f>
        <v>112.32565535414112</v>
      </c>
      <c r="Y48" s="84"/>
      <c r="Z48" s="92">
        <v>2.8</v>
      </c>
      <c r="AA48" s="93">
        <v>2.9</v>
      </c>
      <c r="AB48" s="2">
        <f t="shared" si="25"/>
        <v>-3083</v>
      </c>
      <c r="AC48" s="90">
        <f t="shared" si="26"/>
        <v>-307</v>
      </c>
    </row>
    <row r="49" spans="1:29" x14ac:dyDescent="0.3">
      <c r="A49" s="64">
        <v>20230909</v>
      </c>
      <c r="B49" s="64" t="s">
        <v>27</v>
      </c>
      <c r="C49" s="65">
        <v>219333</v>
      </c>
      <c r="D49" s="65">
        <v>35495</v>
      </c>
      <c r="E49" s="65">
        <f t="shared" si="20"/>
        <v>254828</v>
      </c>
      <c r="G49" s="64">
        <v>20230909</v>
      </c>
      <c r="H49" s="64" t="s">
        <v>27</v>
      </c>
      <c r="I49" s="65">
        <v>219333</v>
      </c>
      <c r="J49" s="66">
        <f t="shared" si="21"/>
        <v>12577</v>
      </c>
      <c r="K49" s="65">
        <v>66457</v>
      </c>
      <c r="L49" s="65">
        <f t="shared" ref="L49:L52" si="63">I49+K49</f>
        <v>285790</v>
      </c>
      <c r="M49" s="67">
        <f t="shared" ref="M49:M52" si="64">L49-L48</f>
        <v>17336</v>
      </c>
      <c r="O49" s="64">
        <v>20230909</v>
      </c>
      <c r="P49" s="68">
        <v>289087</v>
      </c>
      <c r="Q49" s="68">
        <f t="shared" si="57"/>
        <v>17550</v>
      </c>
      <c r="R49" s="77">
        <f t="shared" si="58"/>
        <v>101.23442547300417</v>
      </c>
      <c r="S49" s="77">
        <f t="shared" si="59"/>
        <v>139.54043094537647</v>
      </c>
      <c r="U49" s="65">
        <v>246772</v>
      </c>
      <c r="V49" s="67">
        <f t="shared" si="60"/>
        <v>14425</v>
      </c>
      <c r="W49" s="79">
        <f t="shared" si="61"/>
        <v>83.208352561144437</v>
      </c>
      <c r="X49" s="80">
        <f t="shared" si="62"/>
        <v>114.69348811322256</v>
      </c>
      <c r="Y49" s="84"/>
      <c r="Z49" s="92" t="s">
        <v>49</v>
      </c>
      <c r="AA49" s="93" t="s">
        <v>49</v>
      </c>
      <c r="AB49" s="2">
        <f t="shared" si="25"/>
        <v>-3297</v>
      </c>
      <c r="AC49" s="90">
        <f t="shared" si="26"/>
        <v>-214</v>
      </c>
    </row>
    <row r="50" spans="1:29" x14ac:dyDescent="0.3">
      <c r="A50" s="64">
        <v>20230910</v>
      </c>
      <c r="B50" s="64" t="s">
        <v>28</v>
      </c>
      <c r="C50" s="65">
        <v>230150</v>
      </c>
      <c r="D50" s="65">
        <v>37554</v>
      </c>
      <c r="E50" s="65">
        <f t="shared" si="20"/>
        <v>267704</v>
      </c>
      <c r="G50" s="64">
        <v>20230910</v>
      </c>
      <c r="H50" s="64" t="s">
        <v>28</v>
      </c>
      <c r="I50" s="65">
        <v>230150</v>
      </c>
      <c r="J50" s="66">
        <f t="shared" si="21"/>
        <v>10817</v>
      </c>
      <c r="K50" s="65">
        <v>70734</v>
      </c>
      <c r="L50" s="65">
        <f t="shared" si="63"/>
        <v>300884</v>
      </c>
      <c r="M50" s="67">
        <f t="shared" si="64"/>
        <v>15094</v>
      </c>
      <c r="O50" s="64">
        <v>20230910</v>
      </c>
      <c r="P50" s="68">
        <v>304388</v>
      </c>
      <c r="Q50" s="68">
        <f t="shared" si="57"/>
        <v>15301</v>
      </c>
      <c r="R50" s="77">
        <f t="shared" si="58"/>
        <v>101.37140585663178</v>
      </c>
      <c r="S50" s="77">
        <f t="shared" si="59"/>
        <v>141.45326800406767</v>
      </c>
      <c r="U50" s="65">
        <v>259334</v>
      </c>
      <c r="V50" s="67">
        <f t="shared" si="60"/>
        <v>12562</v>
      </c>
      <c r="W50" s="79">
        <f t="shared" si="61"/>
        <v>83.22512256525772</v>
      </c>
      <c r="X50" s="80">
        <f t="shared" si="62"/>
        <v>116.13201442174355</v>
      </c>
      <c r="Y50" s="84"/>
      <c r="Z50" s="92" t="s">
        <v>48</v>
      </c>
      <c r="AA50" s="93">
        <v>3.2</v>
      </c>
      <c r="AB50" s="2">
        <f t="shared" si="25"/>
        <v>-3504</v>
      </c>
      <c r="AC50" s="90">
        <f t="shared" si="26"/>
        <v>-207</v>
      </c>
    </row>
    <row r="51" spans="1:29" s="4" customFormat="1" ht="19.5" customHeight="1" x14ac:dyDescent="0.3">
      <c r="A51" s="38">
        <v>20230911</v>
      </c>
      <c r="B51" s="38" t="s">
        <v>40</v>
      </c>
      <c r="C51" s="9">
        <v>254231</v>
      </c>
      <c r="D51" s="9">
        <v>40828</v>
      </c>
      <c r="E51" s="9">
        <f t="shared" si="20"/>
        <v>295059</v>
      </c>
      <c r="G51" s="38">
        <v>20230911</v>
      </c>
      <c r="H51" s="38" t="s">
        <v>29</v>
      </c>
      <c r="I51" s="9">
        <v>254231</v>
      </c>
      <c r="J51" s="37">
        <f t="shared" si="21"/>
        <v>24081</v>
      </c>
      <c r="K51" s="9">
        <v>79447</v>
      </c>
      <c r="L51" s="9">
        <f t="shared" si="63"/>
        <v>333678</v>
      </c>
      <c r="M51" s="14">
        <f t="shared" si="64"/>
        <v>32794</v>
      </c>
      <c r="O51" s="38">
        <v>20230911</v>
      </c>
      <c r="P51" s="53">
        <v>337476</v>
      </c>
      <c r="Q51" s="53">
        <f t="shared" ref="Q51:Q52" si="65">P51-P50</f>
        <v>33088</v>
      </c>
      <c r="R51" s="73">
        <f t="shared" ref="R51:R52" si="66">Q51/M51*100</f>
        <v>100.89650545831554</v>
      </c>
      <c r="S51" s="73">
        <f t="shared" ref="S51:S52" si="67">Q51/J51*100</f>
        <v>137.40293177193638</v>
      </c>
      <c r="U51" s="9">
        <v>285840</v>
      </c>
      <c r="V51" s="14">
        <f t="shared" ref="V51:V52" si="68">U51-U50</f>
        <v>26506</v>
      </c>
      <c r="W51" s="74">
        <f t="shared" ref="W51:W52" si="69">V51/M51*100</f>
        <v>80.825760809904239</v>
      </c>
      <c r="X51" s="75">
        <f t="shared" ref="X51:X52" si="70">V51/J51*100</f>
        <v>110.07017980980855</v>
      </c>
      <c r="Y51" s="84"/>
      <c r="Z51" s="92">
        <v>3</v>
      </c>
      <c r="AA51" s="93">
        <v>3.4</v>
      </c>
      <c r="AB51" s="2">
        <f t="shared" si="25"/>
        <v>-3798</v>
      </c>
      <c r="AC51" s="90">
        <f t="shared" si="26"/>
        <v>-294</v>
      </c>
    </row>
    <row r="52" spans="1:29" s="4" customFormat="1" ht="19.5" customHeight="1" x14ac:dyDescent="0.3">
      <c r="A52" s="38">
        <v>20230912</v>
      </c>
      <c r="B52" s="38" t="s">
        <v>41</v>
      </c>
      <c r="C52" s="9">
        <v>275396</v>
      </c>
      <c r="D52" s="9">
        <v>43797</v>
      </c>
      <c r="E52" s="9">
        <f t="shared" si="20"/>
        <v>319193</v>
      </c>
      <c r="G52" s="38">
        <v>20230912</v>
      </c>
      <c r="H52" s="38" t="s">
        <v>30</v>
      </c>
      <c r="I52" s="9">
        <v>275396</v>
      </c>
      <c r="J52" s="37">
        <f t="shared" si="21"/>
        <v>21165</v>
      </c>
      <c r="K52" s="9">
        <v>87427</v>
      </c>
      <c r="L52" s="9">
        <f t="shared" si="63"/>
        <v>362823</v>
      </c>
      <c r="M52" s="14">
        <f t="shared" si="64"/>
        <v>29145</v>
      </c>
      <c r="O52" s="38">
        <v>20230912</v>
      </c>
      <c r="P52" s="53">
        <v>366860</v>
      </c>
      <c r="Q52" s="53">
        <f t="shared" si="65"/>
        <v>29384</v>
      </c>
      <c r="R52" s="73">
        <f t="shared" si="66"/>
        <v>100.82003774232287</v>
      </c>
      <c r="S52" s="73">
        <f t="shared" si="67"/>
        <v>138.83297897472241</v>
      </c>
      <c r="U52" s="9">
        <v>309206</v>
      </c>
      <c r="V52" s="14">
        <f t="shared" si="68"/>
        <v>23366</v>
      </c>
      <c r="W52" s="74">
        <f t="shared" si="69"/>
        <v>80.171556013038256</v>
      </c>
      <c r="X52" s="75">
        <f t="shared" si="70"/>
        <v>110.39924403496337</v>
      </c>
      <c r="Y52" s="84"/>
      <c r="Z52" s="92">
        <v>3.3</v>
      </c>
      <c r="AA52" s="93">
        <v>3.6</v>
      </c>
      <c r="AB52" s="2">
        <f t="shared" si="25"/>
        <v>-4037</v>
      </c>
      <c r="AC52" s="90">
        <f t="shared" si="26"/>
        <v>-239</v>
      </c>
    </row>
    <row r="53" spans="1:29" s="4" customFormat="1" ht="19.5" customHeight="1" x14ac:dyDescent="0.3">
      <c r="A53" s="38">
        <v>20230913</v>
      </c>
      <c r="B53" s="38" t="s">
        <v>43</v>
      </c>
      <c r="C53" s="9">
        <v>294493</v>
      </c>
      <c r="D53" s="9">
        <v>46400</v>
      </c>
      <c r="E53" s="9">
        <f t="shared" ref="E53:E63" si="71">C53+D53</f>
        <v>340893</v>
      </c>
      <c r="G53" s="38">
        <v>20230913</v>
      </c>
      <c r="H53" s="38" t="s">
        <v>31</v>
      </c>
      <c r="I53" s="9">
        <v>294493</v>
      </c>
      <c r="J53" s="37">
        <f t="shared" si="21"/>
        <v>19097</v>
      </c>
      <c r="K53" s="9">
        <v>93786</v>
      </c>
      <c r="L53" s="9">
        <f t="shared" ref="L53" si="72">I53+K53</f>
        <v>388279</v>
      </c>
      <c r="M53" s="14">
        <f t="shared" ref="M53" si="73">L53-L52</f>
        <v>25456</v>
      </c>
      <c r="O53" s="38">
        <v>20230913</v>
      </c>
      <c r="P53" s="53">
        <v>392540</v>
      </c>
      <c r="Q53" s="53">
        <f t="shared" ref="Q53" si="74">P53-P52</f>
        <v>25680</v>
      </c>
      <c r="R53" s="73">
        <f t="shared" ref="R53" si="75">Q53/M53*100</f>
        <v>100.87994971715901</v>
      </c>
      <c r="S53" s="73">
        <f t="shared" ref="S53" si="76">Q53/J53*100</f>
        <v>134.47138293972876</v>
      </c>
      <c r="U53" s="9">
        <v>330273</v>
      </c>
      <c r="V53" s="14">
        <f t="shared" ref="V53" si="77">U53-U52</f>
        <v>21067</v>
      </c>
      <c r="W53" s="74">
        <f t="shared" ref="W53" si="78">V53/M53*100</f>
        <v>82.758485229415456</v>
      </c>
      <c r="X53" s="75">
        <f t="shared" ref="X53" si="79">V53/J53*100</f>
        <v>110.31575640152904</v>
      </c>
      <c r="Y53" s="84"/>
      <c r="Z53" s="92">
        <v>3.7</v>
      </c>
      <c r="AA53" s="93">
        <v>3.7</v>
      </c>
      <c r="AB53" s="2">
        <f t="shared" si="25"/>
        <v>-4261</v>
      </c>
      <c r="AC53" s="90">
        <f t="shared" si="26"/>
        <v>-224</v>
      </c>
    </row>
    <row r="54" spans="1:29" s="4" customFormat="1" ht="19.5" customHeight="1" x14ac:dyDescent="0.3">
      <c r="A54" s="38">
        <v>20230914</v>
      </c>
      <c r="B54" s="38" t="s">
        <v>50</v>
      </c>
      <c r="C54" s="9">
        <v>313397</v>
      </c>
      <c r="D54" s="9">
        <v>49206</v>
      </c>
      <c r="E54" s="9">
        <f t="shared" si="71"/>
        <v>362603</v>
      </c>
      <c r="G54" s="38">
        <v>20230914</v>
      </c>
      <c r="H54" s="38" t="s">
        <v>32</v>
      </c>
      <c r="I54" s="9">
        <v>313397</v>
      </c>
      <c r="J54" s="37">
        <f t="shared" si="21"/>
        <v>18904</v>
      </c>
      <c r="K54" s="9">
        <v>99469</v>
      </c>
      <c r="L54" s="9">
        <f t="shared" ref="L54" si="80">I54+K54</f>
        <v>412866</v>
      </c>
      <c r="M54" s="14">
        <f t="shared" ref="M54" si="81">L54-L53</f>
        <v>24587</v>
      </c>
      <c r="O54" s="38">
        <v>20230914</v>
      </c>
      <c r="P54" s="53">
        <v>417415</v>
      </c>
      <c r="Q54" s="53">
        <f t="shared" ref="Q54:Q57" si="82">P54-P53</f>
        <v>24875</v>
      </c>
      <c r="R54" s="73">
        <f t="shared" ref="R54" si="83">Q54/M54*100</f>
        <v>101.17135071379184</v>
      </c>
      <c r="S54" s="73">
        <f t="shared" ref="S54" si="84">Q54/J54*100</f>
        <v>131.58590774439273</v>
      </c>
      <c r="U54" s="9">
        <v>351377</v>
      </c>
      <c r="V54" s="14">
        <f t="shared" ref="V54" si="85">U54-U53</f>
        <v>21104</v>
      </c>
      <c r="W54" s="74">
        <f t="shared" ref="W54" si="86">V54/M54*100</f>
        <v>85.833977305079927</v>
      </c>
      <c r="X54" s="75">
        <f t="shared" ref="X54" si="87">V54/J54*100</f>
        <v>111.63774862462972</v>
      </c>
      <c r="Y54" s="85"/>
      <c r="Z54" s="94">
        <v>3.4</v>
      </c>
      <c r="AA54" s="94">
        <v>4.4000000000000004</v>
      </c>
      <c r="AB54" s="2">
        <f t="shared" si="25"/>
        <v>-4549</v>
      </c>
      <c r="AC54" s="90">
        <f t="shared" si="26"/>
        <v>-288</v>
      </c>
    </row>
    <row r="55" spans="1:29" s="4" customFormat="1" ht="19.5" customHeight="1" x14ac:dyDescent="0.3">
      <c r="A55" s="38">
        <v>20230915</v>
      </c>
      <c r="B55" s="38" t="s">
        <v>58</v>
      </c>
      <c r="C55" s="9">
        <v>331740</v>
      </c>
      <c r="D55" s="9">
        <v>51888</v>
      </c>
      <c r="E55" s="9">
        <f t="shared" si="71"/>
        <v>383628</v>
      </c>
      <c r="G55" s="38">
        <v>20230915</v>
      </c>
      <c r="H55" s="38" t="s">
        <v>33</v>
      </c>
      <c r="I55" s="9">
        <v>331740</v>
      </c>
      <c r="J55" s="37">
        <f t="shared" si="21"/>
        <v>18343</v>
      </c>
      <c r="K55" s="9">
        <v>104731</v>
      </c>
      <c r="L55" s="9">
        <f t="shared" ref="L55:L57" si="88">I55+K55</f>
        <v>436471</v>
      </c>
      <c r="M55" s="14">
        <f t="shared" ref="M55:M57" si="89">L55-L54</f>
        <v>23605</v>
      </c>
      <c r="O55" s="38">
        <v>20230915</v>
      </c>
      <c r="P55" s="53">
        <v>441232</v>
      </c>
      <c r="Q55" s="53">
        <f t="shared" si="82"/>
        <v>23817</v>
      </c>
      <c r="R55" s="73">
        <f t="shared" ref="R55:R57" si="90">Q55/M55*100</f>
        <v>100.89811480618513</v>
      </c>
      <c r="S55" s="73">
        <f t="shared" ref="S55:S57" si="91">Q55/J55*100</f>
        <v>129.84244670991657</v>
      </c>
      <c r="U55" s="9">
        <v>371773</v>
      </c>
      <c r="V55" s="14">
        <f t="shared" ref="V55:V57" si="92">U55-U54</f>
        <v>20396</v>
      </c>
      <c r="W55" s="74">
        <f t="shared" ref="W55:W57" si="93">V55/M55*100</f>
        <v>86.405422579961879</v>
      </c>
      <c r="X55" s="75">
        <f t="shared" ref="X55:X57" si="94">V55/J55*100</f>
        <v>111.19228043395302</v>
      </c>
      <c r="Y55" s="85"/>
      <c r="Z55" s="92" t="s">
        <v>60</v>
      </c>
      <c r="AA55" s="92" t="s">
        <v>61</v>
      </c>
      <c r="AB55" s="2">
        <f t="shared" si="25"/>
        <v>-4761</v>
      </c>
      <c r="AC55" s="90">
        <f t="shared" si="26"/>
        <v>-212</v>
      </c>
    </row>
    <row r="56" spans="1:29" ht="19.5" customHeight="1" x14ac:dyDescent="0.3">
      <c r="A56" s="64">
        <v>20230916</v>
      </c>
      <c r="B56" s="64" t="s">
        <v>27</v>
      </c>
      <c r="C56" s="65">
        <v>342714</v>
      </c>
      <c r="D56" s="65">
        <v>53752</v>
      </c>
      <c r="E56" s="65">
        <f t="shared" si="71"/>
        <v>396466</v>
      </c>
      <c r="G56" s="64">
        <v>20230916</v>
      </c>
      <c r="H56" s="64" t="s">
        <v>35</v>
      </c>
      <c r="I56" s="65">
        <v>342714</v>
      </c>
      <c r="J56" s="66">
        <f t="shared" si="21"/>
        <v>10974</v>
      </c>
      <c r="K56" s="65">
        <v>107927</v>
      </c>
      <c r="L56" s="65">
        <f t="shared" si="88"/>
        <v>450641</v>
      </c>
      <c r="M56" s="67">
        <f t="shared" si="89"/>
        <v>14170</v>
      </c>
      <c r="O56" s="64">
        <v>20230916</v>
      </c>
      <c r="P56" s="68">
        <v>455551</v>
      </c>
      <c r="Q56" s="68">
        <f t="shared" si="82"/>
        <v>14319</v>
      </c>
      <c r="R56" s="77">
        <f t="shared" si="90"/>
        <v>101.0515172900494</v>
      </c>
      <c r="S56" s="77">
        <f t="shared" si="91"/>
        <v>130.48113723346091</v>
      </c>
      <c r="U56" s="65">
        <v>384269</v>
      </c>
      <c r="V56" s="67">
        <f t="shared" si="92"/>
        <v>12496</v>
      </c>
      <c r="W56" s="79">
        <f t="shared" si="93"/>
        <v>88.1863091037403</v>
      </c>
      <c r="X56" s="80">
        <f t="shared" si="94"/>
        <v>113.86914525241481</v>
      </c>
      <c r="Y56" s="85"/>
      <c r="Z56" s="92" t="s">
        <v>61</v>
      </c>
      <c r="AA56" s="92" t="s">
        <v>61</v>
      </c>
      <c r="AB56" s="2">
        <f>L56-P56</f>
        <v>-4910</v>
      </c>
      <c r="AC56" s="90">
        <f t="shared" si="26"/>
        <v>-149</v>
      </c>
    </row>
    <row r="57" spans="1:29" ht="19.5" customHeight="1" x14ac:dyDescent="0.3">
      <c r="A57" s="64">
        <v>20230917</v>
      </c>
      <c r="B57" s="64" t="s">
        <v>59</v>
      </c>
      <c r="C57" s="65">
        <v>351599</v>
      </c>
      <c r="D57" s="65">
        <v>55411</v>
      </c>
      <c r="E57" s="65">
        <f t="shared" si="71"/>
        <v>407010</v>
      </c>
      <c r="G57" s="64">
        <v>20230917</v>
      </c>
      <c r="H57" s="64" t="s">
        <v>36</v>
      </c>
      <c r="I57" s="65">
        <v>351599</v>
      </c>
      <c r="J57" s="66">
        <f t="shared" si="21"/>
        <v>8885</v>
      </c>
      <c r="K57" s="65">
        <v>110548</v>
      </c>
      <c r="L57" s="65">
        <f t="shared" si="88"/>
        <v>462147</v>
      </c>
      <c r="M57" s="67">
        <f t="shared" si="89"/>
        <v>11506</v>
      </c>
      <c r="O57" s="64">
        <v>20230917</v>
      </c>
      <c r="P57" s="68">
        <v>467197</v>
      </c>
      <c r="Q57" s="68">
        <f t="shared" si="82"/>
        <v>11646</v>
      </c>
      <c r="R57" s="77">
        <f t="shared" si="90"/>
        <v>101.21675647488266</v>
      </c>
      <c r="S57" s="77">
        <f t="shared" si="91"/>
        <v>131.0748452447946</v>
      </c>
      <c r="U57" s="65">
        <v>394594</v>
      </c>
      <c r="V57" s="67">
        <f t="shared" si="92"/>
        <v>10325</v>
      </c>
      <c r="W57" s="79">
        <f t="shared" si="93"/>
        <v>89.735790022596902</v>
      </c>
      <c r="X57" s="80">
        <f t="shared" si="94"/>
        <v>116.20709060213844</v>
      </c>
      <c r="Y57" s="85"/>
      <c r="Z57" s="94">
        <v>3.5</v>
      </c>
      <c r="AA57" s="94">
        <v>4.0999999999999996</v>
      </c>
      <c r="AB57" s="2">
        <f t="shared" si="25"/>
        <v>-5050</v>
      </c>
      <c r="AC57" s="90">
        <f t="shared" si="26"/>
        <v>-140</v>
      </c>
    </row>
    <row r="58" spans="1:29" s="4" customFormat="1" ht="19.5" customHeight="1" x14ac:dyDescent="0.3">
      <c r="A58" s="38">
        <v>20230918</v>
      </c>
      <c r="B58" s="38" t="s">
        <v>29</v>
      </c>
      <c r="C58" s="9">
        <v>370704</v>
      </c>
      <c r="D58" s="9">
        <v>58002</v>
      </c>
      <c r="E58" s="9">
        <f t="shared" si="71"/>
        <v>428706</v>
      </c>
      <c r="G58" s="38">
        <v>20230918</v>
      </c>
      <c r="H58" s="38" t="s">
        <v>29</v>
      </c>
      <c r="I58" s="9">
        <v>370704</v>
      </c>
      <c r="J58" s="37">
        <f t="shared" si="21"/>
        <v>19105</v>
      </c>
      <c r="K58" s="9">
        <v>115240</v>
      </c>
      <c r="L58" s="9">
        <f t="shared" ref="L58" si="95">I58+K58</f>
        <v>485944</v>
      </c>
      <c r="M58" s="14">
        <f t="shared" ref="M58" si="96">L58-L57</f>
        <v>23797</v>
      </c>
      <c r="O58" s="38">
        <v>20230918</v>
      </c>
      <c r="P58" s="53">
        <v>491206</v>
      </c>
      <c r="Q58" s="53">
        <f t="shared" ref="Q58" si="97">P58-P57</f>
        <v>24009</v>
      </c>
      <c r="R58" s="73">
        <f t="shared" ref="R58" si="98">Q58/M58*100</f>
        <v>100.89086859688197</v>
      </c>
      <c r="S58" s="73">
        <f t="shared" ref="S58" si="99">Q58/J58*100</f>
        <v>125.66867312221932</v>
      </c>
      <c r="U58" s="9">
        <v>415658</v>
      </c>
      <c r="V58" s="14">
        <f t="shared" ref="V58:V64" si="100">U58-U57</f>
        <v>21064</v>
      </c>
      <c r="W58" s="74">
        <f t="shared" ref="W58:W64" si="101">V58/M58*100</f>
        <v>88.515359078875491</v>
      </c>
      <c r="X58" s="75">
        <f t="shared" ref="X58:X64" si="102">V58/J58*100</f>
        <v>110.2538602460089</v>
      </c>
      <c r="Y58" s="85"/>
      <c r="Z58" s="94">
        <v>3.5</v>
      </c>
      <c r="AA58" s="94">
        <v>4.0999999999999996</v>
      </c>
      <c r="AB58" s="2">
        <f t="shared" si="25"/>
        <v>-5262</v>
      </c>
      <c r="AC58" s="90">
        <f t="shared" si="26"/>
        <v>-212</v>
      </c>
    </row>
    <row r="59" spans="1:29" s="4" customFormat="1" ht="19.5" customHeight="1" x14ac:dyDescent="0.3">
      <c r="A59" s="38">
        <v>20230919</v>
      </c>
      <c r="B59" s="38" t="s">
        <v>30</v>
      </c>
      <c r="C59" s="9">
        <v>388447</v>
      </c>
      <c r="D59" s="9">
        <v>60383</v>
      </c>
      <c r="E59" s="9">
        <f t="shared" si="71"/>
        <v>448830</v>
      </c>
      <c r="G59" s="38">
        <v>20230919</v>
      </c>
      <c r="H59" s="38" t="s">
        <v>30</v>
      </c>
      <c r="I59" s="9">
        <v>388447</v>
      </c>
      <c r="J59" s="37">
        <f t="shared" si="21"/>
        <v>17743</v>
      </c>
      <c r="K59" s="9">
        <v>119468</v>
      </c>
      <c r="L59" s="9">
        <f t="shared" ref="L59:L65" si="103">I59+K59</f>
        <v>507915</v>
      </c>
      <c r="M59" s="14">
        <f t="shared" ref="M59:M65" si="104">L59-L58</f>
        <v>21971</v>
      </c>
      <c r="O59" s="38">
        <v>20230919</v>
      </c>
      <c r="P59" s="53">
        <v>513383</v>
      </c>
      <c r="Q59" s="53">
        <f t="shared" ref="Q59:Q65" si="105">P59-P58</f>
        <v>22177</v>
      </c>
      <c r="R59" s="73">
        <f t="shared" ref="R59:R65" si="106">Q59/M59*100</f>
        <v>100.93759956306039</v>
      </c>
      <c r="S59" s="73">
        <f t="shared" ref="S59:S65" si="107">Q59/J59*100</f>
        <v>124.99013695541903</v>
      </c>
      <c r="U59" s="9">
        <v>435148</v>
      </c>
      <c r="V59" s="14">
        <f t="shared" si="100"/>
        <v>19490</v>
      </c>
      <c r="W59" s="74">
        <f t="shared" si="101"/>
        <v>88.707842155568699</v>
      </c>
      <c r="X59" s="75">
        <f t="shared" si="102"/>
        <v>109.846136504537</v>
      </c>
      <c r="Y59" s="85"/>
      <c r="Z59" s="9" t="s">
        <v>67</v>
      </c>
      <c r="AA59" s="9" t="s">
        <v>68</v>
      </c>
      <c r="AB59" s="5"/>
    </row>
    <row r="60" spans="1:29" s="4" customFormat="1" ht="19.5" customHeight="1" x14ac:dyDescent="0.3">
      <c r="A60" s="38">
        <v>20230920</v>
      </c>
      <c r="B60" s="38" t="s">
        <v>31</v>
      </c>
      <c r="C60" s="9">
        <v>406340</v>
      </c>
      <c r="D60" s="9">
        <v>62595</v>
      </c>
      <c r="E60" s="9">
        <f t="shared" si="71"/>
        <v>468935</v>
      </c>
      <c r="G60" s="38">
        <v>20230920</v>
      </c>
      <c r="H60" s="38" t="s">
        <v>31</v>
      </c>
      <c r="I60" s="9">
        <v>406340</v>
      </c>
      <c r="J60" s="37">
        <f t="shared" si="21"/>
        <v>17893</v>
      </c>
      <c r="K60" s="9">
        <v>123338</v>
      </c>
      <c r="L60" s="9">
        <f t="shared" si="103"/>
        <v>529678</v>
      </c>
      <c r="M60" s="14">
        <f t="shared" si="104"/>
        <v>21763</v>
      </c>
      <c r="O60" s="38">
        <v>20230920</v>
      </c>
      <c r="P60" s="53">
        <v>535301</v>
      </c>
      <c r="Q60" s="53">
        <f t="shared" si="105"/>
        <v>21918</v>
      </c>
      <c r="R60" s="73">
        <f t="shared" si="106"/>
        <v>100.71221798465284</v>
      </c>
      <c r="S60" s="73">
        <f t="shared" si="107"/>
        <v>122.49483038059577</v>
      </c>
      <c r="U60" s="9">
        <v>454679</v>
      </c>
      <c r="V60" s="14">
        <f t="shared" si="100"/>
        <v>19531</v>
      </c>
      <c r="W60" s="74">
        <f t="shared" si="101"/>
        <v>89.744061020998942</v>
      </c>
      <c r="X60" s="75">
        <f t="shared" si="102"/>
        <v>109.15441792879896</v>
      </c>
      <c r="Y60" s="85"/>
      <c r="Z60" s="9" t="s">
        <v>68</v>
      </c>
      <c r="AA60" s="9" t="s">
        <v>67</v>
      </c>
      <c r="AB60" s="5"/>
    </row>
    <row r="61" spans="1:29" s="4" customFormat="1" ht="19.5" customHeight="1" x14ac:dyDescent="0.3">
      <c r="A61" s="38">
        <v>20230921</v>
      </c>
      <c r="B61" s="38" t="s">
        <v>32</v>
      </c>
      <c r="C61" s="9">
        <v>423041</v>
      </c>
      <c r="D61" s="9">
        <v>64781</v>
      </c>
      <c r="E61" s="9">
        <f t="shared" si="71"/>
        <v>487822</v>
      </c>
      <c r="G61" s="38">
        <v>20230921</v>
      </c>
      <c r="H61" s="38" t="s">
        <v>32</v>
      </c>
      <c r="I61" s="9">
        <v>423041</v>
      </c>
      <c r="J61" s="37">
        <f t="shared" si="21"/>
        <v>16701</v>
      </c>
      <c r="K61" s="9">
        <v>127182</v>
      </c>
      <c r="L61" s="9">
        <f t="shared" si="103"/>
        <v>550223</v>
      </c>
      <c r="M61" s="14">
        <f t="shared" si="104"/>
        <v>20545</v>
      </c>
      <c r="O61" s="38">
        <v>20230921</v>
      </c>
      <c r="P61" s="53">
        <v>555979</v>
      </c>
      <c r="Q61" s="53">
        <f t="shared" si="105"/>
        <v>20678</v>
      </c>
      <c r="R61" s="73">
        <f t="shared" si="106"/>
        <v>100.64735945485519</v>
      </c>
      <c r="S61" s="73">
        <f t="shared" si="107"/>
        <v>123.81294533261482</v>
      </c>
      <c r="U61" s="9">
        <v>473003</v>
      </c>
      <c r="V61" s="14">
        <f t="shared" si="100"/>
        <v>18324</v>
      </c>
      <c r="W61" s="74">
        <f t="shared" si="101"/>
        <v>89.189583840350451</v>
      </c>
      <c r="X61" s="75">
        <f t="shared" si="102"/>
        <v>109.71798095922401</v>
      </c>
      <c r="Y61" s="85"/>
      <c r="Z61" s="9" t="s">
        <v>69</v>
      </c>
      <c r="AA61" s="9" t="s">
        <v>68</v>
      </c>
      <c r="AB61" s="5"/>
    </row>
    <row r="62" spans="1:29" s="4" customFormat="1" ht="19.5" customHeight="1" x14ac:dyDescent="0.3">
      <c r="A62" s="38">
        <v>20230922</v>
      </c>
      <c r="B62" s="38" t="s">
        <v>33</v>
      </c>
      <c r="C62" s="9">
        <v>438979</v>
      </c>
      <c r="D62" s="9">
        <v>66852</v>
      </c>
      <c r="E62" s="9">
        <f t="shared" si="71"/>
        <v>505831</v>
      </c>
      <c r="G62" s="38">
        <v>20230922</v>
      </c>
      <c r="H62" s="38" t="s">
        <v>33</v>
      </c>
      <c r="I62" s="9">
        <v>438979</v>
      </c>
      <c r="J62" s="37">
        <f t="shared" si="21"/>
        <v>15938</v>
      </c>
      <c r="K62" s="9">
        <v>130796</v>
      </c>
      <c r="L62" s="9">
        <f t="shared" si="103"/>
        <v>569775</v>
      </c>
      <c r="M62" s="14">
        <f t="shared" si="104"/>
        <v>19552</v>
      </c>
      <c r="O62" s="38">
        <v>20230922</v>
      </c>
      <c r="P62" s="53">
        <v>575662</v>
      </c>
      <c r="Q62" s="53">
        <f t="shared" si="105"/>
        <v>19683</v>
      </c>
      <c r="R62" s="73">
        <f t="shared" si="106"/>
        <v>100.67000818330605</v>
      </c>
      <c r="S62" s="73">
        <f t="shared" si="107"/>
        <v>123.49730204542601</v>
      </c>
      <c r="U62" s="9">
        <v>490435</v>
      </c>
      <c r="V62" s="14">
        <f t="shared" si="100"/>
        <v>17432</v>
      </c>
      <c r="W62" s="74">
        <f t="shared" si="101"/>
        <v>89.157119476268406</v>
      </c>
      <c r="X62" s="75">
        <f t="shared" si="102"/>
        <v>109.37382356631949</v>
      </c>
      <c r="Y62" s="85"/>
      <c r="Z62" s="9" t="s">
        <v>70</v>
      </c>
      <c r="AA62" s="9" t="s">
        <v>68</v>
      </c>
      <c r="AB62" s="5"/>
    </row>
    <row r="63" spans="1:29" ht="19.5" customHeight="1" x14ac:dyDescent="0.3">
      <c r="A63" s="64">
        <v>20230923</v>
      </c>
      <c r="B63" s="64" t="s">
        <v>35</v>
      </c>
      <c r="C63" s="65">
        <v>448047</v>
      </c>
      <c r="D63" s="65">
        <v>68377</v>
      </c>
      <c r="E63" s="65">
        <f t="shared" si="71"/>
        <v>516424</v>
      </c>
      <c r="G63" s="64">
        <v>20230923</v>
      </c>
      <c r="H63" s="64" t="s">
        <v>35</v>
      </c>
      <c r="I63" s="65">
        <v>448047</v>
      </c>
      <c r="J63" s="66">
        <f t="shared" si="21"/>
        <v>9068</v>
      </c>
      <c r="K63" s="65">
        <v>133179</v>
      </c>
      <c r="L63" s="65">
        <f t="shared" si="103"/>
        <v>581226</v>
      </c>
      <c r="M63" s="67">
        <f t="shared" si="104"/>
        <v>11451</v>
      </c>
      <c r="O63" s="64">
        <v>20230923</v>
      </c>
      <c r="P63" s="68">
        <v>587207</v>
      </c>
      <c r="Q63" s="68">
        <f t="shared" si="105"/>
        <v>11545</v>
      </c>
      <c r="R63" s="77">
        <f t="shared" si="106"/>
        <v>100.82088900532705</v>
      </c>
      <c r="S63" s="77">
        <f t="shared" si="107"/>
        <v>127.31583590648434</v>
      </c>
      <c r="U63" s="65">
        <v>500729</v>
      </c>
      <c r="V63" s="67">
        <f t="shared" si="100"/>
        <v>10294</v>
      </c>
      <c r="W63" s="79">
        <f t="shared" si="101"/>
        <v>89.8960789450703</v>
      </c>
      <c r="X63" s="80">
        <f t="shared" si="102"/>
        <v>113.5200705778562</v>
      </c>
      <c r="Y63" s="85"/>
      <c r="Z63" s="9" t="s">
        <v>71</v>
      </c>
      <c r="AA63" s="9" t="s">
        <v>68</v>
      </c>
    </row>
    <row r="64" spans="1:29" ht="19.5" customHeight="1" x14ac:dyDescent="0.3">
      <c r="A64" s="64">
        <v>20230924</v>
      </c>
      <c r="B64" s="64" t="s">
        <v>36</v>
      </c>
      <c r="C64" s="65">
        <v>456036</v>
      </c>
      <c r="D64" s="65">
        <v>69617</v>
      </c>
      <c r="E64" s="65">
        <f t="shared" ref="E64:E69" si="108">C64+D64</f>
        <v>525653</v>
      </c>
      <c r="G64" s="64">
        <v>20230924</v>
      </c>
      <c r="H64" s="64" t="s">
        <v>36</v>
      </c>
      <c r="I64" s="65">
        <v>456036</v>
      </c>
      <c r="J64" s="66">
        <f t="shared" si="21"/>
        <v>7989</v>
      </c>
      <c r="K64" s="65">
        <v>135147</v>
      </c>
      <c r="L64" s="65">
        <f t="shared" si="103"/>
        <v>591183</v>
      </c>
      <c r="M64" s="67">
        <f t="shared" si="104"/>
        <v>9957</v>
      </c>
      <c r="O64" s="64">
        <v>20230924</v>
      </c>
      <c r="P64" s="68">
        <v>597284</v>
      </c>
      <c r="Q64" s="68">
        <f t="shared" si="105"/>
        <v>10077</v>
      </c>
      <c r="R64" s="77">
        <f t="shared" si="106"/>
        <v>101.20518228382042</v>
      </c>
      <c r="S64" s="77">
        <f t="shared" si="107"/>
        <v>126.13593691325573</v>
      </c>
      <c r="U64" s="65">
        <v>509754</v>
      </c>
      <c r="V64" s="67">
        <f t="shared" si="100"/>
        <v>9025</v>
      </c>
      <c r="W64" s="79">
        <f t="shared" si="101"/>
        <v>90.639750928994673</v>
      </c>
      <c r="X64" s="80">
        <f t="shared" si="102"/>
        <v>112.96783076730506</v>
      </c>
      <c r="Y64" s="85"/>
      <c r="Z64" s="9" t="s">
        <v>67</v>
      </c>
      <c r="AA64" s="9" t="s">
        <v>68</v>
      </c>
    </row>
    <row r="65" spans="1:28" s="4" customFormat="1" ht="19.5" customHeight="1" x14ac:dyDescent="0.3">
      <c r="A65" s="38">
        <v>20230925</v>
      </c>
      <c r="B65" s="38" t="s">
        <v>29</v>
      </c>
      <c r="C65" s="9">
        <v>477558</v>
      </c>
      <c r="D65" s="9">
        <v>71970</v>
      </c>
      <c r="E65" s="9">
        <f t="shared" si="108"/>
        <v>549528</v>
      </c>
      <c r="G65" s="38">
        <v>20230925</v>
      </c>
      <c r="H65" s="38" t="s">
        <v>29</v>
      </c>
      <c r="I65" s="9">
        <v>477558</v>
      </c>
      <c r="J65" s="37">
        <f t="shared" si="21"/>
        <v>21522</v>
      </c>
      <c r="K65" s="9">
        <v>139232</v>
      </c>
      <c r="L65" s="9">
        <f t="shared" si="103"/>
        <v>616790</v>
      </c>
      <c r="M65" s="14">
        <f t="shared" si="104"/>
        <v>25607</v>
      </c>
      <c r="O65" s="38">
        <v>20230925</v>
      </c>
      <c r="P65" s="53">
        <v>623016</v>
      </c>
      <c r="Q65" s="53">
        <f t="shared" si="105"/>
        <v>25732</v>
      </c>
      <c r="R65" s="73">
        <f t="shared" si="106"/>
        <v>100.48814777209355</v>
      </c>
      <c r="S65" s="73">
        <f t="shared" si="107"/>
        <v>119.56137905399127</v>
      </c>
      <c r="U65" s="9">
        <v>532887</v>
      </c>
      <c r="V65" s="14">
        <f t="shared" ref="V65" si="109">U65-U64</f>
        <v>23133</v>
      </c>
      <c r="W65" s="74">
        <f t="shared" ref="W65" si="110">V65/M65*100</f>
        <v>90.338579294724099</v>
      </c>
      <c r="X65" s="75">
        <f t="shared" ref="X65" si="111">V65/J65*100</f>
        <v>107.48536381377195</v>
      </c>
      <c r="Y65" s="85"/>
      <c r="Z65" s="94">
        <v>3.5</v>
      </c>
      <c r="AA65" s="94">
        <v>4.7</v>
      </c>
      <c r="AB65" s="5"/>
    </row>
    <row r="66" spans="1:28" s="4" customFormat="1" ht="19.5" customHeight="1" x14ac:dyDescent="0.3">
      <c r="A66" s="38">
        <v>20230926</v>
      </c>
      <c r="B66" s="38" t="s">
        <v>30</v>
      </c>
      <c r="C66" s="9">
        <v>495669</v>
      </c>
      <c r="D66" s="9">
        <v>74027</v>
      </c>
      <c r="E66" s="9">
        <f t="shared" si="108"/>
        <v>569696</v>
      </c>
      <c r="G66" s="38">
        <v>20230926</v>
      </c>
      <c r="H66" s="38" t="s">
        <v>30</v>
      </c>
      <c r="I66" s="9">
        <v>495669</v>
      </c>
      <c r="J66" s="37">
        <f t="shared" si="21"/>
        <v>18111</v>
      </c>
      <c r="K66" s="9">
        <v>142730</v>
      </c>
      <c r="L66" s="9">
        <f t="shared" ref="L66" si="112">I66+K66</f>
        <v>638399</v>
      </c>
      <c r="M66" s="14">
        <f t="shared" ref="M66" si="113">L66-L65</f>
        <v>21609</v>
      </c>
      <c r="O66" s="38">
        <v>20230926</v>
      </c>
      <c r="P66" s="53">
        <v>644762</v>
      </c>
      <c r="Q66" s="53">
        <f t="shared" ref="Q66" si="114">P66-P65</f>
        <v>21746</v>
      </c>
      <c r="R66" s="73">
        <f t="shared" ref="R66" si="115">Q66/M66*100</f>
        <v>100.63399509463649</v>
      </c>
      <c r="S66" s="73">
        <f t="shared" ref="S66" si="116">Q66/J66*100</f>
        <v>120.07067528021645</v>
      </c>
      <c r="U66" s="9">
        <v>552451</v>
      </c>
      <c r="V66" s="14">
        <f t="shared" ref="V66" si="117">U66-U65</f>
        <v>19564</v>
      </c>
      <c r="W66" s="74">
        <f t="shared" ref="W66" si="118">V66/M66*100</f>
        <v>90.536350594659638</v>
      </c>
      <c r="X66" s="75">
        <f t="shared" ref="X66" si="119">V66/J66*100</f>
        <v>108.02274860581966</v>
      </c>
      <c r="Y66" s="85"/>
      <c r="Z66" s="94">
        <v>3.5</v>
      </c>
      <c r="AA66" s="94">
        <v>4.7</v>
      </c>
      <c r="AB66" s="5"/>
    </row>
    <row r="67" spans="1:28" s="4" customFormat="1" ht="19.5" customHeight="1" x14ac:dyDescent="0.3">
      <c r="A67" s="38">
        <v>20230927</v>
      </c>
      <c r="B67" s="38" t="s">
        <v>31</v>
      </c>
      <c r="C67" s="9">
        <v>513577</v>
      </c>
      <c r="D67" s="9">
        <v>76002</v>
      </c>
      <c r="E67" s="9">
        <f t="shared" si="108"/>
        <v>589579</v>
      </c>
      <c r="G67" s="38">
        <v>20230927</v>
      </c>
      <c r="H67" s="38" t="s">
        <v>31</v>
      </c>
      <c r="I67" s="9">
        <v>513577</v>
      </c>
      <c r="J67" s="37">
        <f t="shared" si="21"/>
        <v>17908</v>
      </c>
      <c r="K67" s="9">
        <v>146432</v>
      </c>
      <c r="L67" s="9">
        <f t="shared" ref="L67:L68" si="120">I67+K67</f>
        <v>660009</v>
      </c>
      <c r="M67" s="14">
        <f t="shared" ref="M67:M68" si="121">L67-L66</f>
        <v>21610</v>
      </c>
      <c r="O67" s="38">
        <v>20230927</v>
      </c>
      <c r="P67" s="53"/>
      <c r="Q67" s="53"/>
      <c r="R67" s="53"/>
      <c r="S67" s="53"/>
      <c r="U67" s="9"/>
      <c r="V67" s="72"/>
      <c r="W67" s="72"/>
      <c r="X67" s="72"/>
      <c r="Y67" s="85"/>
      <c r="Z67" s="9" t="s">
        <v>83</v>
      </c>
      <c r="AA67" s="9" t="s">
        <v>83</v>
      </c>
      <c r="AB67" s="5"/>
    </row>
    <row r="68" spans="1:28" s="4" customFormat="1" ht="19.5" customHeight="1" x14ac:dyDescent="0.3">
      <c r="A68" s="64">
        <v>20230928</v>
      </c>
      <c r="B68" s="64" t="s">
        <v>32</v>
      </c>
      <c r="C68" s="65">
        <v>520441</v>
      </c>
      <c r="D68" s="65">
        <v>77235</v>
      </c>
      <c r="E68" s="65">
        <f t="shared" si="108"/>
        <v>597676</v>
      </c>
      <c r="G68" s="64">
        <v>20230928</v>
      </c>
      <c r="H68" s="64" t="s">
        <v>32</v>
      </c>
      <c r="I68" s="65">
        <v>520441</v>
      </c>
      <c r="J68" s="66">
        <f t="shared" si="21"/>
        <v>6864</v>
      </c>
      <c r="K68" s="65">
        <v>148289</v>
      </c>
      <c r="L68" s="65">
        <f t="shared" si="120"/>
        <v>668730</v>
      </c>
      <c r="M68" s="67">
        <f t="shared" si="121"/>
        <v>8721</v>
      </c>
      <c r="O68" s="64">
        <v>20230928</v>
      </c>
      <c r="P68" s="68"/>
      <c r="Q68" s="68"/>
      <c r="R68" s="68"/>
      <c r="S68" s="68"/>
      <c r="U68" s="65"/>
      <c r="V68" s="105"/>
      <c r="W68" s="105"/>
      <c r="X68" s="105"/>
      <c r="Y68" s="85"/>
      <c r="Z68" s="9" t="s">
        <v>83</v>
      </c>
      <c r="AA68" s="9" t="s">
        <v>84</v>
      </c>
      <c r="AB68" s="5"/>
    </row>
    <row r="69" spans="1:28" s="4" customFormat="1" ht="19.5" customHeight="1" x14ac:dyDescent="0.3">
      <c r="A69" s="64">
        <v>20230929</v>
      </c>
      <c r="B69" s="64" t="s">
        <v>33</v>
      </c>
      <c r="C69" s="65">
        <v>526098</v>
      </c>
      <c r="D69" s="65">
        <v>78263</v>
      </c>
      <c r="E69" s="65">
        <f t="shared" si="108"/>
        <v>604361</v>
      </c>
      <c r="G69" s="64">
        <v>20230929</v>
      </c>
      <c r="H69" s="64" t="s">
        <v>33</v>
      </c>
      <c r="I69" s="65">
        <v>526098</v>
      </c>
      <c r="J69" s="66">
        <f t="shared" si="21"/>
        <v>5657</v>
      </c>
      <c r="K69" s="65">
        <v>149844</v>
      </c>
      <c r="L69" s="65">
        <f t="shared" ref="L69" si="122">I69+K69</f>
        <v>675942</v>
      </c>
      <c r="M69" s="67">
        <f t="shared" ref="M69" si="123">L69-L68</f>
        <v>7212</v>
      </c>
      <c r="O69" s="64">
        <v>20230929</v>
      </c>
      <c r="P69" s="68"/>
      <c r="Q69" s="68"/>
      <c r="R69" s="68"/>
      <c r="S69" s="68"/>
      <c r="U69" s="65"/>
      <c r="V69" s="105"/>
      <c r="W69" s="105"/>
      <c r="X69" s="105"/>
      <c r="Y69" s="85"/>
      <c r="Z69" s="9" t="s">
        <v>85</v>
      </c>
      <c r="AA69" s="9" t="s">
        <v>86</v>
      </c>
      <c r="AB69" s="5"/>
    </row>
    <row r="70" spans="1:28" ht="19.5" customHeight="1" x14ac:dyDescent="0.3">
      <c r="A70" s="54">
        <v>20230930</v>
      </c>
      <c r="B70" s="54" t="s">
        <v>35</v>
      </c>
      <c r="C70" s="56">
        <v>532167</v>
      </c>
      <c r="D70" s="56">
        <v>79190</v>
      </c>
      <c r="E70" s="56">
        <f t="shared" ref="E70" si="124">C70+D70</f>
        <v>611357</v>
      </c>
      <c r="G70" s="54">
        <v>20230930</v>
      </c>
      <c r="H70" s="54" t="s">
        <v>35</v>
      </c>
      <c r="I70" s="56">
        <v>532167</v>
      </c>
      <c r="J70" s="103">
        <f t="shared" si="21"/>
        <v>6069</v>
      </c>
      <c r="K70" s="56">
        <v>151305</v>
      </c>
      <c r="L70" s="50">
        <f t="shared" ref="L70" si="125">I70+K70</f>
        <v>683472</v>
      </c>
      <c r="M70" s="99">
        <f t="shared" ref="M70" si="126">L70-L69</f>
        <v>7530</v>
      </c>
      <c r="N70" s="4"/>
      <c r="O70" s="54">
        <v>20230930</v>
      </c>
      <c r="P70" s="100">
        <v>690247</v>
      </c>
      <c r="Q70" s="100"/>
      <c r="R70" s="100"/>
      <c r="S70" s="100"/>
      <c r="U70" s="56">
        <v>593032</v>
      </c>
      <c r="V70" s="101"/>
      <c r="W70" s="101"/>
      <c r="X70" s="101"/>
      <c r="Y70" s="85"/>
      <c r="Z70" s="104">
        <v>3.5</v>
      </c>
      <c r="AA70" s="104">
        <v>4.7</v>
      </c>
    </row>
    <row r="71" spans="1:28" x14ac:dyDescent="0.3">
      <c r="A71" t="s">
        <v>79</v>
      </c>
      <c r="C71" s="102">
        <f>C65+J88</f>
        <v>533748.77777777775</v>
      </c>
      <c r="D71" s="83" t="s">
        <v>42</v>
      </c>
      <c r="E71" s="82">
        <f>E66+G80</f>
        <v>636541.20833333337</v>
      </c>
      <c r="K71" s="83" t="s">
        <v>42</v>
      </c>
      <c r="L71" s="82">
        <f>L66+K80</f>
        <v>712915.45833333337</v>
      </c>
      <c r="O71" s="83" t="s">
        <v>42</v>
      </c>
      <c r="P71" s="82">
        <f>P66+R80</f>
        <v>720139.5555555555</v>
      </c>
      <c r="R71" s="82"/>
      <c r="U71" s="82">
        <f>U66+X80</f>
        <v>617500.25</v>
      </c>
    </row>
    <row r="72" spans="1:28" x14ac:dyDescent="0.3">
      <c r="D72" s="83" t="s">
        <v>80</v>
      </c>
      <c r="E72" s="82">
        <v>642532.7279411765</v>
      </c>
      <c r="K72" s="83" t="s">
        <v>81</v>
      </c>
      <c r="L72" s="82">
        <v>720813.125</v>
      </c>
      <c r="O72" s="83" t="s">
        <v>82</v>
      </c>
      <c r="P72" s="82">
        <v>728180.5294117647</v>
      </c>
      <c r="R72" s="82"/>
      <c r="U72" s="82">
        <v>623258.92647058819</v>
      </c>
    </row>
    <row r="73" spans="1:28" x14ac:dyDescent="0.3">
      <c r="A73" s="96" t="s">
        <v>66</v>
      </c>
      <c r="D73" s="83"/>
      <c r="E73" s="82"/>
      <c r="K73" s="83"/>
      <c r="L73" s="82"/>
      <c r="O73" s="83"/>
      <c r="P73" s="82"/>
      <c r="R73" s="82"/>
    </row>
    <row r="74" spans="1:28" x14ac:dyDescent="0.3">
      <c r="D74" s="83"/>
      <c r="E74" s="82"/>
      <c r="K74" s="83"/>
      <c r="L74" s="82"/>
      <c r="O74" s="83"/>
      <c r="P74" s="82"/>
      <c r="R74" s="82"/>
    </row>
    <row r="75" spans="1:28" x14ac:dyDescent="0.3">
      <c r="D75" s="83"/>
      <c r="E75" s="82"/>
    </row>
    <row r="76" spans="1:28" x14ac:dyDescent="0.3">
      <c r="A76" t="s">
        <v>56</v>
      </c>
      <c r="C76" s="3">
        <f>SUM(G82,G85:G89,G92:G96,G99:G103,G106:G108)</f>
        <v>459519</v>
      </c>
      <c r="D76" t="s">
        <v>54</v>
      </c>
      <c r="E76">
        <v>18</v>
      </c>
      <c r="G76" s="90">
        <f>C76/E76</f>
        <v>25528.833333333332</v>
      </c>
      <c r="H76" t="s">
        <v>56</v>
      </c>
      <c r="I76" s="90">
        <f>SUM(M41,M44:M48,M51:M55,M58:M62,M65,M66)</f>
        <v>516156</v>
      </c>
      <c r="J76" t="s">
        <v>64</v>
      </c>
      <c r="K76" s="95">
        <f>I76/$E$76</f>
        <v>28675.333333333332</v>
      </c>
      <c r="O76" t="s">
        <v>56</v>
      </c>
      <c r="P76" s="90">
        <f>SUM(Q41,Q44:Q48,Q51:Q55,Q58:Q62,Q65,Q66)</f>
        <v>520930</v>
      </c>
      <c r="Q76" t="s">
        <v>64</v>
      </c>
      <c r="R76" s="3">
        <f>P76/$E$76</f>
        <v>28940.555555555555</v>
      </c>
      <c r="U76" t="s">
        <v>56</v>
      </c>
      <c r="V76" s="90">
        <f>SUM(V41,V44:V48,V51:V55,V58:V62,V65,V66)</f>
        <v>444897</v>
      </c>
      <c r="W76" t="s">
        <v>64</v>
      </c>
      <c r="X76" s="3">
        <f>V76/$E$76</f>
        <v>24716.5</v>
      </c>
    </row>
    <row r="77" spans="1:28" x14ac:dyDescent="0.3">
      <c r="A77" t="s">
        <v>57</v>
      </c>
      <c r="C77" s="3">
        <f>SUM(G83:G84,G90:G91,G97:G98,G104:G105)</f>
        <v>110177</v>
      </c>
      <c r="D77" t="s">
        <v>55</v>
      </c>
      <c r="E77">
        <v>8</v>
      </c>
      <c r="G77" s="90">
        <f>C77/E77</f>
        <v>13772.125</v>
      </c>
      <c r="H77" t="s">
        <v>57</v>
      </c>
      <c r="I77" s="90">
        <f>SUM(M42:M43,M49:M50,M56:M57,M63:M64)</f>
        <v>122243</v>
      </c>
      <c r="J77" t="s">
        <v>65</v>
      </c>
      <c r="K77" s="95">
        <f>I77/$E$77</f>
        <v>15280.375</v>
      </c>
      <c r="O77" t="s">
        <v>57</v>
      </c>
      <c r="P77" s="90">
        <f>SUM(Q42:Q43,Q49:Q50,Q56:Q57,Q63:Q64)</f>
        <v>123832</v>
      </c>
      <c r="Q77" t="s">
        <v>65</v>
      </c>
      <c r="R77" s="3">
        <f>P77/$E$77</f>
        <v>15479</v>
      </c>
      <c r="U77" t="s">
        <v>57</v>
      </c>
      <c r="V77" s="90">
        <f>SUM(V42:V43,V49:V50,V56:V57,V63:V64)</f>
        <v>107554</v>
      </c>
      <c r="W77" t="s">
        <v>65</v>
      </c>
      <c r="X77" s="3">
        <f>V77/$E$77</f>
        <v>13444.25</v>
      </c>
    </row>
    <row r="78" spans="1:28" x14ac:dyDescent="0.3">
      <c r="D78" t="s">
        <v>52</v>
      </c>
      <c r="E78">
        <v>1</v>
      </c>
      <c r="G78" s="90">
        <f>G76*E78</f>
        <v>25528.833333333332</v>
      </c>
      <c r="J78" t="s">
        <v>52</v>
      </c>
      <c r="K78" s="3">
        <f>K76*$E$78</f>
        <v>28675.333333333332</v>
      </c>
      <c r="Q78" t="s">
        <v>52</v>
      </c>
      <c r="R78" s="3">
        <f>R76*$E$78</f>
        <v>28940.555555555555</v>
      </c>
      <c r="W78" t="s">
        <v>52</v>
      </c>
      <c r="X78" s="95">
        <f>X76*$E$78</f>
        <v>24716.5</v>
      </c>
    </row>
    <row r="79" spans="1:28" x14ac:dyDescent="0.3">
      <c r="D79" t="s">
        <v>53</v>
      </c>
      <c r="E79">
        <v>3</v>
      </c>
      <c r="G79" s="3">
        <f>G77*E79</f>
        <v>41316.375</v>
      </c>
      <c r="J79" t="s">
        <v>53</v>
      </c>
      <c r="K79" s="3">
        <f>K77*$E$79</f>
        <v>45841.125</v>
      </c>
      <c r="Q79" t="s">
        <v>53</v>
      </c>
      <c r="R79" s="3">
        <f>R77*$E$79</f>
        <v>46437</v>
      </c>
      <c r="W79" t="s">
        <v>53</v>
      </c>
      <c r="X79" s="95">
        <f>X77*$E$79</f>
        <v>40332.75</v>
      </c>
    </row>
    <row r="80" spans="1:28" x14ac:dyDescent="0.3">
      <c r="G80" s="3">
        <f>G78+G79</f>
        <v>66845.208333333328</v>
      </c>
      <c r="K80" s="3">
        <f>K78+K79</f>
        <v>74516.458333333328</v>
      </c>
      <c r="R80" s="3">
        <f>R78+R79</f>
        <v>75377.555555555562</v>
      </c>
      <c r="X80" s="3">
        <f>X78+X79</f>
        <v>65049.25</v>
      </c>
    </row>
    <row r="81" spans="1:15" x14ac:dyDescent="0.3">
      <c r="G81" s="91"/>
      <c r="J81" t="s">
        <v>72</v>
      </c>
    </row>
    <row r="82" spans="1:15" x14ac:dyDescent="0.3">
      <c r="D82" s="34" t="s">
        <v>33</v>
      </c>
      <c r="E82">
        <v>51165</v>
      </c>
      <c r="G82">
        <v>51165</v>
      </c>
      <c r="I82" t="s">
        <v>73</v>
      </c>
      <c r="J82" s="90">
        <f>SUM(J41,J44:J48,J51:J55,J58:J62,J65)</f>
        <v>384710</v>
      </c>
    </row>
    <row r="83" spans="1:15" x14ac:dyDescent="0.3">
      <c r="A83" s="7" t="s">
        <v>6</v>
      </c>
      <c r="B83" s="7"/>
      <c r="D83" s="64" t="s">
        <v>27</v>
      </c>
      <c r="E83">
        <v>73525</v>
      </c>
      <c r="G83">
        <f>E83-E82</f>
        <v>22360</v>
      </c>
      <c r="I83" t="s">
        <v>74</v>
      </c>
      <c r="J83" s="90">
        <f>SUM(J42:J43,J49:J50,J56:J57,J63:J64)</f>
        <v>92848</v>
      </c>
    </row>
    <row r="84" spans="1:15" x14ac:dyDescent="0.3">
      <c r="A84" s="7" t="s">
        <v>7</v>
      </c>
      <c r="B84" s="7"/>
      <c r="D84" s="64" t="s">
        <v>28</v>
      </c>
      <c r="E84">
        <v>90469</v>
      </c>
      <c r="G84">
        <f t="shared" ref="G84:G107" si="127">E84-E83</f>
        <v>16944</v>
      </c>
      <c r="I84" t="s">
        <v>75</v>
      </c>
      <c r="J84" s="90">
        <f>J82/E76</f>
        <v>21372.777777777777</v>
      </c>
    </row>
    <row r="85" spans="1:15" x14ac:dyDescent="0.3">
      <c r="A85" s="7" t="s">
        <v>9</v>
      </c>
      <c r="B85" s="7"/>
      <c r="D85" s="38" t="s">
        <v>29</v>
      </c>
      <c r="E85">
        <v>125646</v>
      </c>
      <c r="G85">
        <f t="shared" si="127"/>
        <v>35177</v>
      </c>
      <c r="I85" t="s">
        <v>76</v>
      </c>
      <c r="J85" s="90">
        <f>J83/E77</f>
        <v>11606</v>
      </c>
      <c r="N85" s="81"/>
      <c r="O85" s="81"/>
    </row>
    <row r="86" spans="1:15" x14ac:dyDescent="0.3">
      <c r="A86" s="7" t="s">
        <v>10</v>
      </c>
      <c r="B86" s="7"/>
      <c r="D86" s="38" t="s">
        <v>30</v>
      </c>
      <c r="E86">
        <v>158258</v>
      </c>
      <c r="G86">
        <f t="shared" si="127"/>
        <v>32612</v>
      </c>
      <c r="I86" t="s">
        <v>77</v>
      </c>
      <c r="J86" s="90">
        <f>J84*E78</f>
        <v>21372.777777777777</v>
      </c>
    </row>
    <row r="87" spans="1:15" x14ac:dyDescent="0.3">
      <c r="A87" s="7" t="s">
        <v>11</v>
      </c>
      <c r="B87" s="7"/>
      <c r="D87" s="38" t="s">
        <v>31</v>
      </c>
      <c r="E87">
        <v>187056</v>
      </c>
      <c r="G87">
        <f t="shared" si="127"/>
        <v>28798</v>
      </c>
      <c r="I87" t="s">
        <v>78</v>
      </c>
      <c r="J87" s="90">
        <f>J85*E79</f>
        <v>34818</v>
      </c>
    </row>
    <row r="88" spans="1:15" x14ac:dyDescent="0.3">
      <c r="D88" s="38" t="s">
        <v>32</v>
      </c>
      <c r="E88">
        <v>214614</v>
      </c>
      <c r="G88">
        <f t="shared" si="127"/>
        <v>27558</v>
      </c>
      <c r="J88" s="90">
        <f>J86+J87</f>
        <v>56190.777777777781</v>
      </c>
    </row>
    <row r="89" spans="1:15" x14ac:dyDescent="0.3">
      <c r="D89" s="38" t="s">
        <v>33</v>
      </c>
      <c r="E89">
        <v>240035</v>
      </c>
      <c r="G89">
        <f t="shared" si="127"/>
        <v>25421</v>
      </c>
    </row>
    <row r="90" spans="1:15" x14ac:dyDescent="0.3">
      <c r="D90" s="64" t="s">
        <v>27</v>
      </c>
      <c r="E90">
        <v>254828</v>
      </c>
      <c r="G90">
        <f t="shared" si="127"/>
        <v>14793</v>
      </c>
    </row>
    <row r="91" spans="1:15" x14ac:dyDescent="0.3">
      <c r="D91" s="64" t="s">
        <v>28</v>
      </c>
      <c r="E91">
        <v>267704</v>
      </c>
      <c r="G91">
        <f t="shared" si="127"/>
        <v>12876</v>
      </c>
    </row>
    <row r="92" spans="1:15" x14ac:dyDescent="0.3">
      <c r="D92" s="38" t="s">
        <v>40</v>
      </c>
      <c r="E92">
        <v>295059</v>
      </c>
      <c r="G92">
        <f t="shared" si="127"/>
        <v>27355</v>
      </c>
    </row>
    <row r="93" spans="1:15" x14ac:dyDescent="0.3">
      <c r="D93" s="38" t="s">
        <v>41</v>
      </c>
      <c r="E93">
        <v>319193</v>
      </c>
      <c r="G93">
        <f t="shared" si="127"/>
        <v>24134</v>
      </c>
    </row>
    <row r="94" spans="1:15" x14ac:dyDescent="0.3">
      <c r="D94" s="38" t="s">
        <v>43</v>
      </c>
      <c r="E94">
        <v>340893</v>
      </c>
      <c r="G94">
        <f t="shared" si="127"/>
        <v>21700</v>
      </c>
    </row>
    <row r="95" spans="1:15" x14ac:dyDescent="0.3">
      <c r="D95" s="43" t="s">
        <v>32</v>
      </c>
      <c r="E95">
        <v>362603</v>
      </c>
      <c r="G95">
        <f t="shared" si="127"/>
        <v>21710</v>
      </c>
    </row>
    <row r="96" spans="1:15" x14ac:dyDescent="0.3">
      <c r="D96" s="34" t="s">
        <v>33</v>
      </c>
      <c r="E96">
        <v>383628</v>
      </c>
      <c r="G96">
        <f t="shared" si="127"/>
        <v>21025</v>
      </c>
    </row>
    <row r="97" spans="4:21" x14ac:dyDescent="0.3">
      <c r="D97" s="64" t="s">
        <v>27</v>
      </c>
      <c r="E97">
        <v>396466</v>
      </c>
      <c r="G97">
        <f t="shared" si="127"/>
        <v>12838</v>
      </c>
    </row>
    <row r="98" spans="4:21" x14ac:dyDescent="0.3">
      <c r="D98" s="64" t="s">
        <v>28</v>
      </c>
      <c r="E98">
        <v>407010</v>
      </c>
      <c r="G98">
        <f t="shared" si="127"/>
        <v>10544</v>
      </c>
    </row>
    <row r="99" spans="4:21" x14ac:dyDescent="0.3">
      <c r="D99" s="38" t="s">
        <v>29</v>
      </c>
      <c r="E99">
        <v>428706</v>
      </c>
      <c r="G99">
        <f t="shared" si="127"/>
        <v>21696</v>
      </c>
    </row>
    <row r="100" spans="4:21" x14ac:dyDescent="0.3">
      <c r="D100" s="38" t="s">
        <v>30</v>
      </c>
      <c r="E100">
        <v>448830</v>
      </c>
      <c r="G100">
        <f t="shared" si="127"/>
        <v>20124</v>
      </c>
    </row>
    <row r="101" spans="4:21" x14ac:dyDescent="0.3">
      <c r="D101" s="38" t="s">
        <v>31</v>
      </c>
      <c r="E101">
        <v>468935</v>
      </c>
      <c r="G101">
        <f t="shared" si="127"/>
        <v>20105</v>
      </c>
    </row>
    <row r="102" spans="4:21" x14ac:dyDescent="0.3">
      <c r="D102" s="38" t="s">
        <v>32</v>
      </c>
      <c r="E102">
        <v>487822</v>
      </c>
      <c r="G102">
        <f t="shared" si="127"/>
        <v>18887</v>
      </c>
    </row>
    <row r="103" spans="4:21" x14ac:dyDescent="0.3">
      <c r="D103" s="34" t="s">
        <v>33</v>
      </c>
      <c r="E103">
        <v>505831</v>
      </c>
      <c r="G103">
        <f t="shared" si="127"/>
        <v>18009</v>
      </c>
    </row>
    <row r="104" spans="4:21" x14ac:dyDescent="0.3">
      <c r="D104" s="64" t="s">
        <v>27</v>
      </c>
      <c r="E104" s="3">
        <v>516424</v>
      </c>
      <c r="G104">
        <f t="shared" si="127"/>
        <v>10593</v>
      </c>
      <c r="L104" s="82">
        <f>L57/17*30</f>
        <v>815553.52941176482</v>
      </c>
      <c r="P104" s="82">
        <f>P57/17*30</f>
        <v>824465.29411764699</v>
      </c>
      <c r="U104" s="82">
        <f>U53/13*30</f>
        <v>762168.4615384615</v>
      </c>
    </row>
    <row r="105" spans="4:21" x14ac:dyDescent="0.3">
      <c r="D105" s="64" t="s">
        <v>28</v>
      </c>
      <c r="E105">
        <v>525653</v>
      </c>
      <c r="G105">
        <f t="shared" si="127"/>
        <v>9229</v>
      </c>
    </row>
    <row r="106" spans="4:21" x14ac:dyDescent="0.3">
      <c r="D106" s="38" t="s">
        <v>29</v>
      </c>
      <c r="E106">
        <v>549528</v>
      </c>
      <c r="G106">
        <f t="shared" si="127"/>
        <v>23875</v>
      </c>
    </row>
    <row r="107" spans="4:21" x14ac:dyDescent="0.3">
      <c r="D107" s="38" t="s">
        <v>30</v>
      </c>
      <c r="E107" s="9">
        <v>569696</v>
      </c>
      <c r="G107">
        <f t="shared" si="127"/>
        <v>20168</v>
      </c>
    </row>
    <row r="108" spans="4:21" x14ac:dyDescent="0.3">
      <c r="D108" s="38" t="s">
        <v>31</v>
      </c>
    </row>
  </sheetData>
  <mergeCells count="1">
    <mergeCell ref="A2:X2"/>
  </mergeCells>
  <phoneticPr fontId="2" type="noConversion"/>
  <printOptions horizontalCentered="1"/>
  <pageMargins left="0.25" right="0.25" top="0.75" bottom="0.75" header="0.3" footer="0.3"/>
  <pageSetup paperSize="9" scale="41" fitToHeight="0" orientation="landscape" r:id="rId1"/>
  <rowBreaks count="1" manualBreakCount="1">
    <brk id="38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50"/>
  <sheetViews>
    <sheetView showGridLines="0" tabSelected="1" view="pageBreakPreview" zoomScale="60" zoomScaleNormal="55" workbookViewId="0">
      <selection activeCell="Q60" sqref="Q60"/>
    </sheetView>
  </sheetViews>
  <sheetFormatPr defaultRowHeight="19.5" x14ac:dyDescent="0.3"/>
  <cols>
    <col min="1" max="1" width="17.625" customWidth="1"/>
    <col min="2" max="2" width="6.25" customWidth="1"/>
    <col min="3" max="3" width="13.875" customWidth="1"/>
    <col min="4" max="4" width="17.625" customWidth="1"/>
    <col min="5" max="5" width="16.375" bestFit="1" customWidth="1"/>
    <col min="6" max="6" width="1.375" customWidth="1"/>
    <col min="7" max="7" width="17.625" customWidth="1"/>
    <col min="8" max="8" width="6.5" customWidth="1"/>
    <col min="9" max="9" width="13.875" customWidth="1"/>
    <col min="10" max="10" width="12.625" bestFit="1" customWidth="1"/>
    <col min="11" max="11" width="17.625" customWidth="1"/>
    <col min="12" max="12" width="14.625" customWidth="1"/>
    <col min="13" max="13" width="14.25" bestFit="1" customWidth="1"/>
    <col min="14" max="14" width="1.5" customWidth="1"/>
    <col min="15" max="16" width="17.625" customWidth="1"/>
    <col min="17" max="17" width="14.25" bestFit="1" customWidth="1"/>
    <col min="18" max="18" width="9.625" style="4" bestFit="1" customWidth="1"/>
    <col min="19" max="19" width="9" style="4" bestFit="1" customWidth="1"/>
    <col min="20" max="20" width="1.375" customWidth="1"/>
    <col min="21" max="21" width="18.25" customWidth="1"/>
    <col min="22" max="22" width="14.375" customWidth="1"/>
    <col min="24" max="24" width="7.5" customWidth="1"/>
    <col min="25" max="25" width="1.375" style="4" customWidth="1"/>
    <col min="26" max="26" width="11.875" style="2" bestFit="1" customWidth="1"/>
    <col min="27" max="28" width="11.875" style="2" customWidth="1"/>
    <col min="29" max="29" width="12.25" bestFit="1" customWidth="1"/>
  </cols>
  <sheetData>
    <row r="2" spans="1:30" ht="27" x14ac:dyDescent="0.3">
      <c r="A2" s="106" t="s">
        <v>51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86"/>
    </row>
    <row r="4" spans="1:30" s="4" customFormat="1" ht="39.75" customHeight="1" x14ac:dyDescent="0.3">
      <c r="A4" s="6" t="s">
        <v>4</v>
      </c>
      <c r="B4" s="6"/>
      <c r="G4" s="6" t="s">
        <v>5</v>
      </c>
      <c r="H4" s="6"/>
      <c r="O4" s="6" t="s">
        <v>15</v>
      </c>
      <c r="Q4" s="98">
        <f>P6-K6</f>
        <v>44002</v>
      </c>
      <c r="U4" s="6" t="s">
        <v>8</v>
      </c>
      <c r="Z4" s="5"/>
      <c r="AA4" s="5"/>
      <c r="AB4" s="5"/>
    </row>
    <row r="5" spans="1:30" ht="58.5" x14ac:dyDescent="0.3">
      <c r="A5" s="32" t="s">
        <v>0</v>
      </c>
      <c r="B5" s="32" t="s">
        <v>26</v>
      </c>
      <c r="C5" s="13" t="s">
        <v>3</v>
      </c>
      <c r="D5" s="13" t="s">
        <v>13</v>
      </c>
      <c r="E5" s="33" t="s">
        <v>2</v>
      </c>
      <c r="G5" s="32" t="s">
        <v>1</v>
      </c>
      <c r="H5" s="32" t="s">
        <v>26</v>
      </c>
      <c r="I5" s="33" t="s">
        <v>3</v>
      </c>
      <c r="J5" s="24" t="s">
        <v>16</v>
      </c>
      <c r="K5" s="13" t="s">
        <v>12</v>
      </c>
      <c r="L5" s="13" t="s">
        <v>2</v>
      </c>
      <c r="M5" s="13" t="s">
        <v>16</v>
      </c>
      <c r="N5" s="11"/>
      <c r="O5" s="32" t="s">
        <v>1</v>
      </c>
      <c r="P5" s="13" t="s">
        <v>14</v>
      </c>
      <c r="Q5" s="13" t="s">
        <v>16</v>
      </c>
      <c r="R5" s="29" t="s">
        <v>19</v>
      </c>
      <c r="S5" s="30" t="s">
        <v>20</v>
      </c>
      <c r="U5" s="8" t="s">
        <v>17</v>
      </c>
      <c r="V5" s="13" t="s">
        <v>16</v>
      </c>
      <c r="W5" s="29" t="s">
        <v>19</v>
      </c>
      <c r="X5" s="30" t="s">
        <v>20</v>
      </c>
      <c r="Y5" s="87"/>
    </row>
    <row r="6" spans="1:30" x14ac:dyDescent="0.3">
      <c r="A6" s="38">
        <v>20230701</v>
      </c>
      <c r="B6" s="38" t="s">
        <v>27</v>
      </c>
      <c r="C6" s="9">
        <v>30170</v>
      </c>
      <c r="D6" s="9">
        <v>6021</v>
      </c>
      <c r="E6" s="9">
        <f t="shared" ref="E6:E36" si="0">C6+D6</f>
        <v>36191</v>
      </c>
      <c r="G6" s="34">
        <v>20230801</v>
      </c>
      <c r="H6" s="34" t="s">
        <v>30</v>
      </c>
      <c r="I6" s="97">
        <v>45827</v>
      </c>
      <c r="J6" s="36">
        <f>I6</f>
        <v>45827</v>
      </c>
      <c r="K6" s="35">
        <v>9149</v>
      </c>
      <c r="L6" s="14">
        <f>I6+K6</f>
        <v>54976</v>
      </c>
      <c r="M6" s="14">
        <f>L6-0</f>
        <v>54976</v>
      </c>
      <c r="N6" s="11"/>
      <c r="O6" s="34">
        <v>20230801</v>
      </c>
      <c r="P6" s="9">
        <v>53151</v>
      </c>
      <c r="Q6" s="14">
        <f>P6-0</f>
        <v>53151</v>
      </c>
      <c r="R6" s="25">
        <f>Q6/M6*100</f>
        <v>96.680369615832362</v>
      </c>
      <c r="S6" s="25">
        <f>Q6/J6*100</f>
        <v>115.98184476400375</v>
      </c>
      <c r="U6" s="21"/>
      <c r="V6" s="18">
        <f>M6*$W$35/100</f>
        <v>42861.850542899723</v>
      </c>
      <c r="W6" s="26">
        <f>V6/Q6*100</f>
        <v>80.641663454873324</v>
      </c>
      <c r="X6" s="27"/>
      <c r="Y6" s="88"/>
      <c r="AB6" s="2">
        <f>L6-P6</f>
        <v>1825</v>
      </c>
      <c r="AC6" s="90">
        <f>M6-Q6</f>
        <v>1825</v>
      </c>
    </row>
    <row r="7" spans="1:30" x14ac:dyDescent="0.3">
      <c r="A7" s="38">
        <v>20230702</v>
      </c>
      <c r="B7" s="38" t="s">
        <v>28</v>
      </c>
      <c r="C7" s="9">
        <v>46118</v>
      </c>
      <c r="D7" s="9">
        <v>10527</v>
      </c>
      <c r="E7" s="9">
        <f t="shared" si="0"/>
        <v>56645</v>
      </c>
      <c r="G7" s="34">
        <v>20230802</v>
      </c>
      <c r="H7" s="34" t="s">
        <v>31</v>
      </c>
      <c r="I7" s="35">
        <v>74997</v>
      </c>
      <c r="J7" s="36">
        <f>I7-I6</f>
        <v>29170</v>
      </c>
      <c r="K7" s="35">
        <v>16664</v>
      </c>
      <c r="L7" s="14">
        <f t="shared" ref="L7:L36" si="1">I7+K7</f>
        <v>91661</v>
      </c>
      <c r="M7" s="14">
        <f>L7-L6</f>
        <v>36685</v>
      </c>
      <c r="N7" s="11"/>
      <c r="O7" s="34">
        <v>20230802</v>
      </c>
      <c r="P7" s="35">
        <v>88828</v>
      </c>
      <c r="Q7" s="14">
        <f>P7-P6</f>
        <v>35677</v>
      </c>
      <c r="R7" s="25">
        <f t="shared" ref="R7:R33" si="2">Q7/M7*100</f>
        <v>97.252282949434374</v>
      </c>
      <c r="S7" s="25">
        <f t="shared" ref="S7:S36" si="3">Q7/J7*100</f>
        <v>122.30716489544051</v>
      </c>
      <c r="U7" s="21"/>
      <c r="V7" s="19">
        <f t="shared" ref="V7:V10" si="4">M7*$W$35/100</f>
        <v>28601.334894613581</v>
      </c>
      <c r="W7" s="26">
        <f>V7/Q7*100</f>
        <v>80.167432504452677</v>
      </c>
      <c r="X7" s="27"/>
      <c r="Y7" s="88"/>
      <c r="AB7" s="2">
        <f t="shared" ref="AB7:AC36" si="5">L7-P7</f>
        <v>2833</v>
      </c>
      <c r="AC7" s="90">
        <f t="shared" si="5"/>
        <v>1008</v>
      </c>
    </row>
    <row r="8" spans="1:30" x14ac:dyDescent="0.3">
      <c r="A8" s="38">
        <v>20230703</v>
      </c>
      <c r="B8" s="38" t="s">
        <v>29</v>
      </c>
      <c r="C8" s="9">
        <v>79993</v>
      </c>
      <c r="D8" s="9">
        <v>18950</v>
      </c>
      <c r="E8" s="9">
        <f t="shared" si="0"/>
        <v>98943</v>
      </c>
      <c r="G8" s="34">
        <v>20230803</v>
      </c>
      <c r="H8" s="34" t="s">
        <v>32</v>
      </c>
      <c r="I8" s="35">
        <v>101284</v>
      </c>
      <c r="J8" s="36">
        <f t="shared" ref="J8:J36" si="6">I8-I7</f>
        <v>26287</v>
      </c>
      <c r="K8" s="35">
        <v>23897</v>
      </c>
      <c r="L8" s="14">
        <f t="shared" si="1"/>
        <v>125181</v>
      </c>
      <c r="M8" s="14">
        <f t="shared" ref="M8:M33" si="7">L8-L7</f>
        <v>33520</v>
      </c>
      <c r="N8" s="11"/>
      <c r="O8" s="34">
        <v>20230803</v>
      </c>
      <c r="P8" s="35">
        <v>121490</v>
      </c>
      <c r="Q8" s="14">
        <f t="shared" ref="Q8:Q36" si="8">P8-P7</f>
        <v>32662</v>
      </c>
      <c r="R8" s="25">
        <f t="shared" si="2"/>
        <v>97.440334128878277</v>
      </c>
      <c r="S8" s="25">
        <f t="shared" si="3"/>
        <v>124.25153117510557</v>
      </c>
      <c r="U8" s="21"/>
      <c r="V8" s="19">
        <f t="shared" si="4"/>
        <v>26133.753459655098</v>
      </c>
      <c r="W8" s="26">
        <f>V8/Q8*100</f>
        <v>80.012716489054853</v>
      </c>
      <c r="X8" s="27"/>
      <c r="Y8" s="88"/>
      <c r="AB8" s="2">
        <f t="shared" si="5"/>
        <v>3691</v>
      </c>
      <c r="AC8" s="90">
        <f t="shared" si="5"/>
        <v>858</v>
      </c>
    </row>
    <row r="9" spans="1:30" x14ac:dyDescent="0.3">
      <c r="A9" s="38">
        <v>20230704</v>
      </c>
      <c r="B9" s="38" t="s">
        <v>30</v>
      </c>
      <c r="C9" s="9">
        <v>106964</v>
      </c>
      <c r="D9" s="9">
        <v>26269</v>
      </c>
      <c r="E9" s="9">
        <f t="shared" si="0"/>
        <v>133233</v>
      </c>
      <c r="G9" s="34">
        <v>20230804</v>
      </c>
      <c r="H9" s="34" t="s">
        <v>33</v>
      </c>
      <c r="I9" s="35">
        <v>125118</v>
      </c>
      <c r="J9" s="36">
        <f t="shared" si="6"/>
        <v>23834</v>
      </c>
      <c r="K9" s="35">
        <v>30696</v>
      </c>
      <c r="L9" s="14">
        <f t="shared" si="1"/>
        <v>155814</v>
      </c>
      <c r="M9" s="14">
        <f t="shared" si="7"/>
        <v>30633</v>
      </c>
      <c r="N9" s="11"/>
      <c r="O9" s="34">
        <v>20230804</v>
      </c>
      <c r="P9" s="35">
        <v>151234</v>
      </c>
      <c r="Q9" s="14">
        <f t="shared" si="8"/>
        <v>29744</v>
      </c>
      <c r="R9" s="25">
        <f t="shared" si="2"/>
        <v>97.097900956484835</v>
      </c>
      <c r="S9" s="25">
        <f t="shared" si="3"/>
        <v>124.79650918855415</v>
      </c>
      <c r="U9" s="21"/>
      <c r="V9" s="19">
        <f t="shared" si="4"/>
        <v>23882.913774749843</v>
      </c>
      <c r="W9" s="26">
        <f>V9/Q9*100</f>
        <v>80.294895692408019</v>
      </c>
      <c r="X9" s="27"/>
      <c r="Y9" s="88"/>
      <c r="AB9" s="2">
        <f t="shared" si="5"/>
        <v>4580</v>
      </c>
      <c r="AC9" s="90">
        <f t="shared" si="5"/>
        <v>889</v>
      </c>
    </row>
    <row r="10" spans="1:30" x14ac:dyDescent="0.3">
      <c r="A10" s="38">
        <v>20230705</v>
      </c>
      <c r="B10" s="38" t="s">
        <v>31</v>
      </c>
      <c r="C10" s="9">
        <v>133243</v>
      </c>
      <c r="D10" s="9">
        <v>33533</v>
      </c>
      <c r="E10" s="9">
        <f t="shared" si="0"/>
        <v>166776</v>
      </c>
      <c r="G10" s="54">
        <v>20230805</v>
      </c>
      <c r="H10" s="54" t="s">
        <v>27</v>
      </c>
      <c r="I10" s="56">
        <v>139256</v>
      </c>
      <c r="J10" s="57">
        <f t="shared" si="6"/>
        <v>14138</v>
      </c>
      <c r="K10" s="58">
        <v>34893</v>
      </c>
      <c r="L10" s="59">
        <f t="shared" si="1"/>
        <v>174149</v>
      </c>
      <c r="M10" s="59">
        <f t="shared" si="7"/>
        <v>18335</v>
      </c>
      <c r="N10" s="11"/>
      <c r="O10" s="70">
        <v>20230805</v>
      </c>
      <c r="P10" s="58">
        <v>169163</v>
      </c>
      <c r="Q10" s="59">
        <f t="shared" si="8"/>
        <v>17929</v>
      </c>
      <c r="R10" s="69">
        <f t="shared" si="2"/>
        <v>97.785655849468228</v>
      </c>
      <c r="S10" s="69">
        <f t="shared" si="3"/>
        <v>126.81425944263687</v>
      </c>
      <c r="U10" s="20">
        <v>27599</v>
      </c>
      <c r="V10" s="20">
        <f t="shared" si="4"/>
        <v>14294.820097934853</v>
      </c>
      <c r="W10" s="26">
        <f>V10/Q10*100</f>
        <v>79.730158391069523</v>
      </c>
      <c r="X10" s="27"/>
      <c r="Y10" s="88"/>
      <c r="AB10" s="2">
        <f t="shared" si="5"/>
        <v>4986</v>
      </c>
      <c r="AC10" s="90">
        <f t="shared" si="5"/>
        <v>406</v>
      </c>
    </row>
    <row r="11" spans="1:30" x14ac:dyDescent="0.3">
      <c r="A11" s="38">
        <v>20230706</v>
      </c>
      <c r="B11" s="38" t="s">
        <v>32</v>
      </c>
      <c r="C11" s="9">
        <v>156778</v>
      </c>
      <c r="D11" s="9">
        <v>40516</v>
      </c>
      <c r="E11" s="9">
        <f t="shared" si="0"/>
        <v>197294</v>
      </c>
      <c r="G11" s="55">
        <v>20230806</v>
      </c>
      <c r="H11" s="55" t="s">
        <v>28</v>
      </c>
      <c r="I11" s="60">
        <v>150616</v>
      </c>
      <c r="J11" s="61">
        <f t="shared" si="6"/>
        <v>11360</v>
      </c>
      <c r="K11" s="62">
        <v>38486</v>
      </c>
      <c r="L11" s="63">
        <f t="shared" si="1"/>
        <v>189102</v>
      </c>
      <c r="M11" s="63">
        <f t="shared" si="7"/>
        <v>14953</v>
      </c>
      <c r="N11" s="11"/>
      <c r="O11" s="71">
        <v>20230806</v>
      </c>
      <c r="P11" s="62">
        <v>183827</v>
      </c>
      <c r="Q11" s="63">
        <f t="shared" si="8"/>
        <v>14664</v>
      </c>
      <c r="R11" s="69">
        <f t="shared" si="2"/>
        <v>98.067277469404132</v>
      </c>
      <c r="S11" s="69">
        <f t="shared" si="3"/>
        <v>129.08450704225351</v>
      </c>
      <c r="U11" s="16">
        <v>45158</v>
      </c>
      <c r="V11" s="17">
        <f t="shared" ref="V11:V36" si="9">U11-U10</f>
        <v>17559</v>
      </c>
      <c r="W11" s="26">
        <f>V11/M11*100</f>
        <v>117.42794088142847</v>
      </c>
      <c r="X11" s="28">
        <f>V11/J11*100</f>
        <v>154.56866197183098</v>
      </c>
      <c r="Y11" s="84"/>
      <c r="AB11" s="2">
        <f t="shared" si="5"/>
        <v>5275</v>
      </c>
      <c r="AC11" s="90">
        <f t="shared" si="5"/>
        <v>289</v>
      </c>
      <c r="AD11" s="76"/>
    </row>
    <row r="12" spans="1:30" x14ac:dyDescent="0.3">
      <c r="A12" s="38">
        <v>20230707</v>
      </c>
      <c r="B12" s="38" t="s">
        <v>33</v>
      </c>
      <c r="C12" s="9">
        <v>178003</v>
      </c>
      <c r="D12" s="9">
        <v>46924</v>
      </c>
      <c r="E12" s="9">
        <f t="shared" si="0"/>
        <v>224927</v>
      </c>
      <c r="G12" s="34">
        <v>20230807</v>
      </c>
      <c r="H12" s="34" t="s">
        <v>29</v>
      </c>
      <c r="I12" s="9">
        <v>176867</v>
      </c>
      <c r="J12" s="37">
        <f t="shared" si="6"/>
        <v>26251</v>
      </c>
      <c r="K12" s="9">
        <v>46262</v>
      </c>
      <c r="L12" s="14">
        <f t="shared" si="1"/>
        <v>223129</v>
      </c>
      <c r="M12" s="14">
        <f t="shared" si="7"/>
        <v>34027</v>
      </c>
      <c r="N12" s="11"/>
      <c r="O12" s="34">
        <v>20230807</v>
      </c>
      <c r="P12" s="9">
        <v>216966</v>
      </c>
      <c r="Q12" s="14">
        <f t="shared" si="8"/>
        <v>33139</v>
      </c>
      <c r="R12" s="25">
        <f t="shared" si="2"/>
        <v>97.390307696828998</v>
      </c>
      <c r="S12" s="25">
        <f t="shared" si="3"/>
        <v>126.23900041903167</v>
      </c>
      <c r="U12" s="9">
        <v>82991</v>
      </c>
      <c r="V12" s="14">
        <f t="shared" si="9"/>
        <v>37833</v>
      </c>
      <c r="W12" s="26">
        <f t="shared" ref="W12:W33" si="10">V12/M12*100</f>
        <v>111.18523525435684</v>
      </c>
      <c r="X12" s="28">
        <f t="shared" ref="X12:X36" si="11">V12/J12*100</f>
        <v>144.12022399146701</v>
      </c>
      <c r="Y12" s="84"/>
      <c r="AB12" s="2">
        <f t="shared" si="5"/>
        <v>6163</v>
      </c>
      <c r="AC12" s="90">
        <f t="shared" si="5"/>
        <v>888</v>
      </c>
    </row>
    <row r="13" spans="1:30" x14ac:dyDescent="0.3">
      <c r="A13" s="38">
        <v>20230708</v>
      </c>
      <c r="B13" s="38" t="s">
        <v>27</v>
      </c>
      <c r="C13" s="9">
        <v>190040</v>
      </c>
      <c r="D13" s="9">
        <v>50785</v>
      </c>
      <c r="E13" s="9">
        <f t="shared" si="0"/>
        <v>240825</v>
      </c>
      <c r="G13" s="34">
        <v>20230808</v>
      </c>
      <c r="H13" s="34" t="s">
        <v>30</v>
      </c>
      <c r="I13" s="9">
        <v>200818</v>
      </c>
      <c r="J13" s="37">
        <f t="shared" si="6"/>
        <v>23951</v>
      </c>
      <c r="K13" s="9">
        <v>54567</v>
      </c>
      <c r="L13" s="14">
        <f t="shared" si="1"/>
        <v>255385</v>
      </c>
      <c r="M13" s="14">
        <f t="shared" si="7"/>
        <v>32256</v>
      </c>
      <c r="N13" s="11"/>
      <c r="O13" s="34">
        <v>20230808</v>
      </c>
      <c r="P13" s="9">
        <v>248368</v>
      </c>
      <c r="Q13" s="14">
        <f t="shared" si="8"/>
        <v>31402</v>
      </c>
      <c r="R13" s="25">
        <f t="shared" si="2"/>
        <v>97.352430555555557</v>
      </c>
      <c r="S13" s="25">
        <f t="shared" si="3"/>
        <v>131.10934825268257</v>
      </c>
      <c r="U13" s="9">
        <v>116215</v>
      </c>
      <c r="V13" s="14">
        <f t="shared" si="9"/>
        <v>33224</v>
      </c>
      <c r="W13" s="26">
        <f t="shared" si="10"/>
        <v>103.00099206349206</v>
      </c>
      <c r="X13" s="28">
        <f t="shared" si="11"/>
        <v>138.71654628199238</v>
      </c>
      <c r="Y13" s="84"/>
      <c r="AB13" s="2">
        <f t="shared" si="5"/>
        <v>7017</v>
      </c>
      <c r="AC13" s="90">
        <f t="shared" si="5"/>
        <v>854</v>
      </c>
    </row>
    <row r="14" spans="1:30" x14ac:dyDescent="0.3">
      <c r="A14" s="38">
        <v>20230709</v>
      </c>
      <c r="B14" s="38" t="s">
        <v>28</v>
      </c>
      <c r="C14" s="9">
        <v>199985</v>
      </c>
      <c r="D14" s="9">
        <v>54211</v>
      </c>
      <c r="E14" s="9">
        <f t="shared" si="0"/>
        <v>254196</v>
      </c>
      <c r="G14" s="34">
        <v>20230809</v>
      </c>
      <c r="H14" s="34" t="s">
        <v>31</v>
      </c>
      <c r="I14" s="9">
        <v>222395</v>
      </c>
      <c r="J14" s="37">
        <f t="shared" si="6"/>
        <v>21577</v>
      </c>
      <c r="K14" s="9">
        <v>62280</v>
      </c>
      <c r="L14" s="14">
        <f t="shared" si="1"/>
        <v>284675</v>
      </c>
      <c r="M14" s="14">
        <f t="shared" si="7"/>
        <v>29290</v>
      </c>
      <c r="N14" s="11"/>
      <c r="O14" s="34">
        <v>20230809</v>
      </c>
      <c r="P14" s="9">
        <v>276886</v>
      </c>
      <c r="Q14" s="14">
        <f t="shared" si="8"/>
        <v>28518</v>
      </c>
      <c r="R14" s="25">
        <f t="shared" si="2"/>
        <v>97.364288152953222</v>
      </c>
      <c r="S14" s="25">
        <f t="shared" si="3"/>
        <v>132.16851276822544</v>
      </c>
      <c r="U14" s="9">
        <v>145406</v>
      </c>
      <c r="V14" s="14">
        <f t="shared" si="9"/>
        <v>29191</v>
      </c>
      <c r="W14" s="26">
        <f t="shared" si="10"/>
        <v>99.6620006828269</v>
      </c>
      <c r="X14" s="28">
        <f t="shared" si="11"/>
        <v>135.28757473235387</v>
      </c>
      <c r="Y14" s="84"/>
      <c r="AB14" s="2">
        <f t="shared" si="5"/>
        <v>7789</v>
      </c>
      <c r="AC14" s="90">
        <f t="shared" si="5"/>
        <v>772</v>
      </c>
    </row>
    <row r="15" spans="1:30" x14ac:dyDescent="0.3">
      <c r="A15" s="34">
        <v>20230710</v>
      </c>
      <c r="B15" s="34" t="s">
        <v>29</v>
      </c>
      <c r="C15" s="35">
        <v>225109</v>
      </c>
      <c r="D15" s="35">
        <v>62078</v>
      </c>
      <c r="E15" s="35">
        <f t="shared" si="0"/>
        <v>287187</v>
      </c>
      <c r="G15" s="34">
        <v>20230810</v>
      </c>
      <c r="H15" s="34" t="s">
        <v>32</v>
      </c>
      <c r="I15" s="9">
        <v>245044</v>
      </c>
      <c r="J15" s="37">
        <f t="shared" si="6"/>
        <v>22649</v>
      </c>
      <c r="K15" s="9">
        <v>69762</v>
      </c>
      <c r="L15" s="14">
        <f t="shared" si="1"/>
        <v>314806</v>
      </c>
      <c r="M15" s="14">
        <f t="shared" si="7"/>
        <v>30131</v>
      </c>
      <c r="N15" s="11"/>
      <c r="O15" s="34">
        <v>20230810</v>
      </c>
      <c r="P15" s="9">
        <v>306131</v>
      </c>
      <c r="Q15" s="14">
        <f t="shared" si="8"/>
        <v>29245</v>
      </c>
      <c r="R15" s="25">
        <f t="shared" si="2"/>
        <v>97.059506820218374</v>
      </c>
      <c r="S15" s="25">
        <f t="shared" si="3"/>
        <v>129.12269857388847</v>
      </c>
      <c r="U15" s="9">
        <v>174472</v>
      </c>
      <c r="V15" s="14">
        <f t="shared" si="9"/>
        <v>29066</v>
      </c>
      <c r="W15" s="26">
        <f t="shared" si="10"/>
        <v>96.465434270352787</v>
      </c>
      <c r="X15" s="28">
        <f t="shared" si="11"/>
        <v>128.33237670537329</v>
      </c>
      <c r="Y15" s="84"/>
      <c r="AB15" s="2">
        <f t="shared" si="5"/>
        <v>8675</v>
      </c>
      <c r="AC15" s="90">
        <f t="shared" si="5"/>
        <v>886</v>
      </c>
    </row>
    <row r="16" spans="1:30" x14ac:dyDescent="0.3">
      <c r="A16" s="34">
        <v>20230711</v>
      </c>
      <c r="B16" s="34" t="s">
        <v>30</v>
      </c>
      <c r="C16" s="35">
        <v>245820</v>
      </c>
      <c r="D16" s="35">
        <v>69014</v>
      </c>
      <c r="E16" s="35">
        <f t="shared" si="0"/>
        <v>314834</v>
      </c>
      <c r="G16" s="34">
        <v>20230811</v>
      </c>
      <c r="H16" s="34" t="s">
        <v>33</v>
      </c>
      <c r="I16" s="9">
        <v>264627</v>
      </c>
      <c r="J16" s="37">
        <f t="shared" si="6"/>
        <v>19583</v>
      </c>
      <c r="K16" s="9">
        <v>76953</v>
      </c>
      <c r="L16" s="14">
        <f t="shared" si="1"/>
        <v>341580</v>
      </c>
      <c r="M16" s="14">
        <f t="shared" si="7"/>
        <v>26774</v>
      </c>
      <c r="N16" s="11"/>
      <c r="O16" s="34">
        <v>20230811</v>
      </c>
      <c r="P16" s="9">
        <v>332238</v>
      </c>
      <c r="Q16" s="14">
        <f t="shared" si="8"/>
        <v>26107</v>
      </c>
      <c r="R16" s="25">
        <f t="shared" si="2"/>
        <v>97.508777171883168</v>
      </c>
      <c r="S16" s="25">
        <f t="shared" si="3"/>
        <v>133.31460961037635</v>
      </c>
      <c r="U16" s="9">
        <v>199899</v>
      </c>
      <c r="V16" s="14">
        <f t="shared" si="9"/>
        <v>25427</v>
      </c>
      <c r="W16" s="26">
        <f t="shared" si="10"/>
        <v>94.968999775901992</v>
      </c>
      <c r="X16" s="28">
        <f t="shared" si="11"/>
        <v>129.84221008017158</v>
      </c>
      <c r="Y16" s="84"/>
      <c r="AB16" s="2">
        <f t="shared" si="5"/>
        <v>9342</v>
      </c>
      <c r="AC16" s="90">
        <f t="shared" si="5"/>
        <v>667</v>
      </c>
    </row>
    <row r="17" spans="1:29" x14ac:dyDescent="0.3">
      <c r="A17" s="34">
        <v>20230712</v>
      </c>
      <c r="B17" s="34" t="s">
        <v>31</v>
      </c>
      <c r="C17" s="35">
        <v>265800</v>
      </c>
      <c r="D17" s="35">
        <v>75641</v>
      </c>
      <c r="E17" s="35">
        <f t="shared" si="0"/>
        <v>341441</v>
      </c>
      <c r="G17" s="64">
        <v>20230812</v>
      </c>
      <c r="H17" s="64" t="s">
        <v>27</v>
      </c>
      <c r="I17" s="65">
        <v>276233</v>
      </c>
      <c r="J17" s="66">
        <f t="shared" si="6"/>
        <v>11606</v>
      </c>
      <c r="K17" s="65">
        <v>81561</v>
      </c>
      <c r="L17" s="67">
        <f t="shared" si="1"/>
        <v>357794</v>
      </c>
      <c r="M17" s="67">
        <f t="shared" si="7"/>
        <v>16214</v>
      </c>
      <c r="N17" s="11"/>
      <c r="O17" s="64">
        <v>20230812</v>
      </c>
      <c r="P17" s="65">
        <v>348119</v>
      </c>
      <c r="Q17" s="67">
        <f t="shared" si="8"/>
        <v>15881</v>
      </c>
      <c r="R17" s="69">
        <f t="shared" si="2"/>
        <v>97.94621931663994</v>
      </c>
      <c r="S17" s="69">
        <f t="shared" si="3"/>
        <v>136.8343960020679</v>
      </c>
      <c r="U17" s="9">
        <v>215089</v>
      </c>
      <c r="V17" s="14">
        <f t="shared" si="9"/>
        <v>15190</v>
      </c>
      <c r="W17" s="26">
        <f t="shared" si="10"/>
        <v>93.684470210928822</v>
      </c>
      <c r="X17" s="28">
        <f t="shared" si="11"/>
        <v>130.88057901085645</v>
      </c>
      <c r="Y17" s="84"/>
      <c r="AB17" s="2">
        <f t="shared" si="5"/>
        <v>9675</v>
      </c>
      <c r="AC17" s="90">
        <f t="shared" si="5"/>
        <v>333</v>
      </c>
    </row>
    <row r="18" spans="1:29" x14ac:dyDescent="0.3">
      <c r="A18" s="34">
        <v>20230713</v>
      </c>
      <c r="B18" s="34" t="s">
        <v>32</v>
      </c>
      <c r="C18" s="35">
        <v>284517</v>
      </c>
      <c r="D18" s="35">
        <v>82187</v>
      </c>
      <c r="E18" s="35">
        <f t="shared" si="0"/>
        <v>366704</v>
      </c>
      <c r="G18" s="64">
        <v>20230813</v>
      </c>
      <c r="H18" s="64" t="s">
        <v>28</v>
      </c>
      <c r="I18" s="65">
        <v>285485</v>
      </c>
      <c r="J18" s="66">
        <f t="shared" si="6"/>
        <v>9252</v>
      </c>
      <c r="K18" s="65">
        <v>85396</v>
      </c>
      <c r="L18" s="67">
        <f t="shared" si="1"/>
        <v>370881</v>
      </c>
      <c r="M18" s="67">
        <f t="shared" si="7"/>
        <v>13087</v>
      </c>
      <c r="N18" s="11"/>
      <c r="O18" s="64">
        <v>20230813</v>
      </c>
      <c r="P18" s="65">
        <v>360986</v>
      </c>
      <c r="Q18" s="67">
        <f t="shared" si="8"/>
        <v>12867</v>
      </c>
      <c r="R18" s="69">
        <f t="shared" si="2"/>
        <v>98.318942461985188</v>
      </c>
      <c r="S18" s="69">
        <f t="shared" si="3"/>
        <v>139.07263294422827</v>
      </c>
      <c r="U18" s="9">
        <v>227145</v>
      </c>
      <c r="V18" s="14">
        <f t="shared" si="9"/>
        <v>12056</v>
      </c>
      <c r="W18" s="26">
        <f t="shared" si="10"/>
        <v>92.121953083212347</v>
      </c>
      <c r="X18" s="28">
        <f t="shared" si="11"/>
        <v>130.3069606571552</v>
      </c>
      <c r="Y18" s="84"/>
      <c r="AB18" s="2">
        <f t="shared" si="5"/>
        <v>9895</v>
      </c>
      <c r="AC18" s="90">
        <f t="shared" si="5"/>
        <v>220</v>
      </c>
    </row>
    <row r="19" spans="1:29" x14ac:dyDescent="0.3">
      <c r="A19" s="34">
        <v>20230714</v>
      </c>
      <c r="B19" s="34" t="s">
        <v>33</v>
      </c>
      <c r="C19" s="35">
        <v>300903</v>
      </c>
      <c r="D19" s="35">
        <v>88873</v>
      </c>
      <c r="E19" s="35">
        <f t="shared" si="0"/>
        <v>389776</v>
      </c>
      <c r="G19" s="34">
        <v>20230814</v>
      </c>
      <c r="H19" s="34" t="s">
        <v>29</v>
      </c>
      <c r="I19" s="9">
        <v>305660</v>
      </c>
      <c r="J19" s="37">
        <f t="shared" si="6"/>
        <v>20175</v>
      </c>
      <c r="K19" s="9">
        <v>93203</v>
      </c>
      <c r="L19" s="14">
        <f t="shared" si="1"/>
        <v>398863</v>
      </c>
      <c r="M19" s="14">
        <f t="shared" si="7"/>
        <v>27982</v>
      </c>
      <c r="N19" s="11"/>
      <c r="O19" s="34">
        <v>20230814</v>
      </c>
      <c r="P19" s="9">
        <v>388377</v>
      </c>
      <c r="Q19" s="14">
        <f t="shared" si="8"/>
        <v>27391</v>
      </c>
      <c r="R19" s="25">
        <f t="shared" si="2"/>
        <v>97.88792795368451</v>
      </c>
      <c r="S19" s="25">
        <f t="shared" si="3"/>
        <v>135.76703841387857</v>
      </c>
      <c r="U19" s="9">
        <v>252326</v>
      </c>
      <c r="V19" s="14">
        <f t="shared" si="9"/>
        <v>25181</v>
      </c>
      <c r="W19" s="26">
        <f t="shared" si="10"/>
        <v>89.989993567293254</v>
      </c>
      <c r="X19" s="28">
        <f t="shared" si="11"/>
        <v>124.81288723667905</v>
      </c>
      <c r="Y19" s="84"/>
      <c r="AB19" s="2">
        <f t="shared" si="5"/>
        <v>10486</v>
      </c>
      <c r="AC19" s="90">
        <f t="shared" si="5"/>
        <v>591</v>
      </c>
    </row>
    <row r="20" spans="1:29" x14ac:dyDescent="0.3">
      <c r="A20" s="34">
        <v>20230715</v>
      </c>
      <c r="B20" s="34" t="s">
        <v>27</v>
      </c>
      <c r="C20" s="35">
        <v>311493</v>
      </c>
      <c r="D20" s="35">
        <v>93261</v>
      </c>
      <c r="E20" s="35">
        <f t="shared" si="0"/>
        <v>404754</v>
      </c>
      <c r="G20" s="34">
        <v>20230815</v>
      </c>
      <c r="H20" s="34" t="s">
        <v>30</v>
      </c>
      <c r="I20" s="9">
        <v>316616</v>
      </c>
      <c r="J20" s="37">
        <f t="shared" si="6"/>
        <v>10956</v>
      </c>
      <c r="K20" s="9">
        <v>97629</v>
      </c>
      <c r="L20" s="14">
        <f t="shared" si="1"/>
        <v>414245</v>
      </c>
      <c r="M20" s="14">
        <f t="shared" si="7"/>
        <v>15382</v>
      </c>
      <c r="N20" s="11"/>
      <c r="O20" s="34">
        <v>20230815</v>
      </c>
      <c r="P20" s="9">
        <v>403467</v>
      </c>
      <c r="Q20" s="14">
        <f t="shared" si="8"/>
        <v>15090</v>
      </c>
      <c r="R20" s="25">
        <f t="shared" si="2"/>
        <v>98.101677285138479</v>
      </c>
      <c r="S20" s="25">
        <f t="shared" si="3"/>
        <v>137.73274917853232</v>
      </c>
      <c r="U20" s="9">
        <v>266100</v>
      </c>
      <c r="V20" s="14">
        <f t="shared" si="9"/>
        <v>13774</v>
      </c>
      <c r="W20" s="26">
        <f t="shared" si="10"/>
        <v>89.546222857885837</v>
      </c>
      <c r="X20" s="28">
        <f t="shared" si="11"/>
        <v>125.72106608251185</v>
      </c>
      <c r="Y20" s="84"/>
      <c r="AB20" s="2">
        <f t="shared" si="5"/>
        <v>10778</v>
      </c>
      <c r="AC20" s="90">
        <f t="shared" si="5"/>
        <v>292</v>
      </c>
    </row>
    <row r="21" spans="1:29" x14ac:dyDescent="0.3">
      <c r="A21" s="34">
        <v>20230716</v>
      </c>
      <c r="B21" s="34" t="s">
        <v>28</v>
      </c>
      <c r="C21" s="35">
        <v>319982</v>
      </c>
      <c r="D21" s="35">
        <v>97104</v>
      </c>
      <c r="E21" s="35">
        <f t="shared" si="0"/>
        <v>417086</v>
      </c>
      <c r="G21" s="34">
        <v>20230816</v>
      </c>
      <c r="H21" s="34" t="s">
        <v>31</v>
      </c>
      <c r="I21" s="9">
        <v>336434</v>
      </c>
      <c r="J21" s="37">
        <f t="shared" si="6"/>
        <v>19818</v>
      </c>
      <c r="K21" s="9">
        <v>105293</v>
      </c>
      <c r="L21" s="14">
        <f t="shared" si="1"/>
        <v>441727</v>
      </c>
      <c r="M21" s="14">
        <f t="shared" si="7"/>
        <v>27482</v>
      </c>
      <c r="N21" s="11"/>
      <c r="O21" s="34">
        <v>20230816</v>
      </c>
      <c r="P21" s="9">
        <v>430363</v>
      </c>
      <c r="Q21" s="14">
        <f t="shared" si="8"/>
        <v>26896</v>
      </c>
      <c r="R21" s="25">
        <f t="shared" si="2"/>
        <v>97.867695218688596</v>
      </c>
      <c r="S21" s="25">
        <f t="shared" si="3"/>
        <v>135.71500655969322</v>
      </c>
      <c r="U21" s="9">
        <v>290428</v>
      </c>
      <c r="V21" s="14">
        <f t="shared" si="9"/>
        <v>24328</v>
      </c>
      <c r="W21" s="26">
        <f t="shared" si="10"/>
        <v>88.523397132668663</v>
      </c>
      <c r="X21" s="28">
        <f t="shared" si="11"/>
        <v>122.7570895145827</v>
      </c>
      <c r="Y21" s="84"/>
      <c r="AB21" s="2">
        <f t="shared" si="5"/>
        <v>11364</v>
      </c>
      <c r="AC21" s="90">
        <f t="shared" si="5"/>
        <v>586</v>
      </c>
    </row>
    <row r="22" spans="1:29" x14ac:dyDescent="0.3">
      <c r="A22" s="34">
        <v>20230717</v>
      </c>
      <c r="B22" s="34" t="s">
        <v>29</v>
      </c>
      <c r="C22" s="35">
        <v>340148</v>
      </c>
      <c r="D22" s="35">
        <v>105372</v>
      </c>
      <c r="E22" s="35">
        <f t="shared" si="0"/>
        <v>445520</v>
      </c>
      <c r="G22" s="34">
        <v>20230817</v>
      </c>
      <c r="H22" s="34" t="s">
        <v>32</v>
      </c>
      <c r="I22" s="9">
        <v>354971</v>
      </c>
      <c r="J22" s="37">
        <f t="shared" si="6"/>
        <v>18537</v>
      </c>
      <c r="K22" s="9">
        <v>112613</v>
      </c>
      <c r="L22" s="14">
        <f t="shared" si="1"/>
        <v>467584</v>
      </c>
      <c r="M22" s="14">
        <f t="shared" si="7"/>
        <v>25857</v>
      </c>
      <c r="N22" s="11"/>
      <c r="O22" s="34">
        <v>20230817</v>
      </c>
      <c r="P22" s="9">
        <v>455515</v>
      </c>
      <c r="Q22" s="14">
        <f t="shared" si="8"/>
        <v>25152</v>
      </c>
      <c r="R22" s="25">
        <f t="shared" si="2"/>
        <v>97.273465599257463</v>
      </c>
      <c r="S22" s="25">
        <f t="shared" si="3"/>
        <v>135.68538598478719</v>
      </c>
      <c r="U22" s="9">
        <v>312889</v>
      </c>
      <c r="V22" s="14">
        <f t="shared" si="9"/>
        <v>22461</v>
      </c>
      <c r="W22" s="26">
        <f t="shared" si="10"/>
        <v>86.866225780252933</v>
      </c>
      <c r="X22" s="28">
        <f t="shared" si="11"/>
        <v>121.16847386308464</v>
      </c>
      <c r="Y22" s="84"/>
      <c r="AB22" s="2">
        <f t="shared" si="5"/>
        <v>12069</v>
      </c>
      <c r="AC22" s="90">
        <f t="shared" si="5"/>
        <v>705</v>
      </c>
    </row>
    <row r="23" spans="1:29" x14ac:dyDescent="0.3">
      <c r="A23" s="34">
        <v>20230718</v>
      </c>
      <c r="B23" s="34" t="s">
        <v>30</v>
      </c>
      <c r="C23" s="35">
        <v>357633</v>
      </c>
      <c r="D23" s="35">
        <v>112288</v>
      </c>
      <c r="E23" s="35">
        <f t="shared" si="0"/>
        <v>469921</v>
      </c>
      <c r="G23" s="34">
        <v>20230818</v>
      </c>
      <c r="H23" s="34" t="s">
        <v>33</v>
      </c>
      <c r="I23" s="9">
        <v>372092</v>
      </c>
      <c r="J23" s="37">
        <f t="shared" si="6"/>
        <v>17121</v>
      </c>
      <c r="K23" s="9">
        <v>119523</v>
      </c>
      <c r="L23" s="14">
        <f t="shared" si="1"/>
        <v>491615</v>
      </c>
      <c r="M23" s="14">
        <f t="shared" si="7"/>
        <v>24031</v>
      </c>
      <c r="N23" s="11"/>
      <c r="O23" s="34">
        <v>20230818</v>
      </c>
      <c r="P23" s="9">
        <v>479032</v>
      </c>
      <c r="Q23" s="14">
        <f t="shared" si="8"/>
        <v>23517</v>
      </c>
      <c r="R23" s="25">
        <f t="shared" si="2"/>
        <v>97.861096084224542</v>
      </c>
      <c r="S23" s="25">
        <f t="shared" si="3"/>
        <v>137.35763097949888</v>
      </c>
      <c r="U23" s="9">
        <v>333700</v>
      </c>
      <c r="V23" s="14">
        <f t="shared" si="9"/>
        <v>20811</v>
      </c>
      <c r="W23" s="26">
        <f t="shared" si="10"/>
        <v>86.600640838916405</v>
      </c>
      <c r="X23" s="28">
        <f t="shared" si="11"/>
        <v>121.55247941124934</v>
      </c>
      <c r="Y23" s="84"/>
      <c r="AB23" s="2">
        <f t="shared" si="5"/>
        <v>12583</v>
      </c>
      <c r="AC23" s="90">
        <f t="shared" si="5"/>
        <v>514</v>
      </c>
    </row>
    <row r="24" spans="1:29" x14ac:dyDescent="0.3">
      <c r="A24" s="34">
        <v>20230719</v>
      </c>
      <c r="B24" s="34" t="s">
        <v>31</v>
      </c>
      <c r="C24" s="35">
        <v>373812</v>
      </c>
      <c r="D24" s="35">
        <v>119090</v>
      </c>
      <c r="E24" s="35">
        <f t="shared" si="0"/>
        <v>492902</v>
      </c>
      <c r="G24" s="64">
        <v>20230819</v>
      </c>
      <c r="H24" s="64" t="s">
        <v>27</v>
      </c>
      <c r="I24" s="65">
        <v>382093</v>
      </c>
      <c r="J24" s="66">
        <f t="shared" si="6"/>
        <v>10001</v>
      </c>
      <c r="K24" s="65">
        <v>123756</v>
      </c>
      <c r="L24" s="67">
        <f t="shared" si="1"/>
        <v>505849</v>
      </c>
      <c r="M24" s="67">
        <f t="shared" si="7"/>
        <v>14234</v>
      </c>
      <c r="N24" s="11"/>
      <c r="O24" s="64">
        <v>20230819</v>
      </c>
      <c r="P24" s="65">
        <v>493015</v>
      </c>
      <c r="Q24" s="67">
        <f t="shared" si="8"/>
        <v>13983</v>
      </c>
      <c r="R24" s="69">
        <f t="shared" si="2"/>
        <v>98.236616551917948</v>
      </c>
      <c r="S24" s="69">
        <f t="shared" si="3"/>
        <v>139.81601839816017</v>
      </c>
      <c r="U24" s="9">
        <v>345939</v>
      </c>
      <c r="V24" s="14">
        <f t="shared" si="9"/>
        <v>12239</v>
      </c>
      <c r="W24" s="26">
        <f t="shared" si="10"/>
        <v>85.984263032176472</v>
      </c>
      <c r="X24" s="28">
        <f t="shared" si="11"/>
        <v>122.37776222377764</v>
      </c>
      <c r="Y24" s="84"/>
      <c r="AB24" s="2">
        <f t="shared" si="5"/>
        <v>12834</v>
      </c>
      <c r="AC24" s="90">
        <f t="shared" si="5"/>
        <v>251</v>
      </c>
    </row>
    <row r="25" spans="1:29" x14ac:dyDescent="0.3">
      <c r="A25" s="34">
        <v>20230720</v>
      </c>
      <c r="B25" s="34" t="s">
        <v>32</v>
      </c>
      <c r="C25" s="35">
        <v>391174</v>
      </c>
      <c r="D25" s="35">
        <v>125791</v>
      </c>
      <c r="E25" s="35">
        <f t="shared" si="0"/>
        <v>516965</v>
      </c>
      <c r="G25" s="64">
        <v>20230820</v>
      </c>
      <c r="H25" s="64" t="s">
        <v>28</v>
      </c>
      <c r="I25" s="65">
        <v>390126</v>
      </c>
      <c r="J25" s="66">
        <f t="shared" si="6"/>
        <v>8033</v>
      </c>
      <c r="K25" s="65">
        <v>127174</v>
      </c>
      <c r="L25" s="67">
        <f t="shared" si="1"/>
        <v>517300</v>
      </c>
      <c r="M25" s="67">
        <f t="shared" si="7"/>
        <v>11451</v>
      </c>
      <c r="N25" s="11"/>
      <c r="O25" s="64">
        <v>20230820</v>
      </c>
      <c r="P25" s="65">
        <v>502960</v>
      </c>
      <c r="Q25" s="67">
        <f t="shared" si="8"/>
        <v>9945</v>
      </c>
      <c r="R25" s="69">
        <f t="shared" si="2"/>
        <v>86.848310191249681</v>
      </c>
      <c r="S25" s="69">
        <f t="shared" si="3"/>
        <v>123.80181750280094</v>
      </c>
      <c r="U25" s="9">
        <v>354121</v>
      </c>
      <c r="V25" s="14">
        <f t="shared" si="9"/>
        <v>8182</v>
      </c>
      <c r="W25" s="26">
        <f t="shared" si="10"/>
        <v>71.452274910488171</v>
      </c>
      <c r="X25" s="28">
        <f t="shared" si="11"/>
        <v>101.85484874891075</v>
      </c>
      <c r="Y25" s="84"/>
      <c r="AB25" s="2">
        <f t="shared" si="5"/>
        <v>14340</v>
      </c>
      <c r="AC25" s="90">
        <f t="shared" si="5"/>
        <v>1506</v>
      </c>
    </row>
    <row r="26" spans="1:29" s="4" customFormat="1" x14ac:dyDescent="0.3">
      <c r="A26" s="38">
        <v>20230721</v>
      </c>
      <c r="B26" s="34" t="s">
        <v>33</v>
      </c>
      <c r="C26" s="9">
        <v>406160</v>
      </c>
      <c r="D26" s="9">
        <v>131957</v>
      </c>
      <c r="E26" s="9">
        <f t="shared" si="0"/>
        <v>538117</v>
      </c>
      <c r="G26" s="38">
        <v>20230821</v>
      </c>
      <c r="H26" s="34" t="s">
        <v>29</v>
      </c>
      <c r="I26" s="9">
        <v>410506</v>
      </c>
      <c r="J26" s="37">
        <f t="shared" si="6"/>
        <v>20380</v>
      </c>
      <c r="K26" s="9">
        <v>134427</v>
      </c>
      <c r="L26" s="14">
        <f t="shared" si="1"/>
        <v>544933</v>
      </c>
      <c r="M26" s="14">
        <f t="shared" si="7"/>
        <v>27633</v>
      </c>
      <c r="N26" s="11"/>
      <c r="O26" s="38">
        <v>20230821</v>
      </c>
      <c r="P26" s="9">
        <v>527658</v>
      </c>
      <c r="Q26" s="14">
        <f t="shared" si="8"/>
        <v>24698</v>
      </c>
      <c r="R26" s="25">
        <f t="shared" si="2"/>
        <v>89.378641479390581</v>
      </c>
      <c r="S26" s="25">
        <f t="shared" si="3"/>
        <v>121.1874386653582</v>
      </c>
      <c r="U26" s="9">
        <v>375254</v>
      </c>
      <c r="V26" s="14">
        <f t="shared" si="9"/>
        <v>21133</v>
      </c>
      <c r="W26" s="26">
        <f t="shared" si="10"/>
        <v>76.477400209893958</v>
      </c>
      <c r="X26" s="28">
        <f t="shared" si="11"/>
        <v>103.69479882237486</v>
      </c>
      <c r="Y26" s="84"/>
      <c r="Z26" s="5"/>
      <c r="AA26" s="5"/>
      <c r="AB26" s="2">
        <f t="shared" si="5"/>
        <v>17275</v>
      </c>
      <c r="AC26" s="90">
        <f t="shared" si="5"/>
        <v>2935</v>
      </c>
    </row>
    <row r="27" spans="1:29" x14ac:dyDescent="0.3">
      <c r="A27" s="39">
        <v>20230722</v>
      </c>
      <c r="B27" s="34" t="s">
        <v>27</v>
      </c>
      <c r="C27" s="40">
        <v>415234</v>
      </c>
      <c r="D27" s="40">
        <v>135591</v>
      </c>
      <c r="E27" s="40">
        <f t="shared" si="0"/>
        <v>550825</v>
      </c>
      <c r="F27" s="4"/>
      <c r="G27" s="38">
        <v>20230822</v>
      </c>
      <c r="H27" s="34" t="s">
        <v>30</v>
      </c>
      <c r="I27" s="9">
        <v>427690</v>
      </c>
      <c r="J27" s="37">
        <f t="shared" si="6"/>
        <v>17184</v>
      </c>
      <c r="K27" s="9">
        <v>141790</v>
      </c>
      <c r="L27" s="14">
        <f t="shared" si="1"/>
        <v>569480</v>
      </c>
      <c r="M27" s="14">
        <f t="shared" si="7"/>
        <v>24547</v>
      </c>
      <c r="N27" s="11"/>
      <c r="O27" s="38">
        <v>20230822</v>
      </c>
      <c r="P27" s="9">
        <v>551923</v>
      </c>
      <c r="Q27" s="14">
        <f t="shared" si="8"/>
        <v>24265</v>
      </c>
      <c r="R27" s="25">
        <f t="shared" si="2"/>
        <v>98.851183444005372</v>
      </c>
      <c r="S27" s="25">
        <f t="shared" si="3"/>
        <v>141.20693668528864</v>
      </c>
      <c r="T27" s="4"/>
      <c r="U27" s="9">
        <v>395666</v>
      </c>
      <c r="V27" s="14">
        <f t="shared" si="9"/>
        <v>20412</v>
      </c>
      <c r="W27" s="26">
        <f t="shared" si="10"/>
        <v>83.154764329653318</v>
      </c>
      <c r="X27" s="28">
        <f t="shared" si="11"/>
        <v>118.78491620111731</v>
      </c>
      <c r="Y27" s="84"/>
      <c r="AB27" s="2">
        <f t="shared" si="5"/>
        <v>17557</v>
      </c>
      <c r="AC27" s="90">
        <f t="shared" si="5"/>
        <v>282</v>
      </c>
    </row>
    <row r="28" spans="1:29" x14ac:dyDescent="0.3">
      <c r="A28" s="34">
        <v>20230723</v>
      </c>
      <c r="B28" s="34" t="s">
        <v>28</v>
      </c>
      <c r="C28" s="35">
        <v>423000</v>
      </c>
      <c r="D28" s="35">
        <v>138880</v>
      </c>
      <c r="E28" s="35">
        <f t="shared" si="0"/>
        <v>561880</v>
      </c>
      <c r="G28" s="38">
        <v>20230823</v>
      </c>
      <c r="H28" s="34" t="s">
        <v>31</v>
      </c>
      <c r="I28" s="9">
        <v>444171</v>
      </c>
      <c r="J28" s="37">
        <f t="shared" si="6"/>
        <v>16481</v>
      </c>
      <c r="K28" s="9">
        <v>149387</v>
      </c>
      <c r="L28" s="14">
        <f t="shared" si="1"/>
        <v>593558</v>
      </c>
      <c r="M28" s="14">
        <f t="shared" si="7"/>
        <v>24078</v>
      </c>
      <c r="O28" s="38">
        <v>20230823</v>
      </c>
      <c r="P28" s="9">
        <v>575607</v>
      </c>
      <c r="Q28" s="14">
        <f t="shared" si="8"/>
        <v>23684</v>
      </c>
      <c r="R28" s="25">
        <f t="shared" si="2"/>
        <v>98.363651466068617</v>
      </c>
      <c r="S28" s="25">
        <f t="shared" si="3"/>
        <v>143.70487227716765</v>
      </c>
      <c r="U28" s="9">
        <v>415026</v>
      </c>
      <c r="V28" s="14">
        <f t="shared" si="9"/>
        <v>19360</v>
      </c>
      <c r="W28" s="26">
        <f t="shared" si="10"/>
        <v>80.405349281501785</v>
      </c>
      <c r="X28" s="28">
        <f t="shared" si="11"/>
        <v>117.46860020629816</v>
      </c>
      <c r="Y28" s="84"/>
      <c r="AB28" s="2">
        <f t="shared" si="5"/>
        <v>17951</v>
      </c>
      <c r="AC28" s="90">
        <f t="shared" si="5"/>
        <v>394</v>
      </c>
    </row>
    <row r="29" spans="1:29" x14ac:dyDescent="0.3">
      <c r="A29" s="34">
        <v>20230724</v>
      </c>
      <c r="B29" s="34" t="s">
        <v>29</v>
      </c>
      <c r="C29" s="35">
        <v>441252</v>
      </c>
      <c r="D29" s="35">
        <v>145897</v>
      </c>
      <c r="E29" s="35">
        <f t="shared" si="0"/>
        <v>587149</v>
      </c>
      <c r="G29" s="38">
        <v>20230824</v>
      </c>
      <c r="H29" s="34" t="s">
        <v>32</v>
      </c>
      <c r="I29" s="9">
        <v>459749</v>
      </c>
      <c r="J29" s="37">
        <f t="shared" si="6"/>
        <v>15578</v>
      </c>
      <c r="K29" s="9">
        <v>156927</v>
      </c>
      <c r="L29" s="14">
        <f t="shared" si="1"/>
        <v>616676</v>
      </c>
      <c r="M29" s="14">
        <f t="shared" si="7"/>
        <v>23118</v>
      </c>
      <c r="O29" s="38">
        <v>20230824</v>
      </c>
      <c r="P29" s="9">
        <v>598314</v>
      </c>
      <c r="Q29" s="14">
        <f t="shared" si="8"/>
        <v>22707</v>
      </c>
      <c r="R29" s="25">
        <f t="shared" si="2"/>
        <v>98.222164547106146</v>
      </c>
      <c r="S29" s="25">
        <f t="shared" si="3"/>
        <v>145.76325587366799</v>
      </c>
      <c r="U29" s="9">
        <v>433288</v>
      </c>
      <c r="V29" s="14">
        <f t="shared" si="9"/>
        <v>18262</v>
      </c>
      <c r="W29" s="26">
        <f t="shared" si="10"/>
        <v>78.994722726879488</v>
      </c>
      <c r="X29" s="28">
        <f t="shared" si="11"/>
        <v>117.22942611375015</v>
      </c>
      <c r="Y29" s="84"/>
      <c r="AB29" s="2">
        <f t="shared" si="5"/>
        <v>18362</v>
      </c>
      <c r="AC29" s="90">
        <f t="shared" si="5"/>
        <v>411</v>
      </c>
    </row>
    <row r="30" spans="1:29" x14ac:dyDescent="0.3">
      <c r="A30" s="34">
        <v>20230725</v>
      </c>
      <c r="B30" s="34" t="s">
        <v>30</v>
      </c>
      <c r="C30" s="35">
        <v>460662</v>
      </c>
      <c r="D30" s="35">
        <v>153442</v>
      </c>
      <c r="E30" s="35">
        <f t="shared" si="0"/>
        <v>614104</v>
      </c>
      <c r="G30" s="38">
        <v>20230825</v>
      </c>
      <c r="H30" s="34" t="s">
        <v>33</v>
      </c>
      <c r="I30" s="9">
        <v>477191</v>
      </c>
      <c r="J30" s="37">
        <f t="shared" si="6"/>
        <v>17442</v>
      </c>
      <c r="K30" s="9">
        <v>165017</v>
      </c>
      <c r="L30" s="14">
        <f t="shared" si="1"/>
        <v>642208</v>
      </c>
      <c r="M30" s="14">
        <f t="shared" si="7"/>
        <v>25532</v>
      </c>
      <c r="O30" s="38">
        <v>20230825</v>
      </c>
      <c r="P30" s="9">
        <v>623403</v>
      </c>
      <c r="Q30" s="14">
        <f t="shared" si="8"/>
        <v>25089</v>
      </c>
      <c r="R30" s="25">
        <f t="shared" si="2"/>
        <v>98.264922450258496</v>
      </c>
      <c r="S30" s="25">
        <f t="shared" si="3"/>
        <v>143.84244926040591</v>
      </c>
      <c r="U30" s="9">
        <v>453808</v>
      </c>
      <c r="V30" s="14">
        <f t="shared" si="9"/>
        <v>20520</v>
      </c>
      <c r="W30" s="26">
        <f t="shared" si="10"/>
        <v>80.369732100893003</v>
      </c>
      <c r="X30" s="28">
        <f t="shared" si="11"/>
        <v>117.64705882352942</v>
      </c>
      <c r="Y30" s="84"/>
      <c r="AB30" s="2">
        <f t="shared" si="5"/>
        <v>18805</v>
      </c>
      <c r="AC30" s="90">
        <f t="shared" si="5"/>
        <v>443</v>
      </c>
    </row>
    <row r="31" spans="1:29" x14ac:dyDescent="0.3">
      <c r="A31" s="34">
        <v>20230726</v>
      </c>
      <c r="B31" s="34" t="s">
        <v>31</v>
      </c>
      <c r="C31" s="35">
        <v>476561</v>
      </c>
      <c r="D31" s="35">
        <v>160826</v>
      </c>
      <c r="E31" s="35">
        <f t="shared" si="0"/>
        <v>637387</v>
      </c>
      <c r="G31" s="64">
        <v>20230826</v>
      </c>
      <c r="H31" s="64" t="s">
        <v>27</v>
      </c>
      <c r="I31" s="65">
        <v>486490</v>
      </c>
      <c r="J31" s="66">
        <f t="shared" si="6"/>
        <v>9299</v>
      </c>
      <c r="K31" s="65">
        <v>169596</v>
      </c>
      <c r="L31" s="67">
        <f t="shared" si="1"/>
        <v>656086</v>
      </c>
      <c r="M31" s="67">
        <f t="shared" si="7"/>
        <v>13878</v>
      </c>
      <c r="O31" s="64">
        <v>20230826</v>
      </c>
      <c r="P31" s="65">
        <v>637104</v>
      </c>
      <c r="Q31" s="67">
        <f t="shared" si="8"/>
        <v>13701</v>
      </c>
      <c r="R31" s="69">
        <f t="shared" si="2"/>
        <v>98.724600086467802</v>
      </c>
      <c r="S31" s="69">
        <f t="shared" si="3"/>
        <v>147.33842348639638</v>
      </c>
      <c r="U31" s="9">
        <v>464815</v>
      </c>
      <c r="V31" s="14">
        <f t="shared" si="9"/>
        <v>11007</v>
      </c>
      <c r="W31" s="26">
        <f t="shared" si="10"/>
        <v>79.312581063553822</v>
      </c>
      <c r="X31" s="28">
        <f t="shared" si="11"/>
        <v>118.36756640498977</v>
      </c>
      <c r="Y31" s="84"/>
      <c r="AB31" s="2">
        <f t="shared" si="5"/>
        <v>18982</v>
      </c>
      <c r="AC31" s="90">
        <f t="shared" si="5"/>
        <v>177</v>
      </c>
    </row>
    <row r="32" spans="1:29" x14ac:dyDescent="0.3">
      <c r="A32" s="34">
        <v>20230727</v>
      </c>
      <c r="B32" s="34" t="s">
        <v>32</v>
      </c>
      <c r="C32" s="35">
        <v>492204</v>
      </c>
      <c r="D32" s="35">
        <v>167409</v>
      </c>
      <c r="E32" s="35">
        <f t="shared" si="0"/>
        <v>659613</v>
      </c>
      <c r="G32" s="64">
        <v>20230827</v>
      </c>
      <c r="H32" s="64" t="s">
        <v>28</v>
      </c>
      <c r="I32" s="65">
        <v>494151</v>
      </c>
      <c r="J32" s="66">
        <f t="shared" si="6"/>
        <v>7661</v>
      </c>
      <c r="K32" s="65">
        <v>173539</v>
      </c>
      <c r="L32" s="67">
        <f t="shared" si="1"/>
        <v>667690</v>
      </c>
      <c r="M32" s="67">
        <f t="shared" si="7"/>
        <v>11604</v>
      </c>
      <c r="O32" s="64">
        <v>20230827</v>
      </c>
      <c r="P32" s="65">
        <v>648590</v>
      </c>
      <c r="Q32" s="67">
        <f t="shared" si="8"/>
        <v>11486</v>
      </c>
      <c r="R32" s="69">
        <f t="shared" si="2"/>
        <v>98.983109272664592</v>
      </c>
      <c r="S32" s="69">
        <f t="shared" si="3"/>
        <v>149.92820780576949</v>
      </c>
      <c r="U32" s="9">
        <v>473825</v>
      </c>
      <c r="V32" s="14">
        <f t="shared" si="9"/>
        <v>9010</v>
      </c>
      <c r="W32" s="26">
        <f t="shared" si="10"/>
        <v>77.64563943467769</v>
      </c>
      <c r="X32" s="28">
        <f t="shared" si="11"/>
        <v>117.60866727581256</v>
      </c>
      <c r="Y32" s="84"/>
      <c r="AB32" s="2">
        <f t="shared" si="5"/>
        <v>19100</v>
      </c>
      <c r="AC32" s="90">
        <f t="shared" si="5"/>
        <v>118</v>
      </c>
    </row>
    <row r="33" spans="1:29" x14ac:dyDescent="0.3">
      <c r="A33" s="38">
        <v>20230728</v>
      </c>
      <c r="B33" s="34" t="s">
        <v>33</v>
      </c>
      <c r="C33" s="9">
        <v>506684</v>
      </c>
      <c r="D33" s="9">
        <v>173742</v>
      </c>
      <c r="E33" s="9">
        <f t="shared" si="0"/>
        <v>680426</v>
      </c>
      <c r="G33" s="38">
        <v>20230828</v>
      </c>
      <c r="H33" s="34" t="s">
        <v>29</v>
      </c>
      <c r="I33" s="9">
        <v>511340</v>
      </c>
      <c r="J33" s="37">
        <f t="shared" si="6"/>
        <v>17189</v>
      </c>
      <c r="K33" s="9">
        <v>181811</v>
      </c>
      <c r="L33" s="14">
        <f t="shared" si="1"/>
        <v>693151</v>
      </c>
      <c r="M33" s="14">
        <f t="shared" si="7"/>
        <v>25461</v>
      </c>
      <c r="N33" s="4"/>
      <c r="O33" s="38">
        <v>20230828</v>
      </c>
      <c r="P33" s="9">
        <v>673637</v>
      </c>
      <c r="Q33" s="14">
        <f t="shared" si="8"/>
        <v>25047</v>
      </c>
      <c r="R33" s="25">
        <f t="shared" si="2"/>
        <v>98.373983739837399</v>
      </c>
      <c r="S33" s="25">
        <f t="shared" si="3"/>
        <v>145.71528302984467</v>
      </c>
      <c r="T33" s="4"/>
      <c r="U33" s="9">
        <v>493531</v>
      </c>
      <c r="V33" s="14">
        <f t="shared" si="9"/>
        <v>19706</v>
      </c>
      <c r="W33" s="48">
        <f t="shared" si="10"/>
        <v>77.396802953536778</v>
      </c>
      <c r="X33" s="49">
        <f t="shared" si="11"/>
        <v>114.6430856943394</v>
      </c>
      <c r="Y33" s="84"/>
      <c r="AB33" s="2">
        <f t="shared" si="5"/>
        <v>19514</v>
      </c>
      <c r="AC33" s="90">
        <f t="shared" si="5"/>
        <v>414</v>
      </c>
    </row>
    <row r="34" spans="1:29" x14ac:dyDescent="0.3">
      <c r="A34" s="34">
        <v>20230729</v>
      </c>
      <c r="B34" s="34" t="s">
        <v>27</v>
      </c>
      <c r="C34" s="35">
        <v>514690</v>
      </c>
      <c r="D34" s="35">
        <v>177481</v>
      </c>
      <c r="E34" s="35">
        <f t="shared" si="0"/>
        <v>692171</v>
      </c>
      <c r="G34" s="38">
        <v>20230829</v>
      </c>
      <c r="H34" s="34" t="s">
        <v>30</v>
      </c>
      <c r="I34" s="9">
        <v>528076</v>
      </c>
      <c r="J34" s="37">
        <f t="shared" si="6"/>
        <v>16736</v>
      </c>
      <c r="K34" s="9">
        <v>189816</v>
      </c>
      <c r="L34" s="14">
        <f t="shared" si="1"/>
        <v>717892</v>
      </c>
      <c r="M34" s="14">
        <f>L34-L33</f>
        <v>24741</v>
      </c>
      <c r="N34" s="4"/>
      <c r="O34" s="38">
        <v>20230829</v>
      </c>
      <c r="P34" s="47">
        <v>697862</v>
      </c>
      <c r="Q34" s="14">
        <f t="shared" si="8"/>
        <v>24225</v>
      </c>
      <c r="R34" s="25">
        <f>Q34/M34*100</f>
        <v>97.914393112647019</v>
      </c>
      <c r="S34" s="25">
        <f t="shared" si="3"/>
        <v>144.74784894837475</v>
      </c>
      <c r="T34" s="4"/>
      <c r="U34" s="9">
        <v>512629</v>
      </c>
      <c r="V34" s="14">
        <f t="shared" si="9"/>
        <v>19098</v>
      </c>
      <c r="W34" s="48">
        <f>V34/M34*100</f>
        <v>77.191706074936334</v>
      </c>
      <c r="X34" s="49">
        <f t="shared" si="11"/>
        <v>114.11328871892925</v>
      </c>
      <c r="Y34" s="84"/>
      <c r="AB34" s="2">
        <f t="shared" si="5"/>
        <v>20030</v>
      </c>
      <c r="AC34" s="90">
        <f t="shared" si="5"/>
        <v>516</v>
      </c>
    </row>
    <row r="35" spans="1:29" x14ac:dyDescent="0.3">
      <c r="A35" s="34">
        <v>20230730</v>
      </c>
      <c r="B35" s="34" t="s">
        <v>28</v>
      </c>
      <c r="C35" s="35">
        <v>521574</v>
      </c>
      <c r="D35" s="35">
        <v>180707</v>
      </c>
      <c r="E35" s="35">
        <f t="shared" si="0"/>
        <v>702281</v>
      </c>
      <c r="G35" s="38">
        <v>20230830</v>
      </c>
      <c r="H35" s="34" t="s">
        <v>31</v>
      </c>
      <c r="I35" s="9">
        <v>544060</v>
      </c>
      <c r="J35" s="37">
        <f t="shared" si="6"/>
        <v>15984</v>
      </c>
      <c r="K35" s="9">
        <v>197317</v>
      </c>
      <c r="L35" s="14">
        <f t="shared" si="1"/>
        <v>741377</v>
      </c>
      <c r="M35" s="14">
        <f>L35-L34</f>
        <v>23485</v>
      </c>
      <c r="N35" s="4"/>
      <c r="O35" s="38">
        <v>20230830</v>
      </c>
      <c r="P35" s="47">
        <v>720970</v>
      </c>
      <c r="Q35" s="14">
        <f t="shared" si="8"/>
        <v>23108</v>
      </c>
      <c r="R35" s="25">
        <f>Q35/M35*100</f>
        <v>98.394720034064292</v>
      </c>
      <c r="S35" s="25">
        <f t="shared" si="3"/>
        <v>144.56956956956958</v>
      </c>
      <c r="T35" s="4"/>
      <c r="U35" s="9">
        <v>530939</v>
      </c>
      <c r="V35" s="14">
        <f t="shared" si="9"/>
        <v>18310</v>
      </c>
      <c r="W35" s="48">
        <f>V35/M35*100</f>
        <v>77.964658292527147</v>
      </c>
      <c r="X35" s="49">
        <f t="shared" si="11"/>
        <v>114.55205205205206</v>
      </c>
      <c r="Y35" s="84"/>
      <c r="AB35" s="2">
        <f t="shared" si="5"/>
        <v>20407</v>
      </c>
      <c r="AC35" s="90">
        <f t="shared" si="5"/>
        <v>377</v>
      </c>
    </row>
    <row r="36" spans="1:29" x14ac:dyDescent="0.3">
      <c r="A36" s="41">
        <v>20230731</v>
      </c>
      <c r="B36" s="41" t="s">
        <v>29</v>
      </c>
      <c r="C36" s="42">
        <v>539644</v>
      </c>
      <c r="D36" s="42">
        <v>188014</v>
      </c>
      <c r="E36" s="51">
        <f t="shared" si="0"/>
        <v>727658</v>
      </c>
      <c r="G36" s="43">
        <v>20230831</v>
      </c>
      <c r="H36" s="41" t="s">
        <v>32</v>
      </c>
      <c r="I36" s="51">
        <v>561240</v>
      </c>
      <c r="J36" s="52">
        <f t="shared" si="6"/>
        <v>17180</v>
      </c>
      <c r="K36" s="51">
        <v>205493</v>
      </c>
      <c r="L36" s="44">
        <f t="shared" si="1"/>
        <v>766733</v>
      </c>
      <c r="M36" s="44">
        <f>L36-L35</f>
        <v>25356</v>
      </c>
      <c r="N36" s="1"/>
      <c r="O36" s="43">
        <v>20230831</v>
      </c>
      <c r="P36" s="50">
        <v>745816</v>
      </c>
      <c r="Q36" s="44">
        <f t="shared" si="8"/>
        <v>24846</v>
      </c>
      <c r="R36" s="31">
        <f>Q36/M36*100</f>
        <v>97.988641741599622</v>
      </c>
      <c r="S36" s="31">
        <f t="shared" si="3"/>
        <v>144.62165308498254</v>
      </c>
      <c r="U36" s="51">
        <v>550510</v>
      </c>
      <c r="V36" s="44">
        <f t="shared" si="9"/>
        <v>19571</v>
      </c>
      <c r="W36" s="45">
        <f>V36/M36*100</f>
        <v>77.184887206183944</v>
      </c>
      <c r="X36" s="46">
        <f t="shared" si="11"/>
        <v>113.91734575087311</v>
      </c>
      <c r="Y36" s="84"/>
      <c r="AB36" s="2">
        <f t="shared" si="5"/>
        <v>20917</v>
      </c>
      <c r="AC36" s="90">
        <f t="shared" si="5"/>
        <v>510</v>
      </c>
    </row>
    <row r="37" spans="1:29" x14ac:dyDescent="0.3">
      <c r="A37" s="1"/>
      <c r="B37" s="1"/>
      <c r="C37" s="2"/>
      <c r="D37" s="2"/>
      <c r="E37" s="2"/>
      <c r="M37" s="10">
        <f>SUM(M11:M36)</f>
        <v>592584</v>
      </c>
      <c r="Q37" s="10">
        <f>SUM(Q11:Q36)</f>
        <v>576653</v>
      </c>
      <c r="R37" s="15">
        <f>Q37/M37*100</f>
        <v>97.311604768269149</v>
      </c>
      <c r="S37" s="12"/>
      <c r="U37" s="22" t="s">
        <v>18</v>
      </c>
      <c r="V37" s="23">
        <f>SUM(V6:V36)</f>
        <v>658685.67276985315</v>
      </c>
    </row>
    <row r="38" spans="1:29" ht="20.25" x14ac:dyDescent="0.3">
      <c r="A38" s="1"/>
      <c r="B38" s="1"/>
      <c r="C38" s="2"/>
      <c r="D38" s="2"/>
      <c r="E38" s="2"/>
      <c r="G38" s="114" t="s">
        <v>105</v>
      </c>
      <c r="H38" s="115"/>
      <c r="I38" s="118">
        <f>I20-I10</f>
        <v>177360</v>
      </c>
      <c r="J38" s="115"/>
      <c r="K38" s="118">
        <f t="shared" ref="K38:L38" si="12">K20-K10</f>
        <v>62736</v>
      </c>
      <c r="L38" s="118">
        <f t="shared" si="12"/>
        <v>240096</v>
      </c>
      <c r="M38" s="116"/>
      <c r="N38" s="115"/>
      <c r="O38" s="115"/>
      <c r="P38" s="118">
        <f>P20-P10</f>
        <v>234304</v>
      </c>
      <c r="Q38" s="10"/>
      <c r="R38" s="15"/>
      <c r="S38" s="12"/>
      <c r="T38" s="115"/>
      <c r="U38" s="118">
        <f>U20-U10</f>
        <v>238501</v>
      </c>
      <c r="V38" s="117">
        <f>U38/L38</f>
        <v>0.99335682393709179</v>
      </c>
    </row>
    <row r="39" spans="1:29" ht="20.25" x14ac:dyDescent="0.3">
      <c r="A39" s="1"/>
      <c r="B39" s="1"/>
      <c r="C39" s="2"/>
      <c r="D39" s="2"/>
      <c r="E39" s="2"/>
      <c r="G39" s="114" t="s">
        <v>104</v>
      </c>
      <c r="H39" s="115"/>
      <c r="I39" s="118">
        <f>I36-I20</f>
        <v>244624</v>
      </c>
      <c r="J39" s="115"/>
      <c r="K39" s="10">
        <f t="shared" ref="K39:L39" si="13">K36-K20</f>
        <v>107864</v>
      </c>
      <c r="L39" s="10">
        <f t="shared" si="13"/>
        <v>352488</v>
      </c>
      <c r="M39" s="10"/>
      <c r="N39" s="115"/>
      <c r="O39" s="115"/>
      <c r="P39" s="118">
        <f t="shared" ref="P39" si="14">P36-P20</f>
        <v>342349</v>
      </c>
      <c r="Q39" s="10"/>
      <c r="R39" s="15"/>
      <c r="S39" s="12"/>
      <c r="T39" s="115"/>
      <c r="U39" s="118">
        <f t="shared" ref="U39" si="15">U36-U20</f>
        <v>284410</v>
      </c>
      <c r="V39" s="117">
        <f>U39/L39</f>
        <v>0.80686434715508049</v>
      </c>
    </row>
    <row r="40" spans="1:29" x14ac:dyDescent="0.3">
      <c r="A40" s="1"/>
      <c r="B40" s="1"/>
      <c r="C40" s="2"/>
      <c r="D40" s="2"/>
      <c r="E40" s="2"/>
      <c r="M40" s="10"/>
      <c r="Q40" s="10"/>
      <c r="R40" s="15"/>
      <c r="S40" s="12"/>
      <c r="U40" s="113"/>
      <c r="V40" s="10"/>
    </row>
    <row r="42" spans="1:29" s="4" customFormat="1" ht="39.75" customHeight="1" x14ac:dyDescent="0.3">
      <c r="A42" s="6" t="s">
        <v>39</v>
      </c>
      <c r="B42" s="6"/>
      <c r="G42" s="6" t="s">
        <v>21</v>
      </c>
      <c r="H42" s="6"/>
      <c r="O42" s="6" t="s">
        <v>22</v>
      </c>
      <c r="U42" s="6" t="s">
        <v>23</v>
      </c>
      <c r="Z42" s="6" t="s">
        <v>44</v>
      </c>
      <c r="AA42" s="5"/>
      <c r="AB42" s="5"/>
    </row>
    <row r="43" spans="1:29" ht="58.5" x14ac:dyDescent="0.3">
      <c r="A43" s="32" t="s">
        <v>24</v>
      </c>
      <c r="B43" s="32" t="s">
        <v>26</v>
      </c>
      <c r="C43" s="33" t="s">
        <v>3</v>
      </c>
      <c r="D43" s="13" t="s">
        <v>38</v>
      </c>
      <c r="E43" s="13" t="s">
        <v>2</v>
      </c>
      <c r="G43" s="32" t="s">
        <v>24</v>
      </c>
      <c r="H43" s="32" t="s">
        <v>26</v>
      </c>
      <c r="I43" s="33" t="s">
        <v>3</v>
      </c>
      <c r="J43" s="24" t="s">
        <v>16</v>
      </c>
      <c r="K43" s="13" t="s">
        <v>62</v>
      </c>
      <c r="L43" s="13" t="s">
        <v>2</v>
      </c>
      <c r="M43" s="13" t="s">
        <v>16</v>
      </c>
      <c r="O43" s="32" t="s">
        <v>24</v>
      </c>
      <c r="P43" s="13" t="s">
        <v>63</v>
      </c>
      <c r="Q43" s="13" t="s">
        <v>16</v>
      </c>
      <c r="R43" s="13" t="s">
        <v>19</v>
      </c>
      <c r="S43" s="24" t="s">
        <v>20</v>
      </c>
      <c r="U43" s="8" t="s">
        <v>25</v>
      </c>
      <c r="V43" s="13" t="s">
        <v>16</v>
      </c>
      <c r="W43" s="13" t="s">
        <v>19</v>
      </c>
      <c r="X43" s="24" t="s">
        <v>20</v>
      </c>
      <c r="Y43" s="87"/>
      <c r="Z43" s="8" t="s">
        <v>45</v>
      </c>
      <c r="AA43" s="13" t="s">
        <v>46</v>
      </c>
    </row>
    <row r="44" spans="1:29" x14ac:dyDescent="0.3">
      <c r="A44" s="34">
        <v>20230901</v>
      </c>
      <c r="B44" s="34" t="s">
        <v>33</v>
      </c>
      <c r="C44" s="35">
        <v>44355</v>
      </c>
      <c r="D44" s="35">
        <v>6810</v>
      </c>
      <c r="E44" s="35">
        <f>C44+D44</f>
        <v>51165</v>
      </c>
      <c r="G44" s="34">
        <v>20230901</v>
      </c>
      <c r="H44" s="34" t="s">
        <v>34</v>
      </c>
      <c r="I44" s="35">
        <v>44355</v>
      </c>
      <c r="J44" s="36">
        <f>I44</f>
        <v>44355</v>
      </c>
      <c r="K44" s="35">
        <v>9600</v>
      </c>
      <c r="L44" s="35">
        <f t="shared" ref="L44:L73" si="16">I44+K44</f>
        <v>53955</v>
      </c>
      <c r="M44" s="14">
        <f>L44-0</f>
        <v>53955</v>
      </c>
      <c r="O44" s="34">
        <v>20230901</v>
      </c>
      <c r="P44" s="14">
        <v>54648</v>
      </c>
      <c r="Q44" s="14">
        <f>P44-0</f>
        <v>54648</v>
      </c>
      <c r="R44" s="73">
        <f t="shared" ref="R44:R69" si="17">Q44/M44*100</f>
        <v>101.28440366972478</v>
      </c>
      <c r="S44" s="73">
        <f t="shared" ref="S44:S69" si="18">Q44/J44*100</f>
        <v>123.20595197835644</v>
      </c>
      <c r="U44" s="35">
        <v>49453</v>
      </c>
      <c r="V44" s="14">
        <f>U44-0</f>
        <v>49453</v>
      </c>
      <c r="W44" s="74">
        <f t="shared" ref="W44:W69" si="19">V44/M44*100</f>
        <v>91.656009637661015</v>
      </c>
      <c r="X44" s="78">
        <f>V44/J44*100</f>
        <v>111.49363093225115</v>
      </c>
      <c r="Y44" s="84"/>
      <c r="Z44" s="35" t="s">
        <v>47</v>
      </c>
      <c r="AA44" s="89" t="s">
        <v>48</v>
      </c>
      <c r="AB44" s="2">
        <f>L44-P44</f>
        <v>-693</v>
      </c>
      <c r="AC44" s="90">
        <f>M44-Q44</f>
        <v>-693</v>
      </c>
    </row>
    <row r="45" spans="1:29" x14ac:dyDescent="0.3">
      <c r="A45" s="64">
        <v>20230902</v>
      </c>
      <c r="B45" s="64" t="s">
        <v>27</v>
      </c>
      <c r="C45" s="65">
        <v>63018</v>
      </c>
      <c r="D45" s="65">
        <v>10507</v>
      </c>
      <c r="E45" s="65">
        <f t="shared" ref="E45:E73" si="20">C45+D45</f>
        <v>73525</v>
      </c>
      <c r="G45" s="64">
        <v>20230902</v>
      </c>
      <c r="H45" s="64" t="s">
        <v>35</v>
      </c>
      <c r="I45" s="65">
        <v>63018</v>
      </c>
      <c r="J45" s="66">
        <f t="shared" ref="J45:J73" si="21">I45-I44</f>
        <v>18663</v>
      </c>
      <c r="K45" s="65">
        <v>15132</v>
      </c>
      <c r="L45" s="65">
        <f t="shared" si="16"/>
        <v>78150</v>
      </c>
      <c r="M45" s="67">
        <f t="shared" ref="M45:M73" si="22">L45-L44</f>
        <v>24195</v>
      </c>
      <c r="O45" s="64">
        <v>20230902</v>
      </c>
      <c r="P45" s="67">
        <v>79201</v>
      </c>
      <c r="Q45" s="67">
        <f>P45-P44</f>
        <v>24553</v>
      </c>
      <c r="R45" s="77">
        <f t="shared" si="17"/>
        <v>101.47964455466006</v>
      </c>
      <c r="S45" s="77">
        <f t="shared" si="18"/>
        <v>131.55977066923862</v>
      </c>
      <c r="U45" s="65">
        <v>71265</v>
      </c>
      <c r="V45" s="67">
        <f t="shared" ref="V45:V69" si="23">U45-U44</f>
        <v>21812</v>
      </c>
      <c r="W45" s="79">
        <f t="shared" si="19"/>
        <v>90.150857615209759</v>
      </c>
      <c r="X45" s="80">
        <f t="shared" ref="X45:X69" si="24">V45/J45*100</f>
        <v>116.87295718801907</v>
      </c>
      <c r="Y45" s="84"/>
      <c r="Z45" s="9" t="s">
        <v>49</v>
      </c>
      <c r="AA45" s="89" t="s">
        <v>48</v>
      </c>
      <c r="AB45" s="2">
        <f t="shared" ref="AB45:AC61" si="25">L45-P45</f>
        <v>-1051</v>
      </c>
      <c r="AC45" s="90">
        <f t="shared" si="25"/>
        <v>-358</v>
      </c>
    </row>
    <row r="46" spans="1:29" x14ac:dyDescent="0.3">
      <c r="A46" s="64">
        <v>20230903</v>
      </c>
      <c r="B46" s="64" t="s">
        <v>28</v>
      </c>
      <c r="C46" s="65">
        <v>76893</v>
      </c>
      <c r="D46" s="65">
        <v>13576</v>
      </c>
      <c r="E46" s="65">
        <f t="shared" si="20"/>
        <v>90469</v>
      </c>
      <c r="G46" s="64">
        <v>20230903</v>
      </c>
      <c r="H46" s="64" t="s">
        <v>36</v>
      </c>
      <c r="I46" s="65">
        <v>76893</v>
      </c>
      <c r="J46" s="66">
        <f t="shared" si="21"/>
        <v>13875</v>
      </c>
      <c r="K46" s="65">
        <v>19791</v>
      </c>
      <c r="L46" s="65">
        <f t="shared" si="16"/>
        <v>96684</v>
      </c>
      <c r="M46" s="67">
        <f t="shared" si="22"/>
        <v>18534</v>
      </c>
      <c r="O46" s="64">
        <v>20230903</v>
      </c>
      <c r="P46" s="67">
        <v>98042</v>
      </c>
      <c r="Q46" s="67">
        <f t="shared" ref="Q46:Q69" si="26">P46-P45</f>
        <v>18841</v>
      </c>
      <c r="R46" s="77">
        <f t="shared" si="17"/>
        <v>101.65641523686197</v>
      </c>
      <c r="S46" s="77">
        <f t="shared" si="18"/>
        <v>135.79099099099099</v>
      </c>
      <c r="U46" s="65">
        <v>87880</v>
      </c>
      <c r="V46" s="67">
        <f t="shared" si="23"/>
        <v>16615</v>
      </c>
      <c r="W46" s="79">
        <f t="shared" si="19"/>
        <v>89.646055897269889</v>
      </c>
      <c r="X46" s="80">
        <f t="shared" si="24"/>
        <v>119.74774774774775</v>
      </c>
      <c r="Y46" s="84"/>
      <c r="Z46" s="9" t="s">
        <v>49</v>
      </c>
      <c r="AA46" s="89" t="s">
        <v>49</v>
      </c>
      <c r="AB46" s="2">
        <f t="shared" si="25"/>
        <v>-1358</v>
      </c>
      <c r="AC46" s="90">
        <f t="shared" si="25"/>
        <v>-307</v>
      </c>
    </row>
    <row r="47" spans="1:29" s="4" customFormat="1" x14ac:dyDescent="0.3">
      <c r="A47" s="38">
        <v>20230904</v>
      </c>
      <c r="B47" s="38" t="s">
        <v>29</v>
      </c>
      <c r="C47" s="9">
        <v>107468</v>
      </c>
      <c r="D47" s="9">
        <v>18178</v>
      </c>
      <c r="E47" s="9">
        <f t="shared" si="20"/>
        <v>125646</v>
      </c>
      <c r="G47" s="38">
        <v>20230904</v>
      </c>
      <c r="H47" s="38" t="s">
        <v>29</v>
      </c>
      <c r="I47" s="9">
        <v>107468</v>
      </c>
      <c r="J47" s="37">
        <f t="shared" si="21"/>
        <v>30575</v>
      </c>
      <c r="K47" s="9">
        <v>28626</v>
      </c>
      <c r="L47" s="9">
        <f t="shared" si="16"/>
        <v>136094</v>
      </c>
      <c r="M47" s="14">
        <f t="shared" si="22"/>
        <v>39410</v>
      </c>
      <c r="O47" s="38">
        <v>20230904</v>
      </c>
      <c r="P47" s="53">
        <v>137921</v>
      </c>
      <c r="Q47" s="53">
        <f t="shared" si="26"/>
        <v>39879</v>
      </c>
      <c r="R47" s="73">
        <f t="shared" si="17"/>
        <v>101.19005328596802</v>
      </c>
      <c r="S47" s="73">
        <f t="shared" si="18"/>
        <v>130.43008994276371</v>
      </c>
      <c r="U47" s="9">
        <v>121331</v>
      </c>
      <c r="V47" s="14">
        <f t="shared" si="23"/>
        <v>33451</v>
      </c>
      <c r="W47" s="74">
        <f t="shared" si="19"/>
        <v>84.879472215173806</v>
      </c>
      <c r="X47" s="75">
        <f t="shared" si="24"/>
        <v>109.40637775960754</v>
      </c>
      <c r="Y47" s="84"/>
      <c r="Z47" s="9" t="s">
        <v>48</v>
      </c>
      <c r="AA47" s="89" t="s">
        <v>49</v>
      </c>
      <c r="AB47" s="2">
        <f t="shared" si="25"/>
        <v>-1827</v>
      </c>
      <c r="AC47" s="90">
        <f t="shared" si="25"/>
        <v>-469</v>
      </c>
    </row>
    <row r="48" spans="1:29" s="4" customFormat="1" x14ac:dyDescent="0.3">
      <c r="A48" s="38">
        <v>20230905</v>
      </c>
      <c r="B48" s="38" t="s">
        <v>30</v>
      </c>
      <c r="C48" s="9">
        <v>135581</v>
      </c>
      <c r="D48" s="9">
        <v>22677</v>
      </c>
      <c r="E48" s="9">
        <f t="shared" si="20"/>
        <v>158258</v>
      </c>
      <c r="G48" s="38">
        <v>20230905</v>
      </c>
      <c r="H48" s="38" t="s">
        <v>37</v>
      </c>
      <c r="I48" s="9">
        <v>135581</v>
      </c>
      <c r="J48" s="37">
        <f t="shared" si="21"/>
        <v>28113</v>
      </c>
      <c r="K48" s="9">
        <v>37451</v>
      </c>
      <c r="L48" s="9">
        <f t="shared" si="16"/>
        <v>173032</v>
      </c>
      <c r="M48" s="14">
        <f t="shared" si="22"/>
        <v>36938</v>
      </c>
      <c r="O48" s="38">
        <v>20230905</v>
      </c>
      <c r="P48" s="53">
        <v>175187</v>
      </c>
      <c r="Q48" s="53">
        <f t="shared" si="26"/>
        <v>37266</v>
      </c>
      <c r="R48" s="73">
        <f t="shared" si="17"/>
        <v>100.88797444366236</v>
      </c>
      <c r="S48" s="73">
        <f t="shared" si="18"/>
        <v>132.55789136698323</v>
      </c>
      <c r="U48" s="9">
        <v>152995</v>
      </c>
      <c r="V48" s="14">
        <f t="shared" si="23"/>
        <v>31664</v>
      </c>
      <c r="W48" s="74">
        <f t="shared" si="19"/>
        <v>85.722020683307164</v>
      </c>
      <c r="X48" s="75">
        <f t="shared" si="24"/>
        <v>112.63116707573009</v>
      </c>
      <c r="Y48" s="84"/>
      <c r="Z48" s="9" t="s">
        <v>49</v>
      </c>
      <c r="AA48" s="89" t="s">
        <v>48</v>
      </c>
      <c r="AB48" s="2">
        <f t="shared" si="25"/>
        <v>-2155</v>
      </c>
      <c r="AC48" s="90">
        <f t="shared" si="25"/>
        <v>-328</v>
      </c>
    </row>
    <row r="49" spans="1:29" s="4" customFormat="1" x14ac:dyDescent="0.3">
      <c r="A49" s="38">
        <v>20230906</v>
      </c>
      <c r="B49" s="38" t="s">
        <v>31</v>
      </c>
      <c r="C49" s="9">
        <v>160663</v>
      </c>
      <c r="D49" s="9">
        <v>26393</v>
      </c>
      <c r="E49" s="9">
        <f t="shared" si="20"/>
        <v>187056</v>
      </c>
      <c r="G49" s="38">
        <v>20230906</v>
      </c>
      <c r="H49" s="38" t="s">
        <v>31</v>
      </c>
      <c r="I49" s="9">
        <v>160663</v>
      </c>
      <c r="J49" s="37">
        <f t="shared" si="21"/>
        <v>25082</v>
      </c>
      <c r="K49" s="9">
        <v>45677</v>
      </c>
      <c r="L49" s="9">
        <f t="shared" si="16"/>
        <v>206340</v>
      </c>
      <c r="M49" s="14">
        <f t="shared" si="22"/>
        <v>33308</v>
      </c>
      <c r="O49" s="38">
        <v>20230906</v>
      </c>
      <c r="P49" s="53">
        <v>208839</v>
      </c>
      <c r="Q49" s="53">
        <f t="shared" si="26"/>
        <v>33652</v>
      </c>
      <c r="R49" s="73">
        <f t="shared" si="17"/>
        <v>101.03278491653657</v>
      </c>
      <c r="S49" s="73">
        <f t="shared" si="18"/>
        <v>134.16792919224943</v>
      </c>
      <c r="U49" s="9">
        <v>180893</v>
      </c>
      <c r="V49" s="14">
        <f t="shared" si="23"/>
        <v>27898</v>
      </c>
      <c r="W49" s="74">
        <f t="shared" si="19"/>
        <v>83.757655818422009</v>
      </c>
      <c r="X49" s="75">
        <f t="shared" si="24"/>
        <v>111.22717486643808</v>
      </c>
      <c r="Y49" s="84"/>
      <c r="Z49" s="9" t="s">
        <v>49</v>
      </c>
      <c r="AA49" s="89" t="s">
        <v>48</v>
      </c>
      <c r="AB49" s="2">
        <f t="shared" si="25"/>
        <v>-2499</v>
      </c>
      <c r="AC49" s="90">
        <f t="shared" si="25"/>
        <v>-344</v>
      </c>
    </row>
    <row r="50" spans="1:29" s="4" customFormat="1" x14ac:dyDescent="0.3">
      <c r="A50" s="38">
        <v>20230907</v>
      </c>
      <c r="B50" s="38" t="s">
        <v>32</v>
      </c>
      <c r="C50" s="9">
        <v>184745</v>
      </c>
      <c r="D50" s="9">
        <v>29869</v>
      </c>
      <c r="E50" s="9">
        <f t="shared" si="20"/>
        <v>214614</v>
      </c>
      <c r="G50" s="38">
        <v>20230907</v>
      </c>
      <c r="H50" s="38" t="s">
        <v>32</v>
      </c>
      <c r="I50" s="9">
        <v>184745</v>
      </c>
      <c r="J50" s="37">
        <f t="shared" si="21"/>
        <v>24082</v>
      </c>
      <c r="K50" s="9">
        <v>53732</v>
      </c>
      <c r="L50" s="9">
        <f t="shared" si="16"/>
        <v>238477</v>
      </c>
      <c r="M50" s="14">
        <f t="shared" si="22"/>
        <v>32137</v>
      </c>
      <c r="O50" s="38">
        <v>20230907</v>
      </c>
      <c r="P50" s="53">
        <v>241253</v>
      </c>
      <c r="Q50" s="53">
        <f t="shared" si="26"/>
        <v>32414</v>
      </c>
      <c r="R50" s="73">
        <f t="shared" si="17"/>
        <v>100.86193484146</v>
      </c>
      <c r="S50" s="73">
        <f t="shared" si="18"/>
        <v>134.59845527780087</v>
      </c>
      <c r="U50" s="9">
        <v>207623</v>
      </c>
      <c r="V50" s="14">
        <f t="shared" si="23"/>
        <v>26730</v>
      </c>
      <c r="W50" s="74">
        <f t="shared" si="19"/>
        <v>83.175156361825927</v>
      </c>
      <c r="X50" s="75">
        <f t="shared" si="24"/>
        <v>110.99576447138941</v>
      </c>
      <c r="Y50" s="84"/>
      <c r="Z50" s="9" t="s">
        <v>49</v>
      </c>
      <c r="AA50" s="89" t="s">
        <v>49</v>
      </c>
      <c r="AB50" s="2">
        <f t="shared" si="25"/>
        <v>-2776</v>
      </c>
      <c r="AC50" s="90">
        <f t="shared" si="25"/>
        <v>-277</v>
      </c>
    </row>
    <row r="51" spans="1:29" s="4" customFormat="1" x14ac:dyDescent="0.3">
      <c r="A51" s="38">
        <v>20230908</v>
      </c>
      <c r="B51" s="38" t="s">
        <v>33</v>
      </c>
      <c r="C51" s="9">
        <v>206756</v>
      </c>
      <c r="D51" s="9">
        <v>33279</v>
      </c>
      <c r="E51" s="9">
        <f t="shared" si="20"/>
        <v>240035</v>
      </c>
      <c r="G51" s="38">
        <v>20230908</v>
      </c>
      <c r="H51" s="38" t="s">
        <v>33</v>
      </c>
      <c r="I51" s="9">
        <v>206756</v>
      </c>
      <c r="J51" s="37">
        <f t="shared" si="21"/>
        <v>22011</v>
      </c>
      <c r="K51" s="9">
        <v>61698</v>
      </c>
      <c r="L51" s="9">
        <f t="shared" si="16"/>
        <v>268454</v>
      </c>
      <c r="M51" s="14">
        <f t="shared" si="22"/>
        <v>29977</v>
      </c>
      <c r="O51" s="38">
        <v>20230908</v>
      </c>
      <c r="P51" s="53">
        <v>271537</v>
      </c>
      <c r="Q51" s="53">
        <f t="shared" si="26"/>
        <v>30284</v>
      </c>
      <c r="R51" s="73">
        <f t="shared" si="17"/>
        <v>101.02411849084298</v>
      </c>
      <c r="S51" s="73">
        <f t="shared" si="18"/>
        <v>137.58575257825635</v>
      </c>
      <c r="U51" s="9">
        <v>232347</v>
      </c>
      <c r="V51" s="14">
        <f t="shared" si="23"/>
        <v>24724</v>
      </c>
      <c r="W51" s="74">
        <f t="shared" si="19"/>
        <v>82.476565366781202</v>
      </c>
      <c r="X51" s="75">
        <f t="shared" si="24"/>
        <v>112.32565535414112</v>
      </c>
      <c r="Y51" s="84"/>
      <c r="Z51" s="92">
        <v>2.8</v>
      </c>
      <c r="AA51" s="93">
        <v>2.9</v>
      </c>
      <c r="AB51" s="2">
        <f t="shared" si="25"/>
        <v>-3083</v>
      </c>
      <c r="AC51" s="90">
        <f t="shared" si="25"/>
        <v>-307</v>
      </c>
    </row>
    <row r="52" spans="1:29" x14ac:dyDescent="0.3">
      <c r="A52" s="64">
        <v>20230909</v>
      </c>
      <c r="B52" s="64" t="s">
        <v>27</v>
      </c>
      <c r="C52" s="65">
        <v>219333</v>
      </c>
      <c r="D52" s="65">
        <v>35495</v>
      </c>
      <c r="E52" s="65">
        <f t="shared" si="20"/>
        <v>254828</v>
      </c>
      <c r="G52" s="64">
        <v>20230909</v>
      </c>
      <c r="H52" s="64" t="s">
        <v>27</v>
      </c>
      <c r="I52" s="65">
        <v>219333</v>
      </c>
      <c r="J52" s="66">
        <f t="shared" si="21"/>
        <v>12577</v>
      </c>
      <c r="K52" s="65">
        <v>66457</v>
      </c>
      <c r="L52" s="65">
        <f t="shared" si="16"/>
        <v>285790</v>
      </c>
      <c r="M52" s="67">
        <f t="shared" si="22"/>
        <v>17336</v>
      </c>
      <c r="O52" s="64">
        <v>20230909</v>
      </c>
      <c r="P52" s="68">
        <v>289087</v>
      </c>
      <c r="Q52" s="68">
        <f t="shared" si="26"/>
        <v>17550</v>
      </c>
      <c r="R52" s="77">
        <f t="shared" si="17"/>
        <v>101.23442547300417</v>
      </c>
      <c r="S52" s="77">
        <f t="shared" si="18"/>
        <v>139.54043094537647</v>
      </c>
      <c r="U52" s="65">
        <v>246772</v>
      </c>
      <c r="V52" s="67">
        <f t="shared" si="23"/>
        <v>14425</v>
      </c>
      <c r="W52" s="79">
        <f t="shared" si="19"/>
        <v>83.208352561144437</v>
      </c>
      <c r="X52" s="80">
        <f t="shared" si="24"/>
        <v>114.69348811322256</v>
      </c>
      <c r="Y52" s="84"/>
      <c r="Z52" s="92" t="s">
        <v>49</v>
      </c>
      <c r="AA52" s="93" t="s">
        <v>49</v>
      </c>
      <c r="AB52" s="2">
        <f t="shared" si="25"/>
        <v>-3297</v>
      </c>
      <c r="AC52" s="90">
        <f t="shared" si="25"/>
        <v>-214</v>
      </c>
    </row>
    <row r="53" spans="1:29" x14ac:dyDescent="0.3">
      <c r="A53" s="64">
        <v>20230910</v>
      </c>
      <c r="B53" s="64" t="s">
        <v>28</v>
      </c>
      <c r="C53" s="65">
        <v>230150</v>
      </c>
      <c r="D53" s="65">
        <v>37554</v>
      </c>
      <c r="E53" s="65">
        <f t="shared" si="20"/>
        <v>267704</v>
      </c>
      <c r="G53" s="64">
        <v>20230910</v>
      </c>
      <c r="H53" s="64" t="s">
        <v>28</v>
      </c>
      <c r="I53" s="65">
        <v>230150</v>
      </c>
      <c r="J53" s="66">
        <f t="shared" si="21"/>
        <v>10817</v>
      </c>
      <c r="K53" s="65">
        <v>70734</v>
      </c>
      <c r="L53" s="65">
        <f t="shared" si="16"/>
        <v>300884</v>
      </c>
      <c r="M53" s="67">
        <f t="shared" si="22"/>
        <v>15094</v>
      </c>
      <c r="O53" s="64">
        <v>20230910</v>
      </c>
      <c r="P53" s="68">
        <v>304388</v>
      </c>
      <c r="Q53" s="68">
        <f t="shared" si="26"/>
        <v>15301</v>
      </c>
      <c r="R53" s="77">
        <f t="shared" si="17"/>
        <v>101.37140585663178</v>
      </c>
      <c r="S53" s="77">
        <f t="shared" si="18"/>
        <v>141.45326800406767</v>
      </c>
      <c r="U53" s="65">
        <v>259334</v>
      </c>
      <c r="V53" s="67">
        <f t="shared" si="23"/>
        <v>12562</v>
      </c>
      <c r="W53" s="79">
        <f t="shared" si="19"/>
        <v>83.22512256525772</v>
      </c>
      <c r="X53" s="80">
        <f t="shared" si="24"/>
        <v>116.13201442174355</v>
      </c>
      <c r="Y53" s="84"/>
      <c r="Z53" s="92" t="s">
        <v>48</v>
      </c>
      <c r="AA53" s="93">
        <v>3.2</v>
      </c>
      <c r="AB53" s="2">
        <f t="shared" si="25"/>
        <v>-3504</v>
      </c>
      <c r="AC53" s="90">
        <f t="shared" si="25"/>
        <v>-207</v>
      </c>
    </row>
    <row r="54" spans="1:29" s="4" customFormat="1" ht="19.5" customHeight="1" x14ac:dyDescent="0.3">
      <c r="A54" s="38">
        <v>20230911</v>
      </c>
      <c r="B54" s="38" t="s">
        <v>40</v>
      </c>
      <c r="C54" s="9">
        <v>254231</v>
      </c>
      <c r="D54" s="9">
        <v>40828</v>
      </c>
      <c r="E54" s="9">
        <f t="shared" si="20"/>
        <v>295059</v>
      </c>
      <c r="G54" s="38">
        <v>20230911</v>
      </c>
      <c r="H54" s="38" t="s">
        <v>29</v>
      </c>
      <c r="I54" s="9">
        <v>254231</v>
      </c>
      <c r="J54" s="37">
        <f t="shared" si="21"/>
        <v>24081</v>
      </c>
      <c r="K54" s="9">
        <v>79447</v>
      </c>
      <c r="L54" s="9">
        <f t="shared" si="16"/>
        <v>333678</v>
      </c>
      <c r="M54" s="14">
        <f t="shared" si="22"/>
        <v>32794</v>
      </c>
      <c r="O54" s="38">
        <v>20230911</v>
      </c>
      <c r="P54" s="53">
        <v>337476</v>
      </c>
      <c r="Q54" s="53">
        <f t="shared" si="26"/>
        <v>33088</v>
      </c>
      <c r="R54" s="73">
        <f t="shared" si="17"/>
        <v>100.89650545831554</v>
      </c>
      <c r="S54" s="73">
        <f t="shared" si="18"/>
        <v>137.40293177193638</v>
      </c>
      <c r="U54" s="9">
        <v>285840</v>
      </c>
      <c r="V54" s="14">
        <f t="shared" si="23"/>
        <v>26506</v>
      </c>
      <c r="W54" s="74">
        <f t="shared" si="19"/>
        <v>80.825760809904239</v>
      </c>
      <c r="X54" s="75">
        <f t="shared" si="24"/>
        <v>110.07017980980855</v>
      </c>
      <c r="Y54" s="84"/>
      <c r="Z54" s="92">
        <v>3</v>
      </c>
      <c r="AA54" s="93">
        <v>3.4</v>
      </c>
      <c r="AB54" s="2">
        <f t="shared" si="25"/>
        <v>-3798</v>
      </c>
      <c r="AC54" s="90">
        <f t="shared" si="25"/>
        <v>-294</v>
      </c>
    </row>
    <row r="55" spans="1:29" s="4" customFormat="1" ht="19.5" customHeight="1" x14ac:dyDescent="0.3">
      <c r="A55" s="38">
        <v>20230912</v>
      </c>
      <c r="B55" s="38" t="s">
        <v>41</v>
      </c>
      <c r="C55" s="9">
        <v>275396</v>
      </c>
      <c r="D55" s="9">
        <v>43797</v>
      </c>
      <c r="E55" s="9">
        <f t="shared" si="20"/>
        <v>319193</v>
      </c>
      <c r="G55" s="38">
        <v>20230912</v>
      </c>
      <c r="H55" s="38" t="s">
        <v>30</v>
      </c>
      <c r="I55" s="9">
        <v>275396</v>
      </c>
      <c r="J55" s="37">
        <f t="shared" si="21"/>
        <v>21165</v>
      </c>
      <c r="K55" s="9">
        <v>87427</v>
      </c>
      <c r="L55" s="9">
        <f t="shared" si="16"/>
        <v>362823</v>
      </c>
      <c r="M55" s="14">
        <f t="shared" si="22"/>
        <v>29145</v>
      </c>
      <c r="O55" s="38">
        <v>20230912</v>
      </c>
      <c r="P55" s="53">
        <v>366860</v>
      </c>
      <c r="Q55" s="53">
        <f t="shared" si="26"/>
        <v>29384</v>
      </c>
      <c r="R55" s="73">
        <f t="shared" si="17"/>
        <v>100.82003774232287</v>
      </c>
      <c r="S55" s="73">
        <f t="shared" si="18"/>
        <v>138.83297897472241</v>
      </c>
      <c r="U55" s="9">
        <v>309206</v>
      </c>
      <c r="V55" s="14">
        <f t="shared" si="23"/>
        <v>23366</v>
      </c>
      <c r="W55" s="74">
        <f t="shared" si="19"/>
        <v>80.171556013038256</v>
      </c>
      <c r="X55" s="75">
        <f t="shared" si="24"/>
        <v>110.39924403496337</v>
      </c>
      <c r="Y55" s="84"/>
      <c r="Z55" s="92">
        <v>3.3</v>
      </c>
      <c r="AA55" s="93">
        <v>3.6</v>
      </c>
      <c r="AB55" s="2">
        <f t="shared" si="25"/>
        <v>-4037</v>
      </c>
      <c r="AC55" s="90">
        <f t="shared" si="25"/>
        <v>-239</v>
      </c>
    </row>
    <row r="56" spans="1:29" s="4" customFormat="1" ht="19.5" customHeight="1" x14ac:dyDescent="0.3">
      <c r="A56" s="38">
        <v>20230913</v>
      </c>
      <c r="B56" s="38" t="s">
        <v>43</v>
      </c>
      <c r="C56" s="9">
        <v>294493</v>
      </c>
      <c r="D56" s="9">
        <v>46400</v>
      </c>
      <c r="E56" s="9">
        <f t="shared" si="20"/>
        <v>340893</v>
      </c>
      <c r="G56" s="38">
        <v>20230913</v>
      </c>
      <c r="H56" s="38" t="s">
        <v>31</v>
      </c>
      <c r="I56" s="9">
        <v>294493</v>
      </c>
      <c r="J56" s="37">
        <f t="shared" si="21"/>
        <v>19097</v>
      </c>
      <c r="K56" s="9">
        <v>93786</v>
      </c>
      <c r="L56" s="9">
        <f t="shared" si="16"/>
        <v>388279</v>
      </c>
      <c r="M56" s="14">
        <f t="shared" si="22"/>
        <v>25456</v>
      </c>
      <c r="O56" s="38">
        <v>20230913</v>
      </c>
      <c r="P56" s="53">
        <v>392540</v>
      </c>
      <c r="Q56" s="53">
        <f t="shared" si="26"/>
        <v>25680</v>
      </c>
      <c r="R56" s="73">
        <f t="shared" si="17"/>
        <v>100.87994971715901</v>
      </c>
      <c r="S56" s="73">
        <f t="shared" si="18"/>
        <v>134.47138293972876</v>
      </c>
      <c r="U56" s="9">
        <v>330273</v>
      </c>
      <c r="V56" s="14">
        <f t="shared" si="23"/>
        <v>21067</v>
      </c>
      <c r="W56" s="74">
        <f t="shared" si="19"/>
        <v>82.758485229415456</v>
      </c>
      <c r="X56" s="75">
        <f t="shared" si="24"/>
        <v>110.31575640152904</v>
      </c>
      <c r="Y56" s="84"/>
      <c r="Z56" s="92">
        <v>3.7</v>
      </c>
      <c r="AA56" s="93">
        <v>3.7</v>
      </c>
      <c r="AB56" s="2">
        <f t="shared" si="25"/>
        <v>-4261</v>
      </c>
      <c r="AC56" s="90">
        <f t="shared" si="25"/>
        <v>-224</v>
      </c>
    </row>
    <row r="57" spans="1:29" s="4" customFormat="1" ht="19.5" customHeight="1" x14ac:dyDescent="0.3">
      <c r="A57" s="38">
        <v>20230914</v>
      </c>
      <c r="B57" s="38" t="s">
        <v>50</v>
      </c>
      <c r="C57" s="9">
        <v>313397</v>
      </c>
      <c r="D57" s="9">
        <v>49206</v>
      </c>
      <c r="E57" s="9">
        <f t="shared" si="20"/>
        <v>362603</v>
      </c>
      <c r="G57" s="38">
        <v>20230914</v>
      </c>
      <c r="H57" s="38" t="s">
        <v>32</v>
      </c>
      <c r="I57" s="9">
        <v>313397</v>
      </c>
      <c r="J57" s="37">
        <f t="shared" si="21"/>
        <v>18904</v>
      </c>
      <c r="K57" s="9">
        <v>99469</v>
      </c>
      <c r="L57" s="9">
        <f t="shared" si="16"/>
        <v>412866</v>
      </c>
      <c r="M57" s="14">
        <f t="shared" si="22"/>
        <v>24587</v>
      </c>
      <c r="O57" s="38">
        <v>20230914</v>
      </c>
      <c r="P57" s="53">
        <v>417415</v>
      </c>
      <c r="Q57" s="53">
        <f t="shared" si="26"/>
        <v>24875</v>
      </c>
      <c r="R57" s="73">
        <f t="shared" si="17"/>
        <v>101.17135071379184</v>
      </c>
      <c r="S57" s="73">
        <f t="shared" si="18"/>
        <v>131.58590774439273</v>
      </c>
      <c r="U57" s="9">
        <v>351377</v>
      </c>
      <c r="V57" s="14">
        <f t="shared" si="23"/>
        <v>21104</v>
      </c>
      <c r="W57" s="74">
        <f t="shared" si="19"/>
        <v>85.833977305079927</v>
      </c>
      <c r="X57" s="75">
        <f t="shared" si="24"/>
        <v>111.63774862462972</v>
      </c>
      <c r="Y57" s="85"/>
      <c r="Z57" s="94">
        <v>3.4</v>
      </c>
      <c r="AA57" s="94">
        <v>4.4000000000000004</v>
      </c>
      <c r="AB57" s="2">
        <f t="shared" si="25"/>
        <v>-4549</v>
      </c>
      <c r="AC57" s="90">
        <f t="shared" si="25"/>
        <v>-288</v>
      </c>
    </row>
    <row r="58" spans="1:29" s="4" customFormat="1" ht="19.5" customHeight="1" x14ac:dyDescent="0.3">
      <c r="A58" s="38">
        <v>20230915</v>
      </c>
      <c r="B58" s="38" t="s">
        <v>58</v>
      </c>
      <c r="C58" s="9">
        <v>331740</v>
      </c>
      <c r="D58" s="9">
        <v>51888</v>
      </c>
      <c r="E58" s="9">
        <f t="shared" si="20"/>
        <v>383628</v>
      </c>
      <c r="G58" s="38">
        <v>20230915</v>
      </c>
      <c r="H58" s="38" t="s">
        <v>33</v>
      </c>
      <c r="I58" s="9">
        <v>331740</v>
      </c>
      <c r="J58" s="37">
        <f t="shared" si="21"/>
        <v>18343</v>
      </c>
      <c r="K58" s="9">
        <v>104731</v>
      </c>
      <c r="L58" s="9">
        <f t="shared" si="16"/>
        <v>436471</v>
      </c>
      <c r="M58" s="14">
        <f t="shared" si="22"/>
        <v>23605</v>
      </c>
      <c r="O58" s="38">
        <v>20230915</v>
      </c>
      <c r="P58" s="53">
        <v>441232</v>
      </c>
      <c r="Q58" s="53">
        <f t="shared" si="26"/>
        <v>23817</v>
      </c>
      <c r="R58" s="73">
        <f t="shared" si="17"/>
        <v>100.89811480618513</v>
      </c>
      <c r="S58" s="73">
        <f t="shared" si="18"/>
        <v>129.84244670991657</v>
      </c>
      <c r="U58" s="9">
        <v>371773</v>
      </c>
      <c r="V58" s="14">
        <f t="shared" si="23"/>
        <v>20396</v>
      </c>
      <c r="W58" s="74">
        <f t="shared" si="19"/>
        <v>86.405422579961879</v>
      </c>
      <c r="X58" s="75">
        <f t="shared" si="24"/>
        <v>111.19228043395302</v>
      </c>
      <c r="Y58" s="85"/>
      <c r="Z58" s="92" t="s">
        <v>60</v>
      </c>
      <c r="AA58" s="92" t="s">
        <v>60</v>
      </c>
      <c r="AB58" s="2">
        <f t="shared" si="25"/>
        <v>-4761</v>
      </c>
      <c r="AC58" s="90">
        <f t="shared" si="25"/>
        <v>-212</v>
      </c>
    </row>
    <row r="59" spans="1:29" ht="19.5" customHeight="1" x14ac:dyDescent="0.3">
      <c r="A59" s="64">
        <v>20230916</v>
      </c>
      <c r="B59" s="64" t="s">
        <v>27</v>
      </c>
      <c r="C59" s="65">
        <v>342714</v>
      </c>
      <c r="D59" s="65">
        <v>53752</v>
      </c>
      <c r="E59" s="65">
        <f t="shared" si="20"/>
        <v>396466</v>
      </c>
      <c r="G59" s="64">
        <v>20230916</v>
      </c>
      <c r="H59" s="64" t="s">
        <v>35</v>
      </c>
      <c r="I59" s="65">
        <v>342714</v>
      </c>
      <c r="J59" s="66">
        <f t="shared" si="21"/>
        <v>10974</v>
      </c>
      <c r="K59" s="65">
        <v>107927</v>
      </c>
      <c r="L59" s="65">
        <f t="shared" si="16"/>
        <v>450641</v>
      </c>
      <c r="M59" s="67">
        <f t="shared" si="22"/>
        <v>14170</v>
      </c>
      <c r="O59" s="64">
        <v>20230916</v>
      </c>
      <c r="P59" s="68">
        <v>455551</v>
      </c>
      <c r="Q59" s="68">
        <f t="shared" si="26"/>
        <v>14319</v>
      </c>
      <c r="R59" s="77">
        <f t="shared" si="17"/>
        <v>101.0515172900494</v>
      </c>
      <c r="S59" s="77">
        <f t="shared" si="18"/>
        <v>130.48113723346091</v>
      </c>
      <c r="U59" s="65">
        <v>384269</v>
      </c>
      <c r="V59" s="67">
        <f t="shared" si="23"/>
        <v>12496</v>
      </c>
      <c r="W59" s="79">
        <f t="shared" si="19"/>
        <v>88.1863091037403</v>
      </c>
      <c r="X59" s="80">
        <f t="shared" si="24"/>
        <v>113.86914525241481</v>
      </c>
      <c r="Y59" s="85"/>
      <c r="Z59" s="92" t="s">
        <v>60</v>
      </c>
      <c r="AA59" s="92" t="s">
        <v>60</v>
      </c>
      <c r="AB59" s="2">
        <f>L59-P59</f>
        <v>-4910</v>
      </c>
      <c r="AC59" s="90">
        <f t="shared" si="25"/>
        <v>-149</v>
      </c>
    </row>
    <row r="60" spans="1:29" ht="19.5" customHeight="1" x14ac:dyDescent="0.3">
      <c r="A60" s="64">
        <v>20230917</v>
      </c>
      <c r="B60" s="64" t="s">
        <v>59</v>
      </c>
      <c r="C60" s="65">
        <v>351599</v>
      </c>
      <c r="D60" s="65">
        <v>55411</v>
      </c>
      <c r="E60" s="65">
        <f t="shared" si="20"/>
        <v>407010</v>
      </c>
      <c r="G60" s="64">
        <v>20230917</v>
      </c>
      <c r="H60" s="64" t="s">
        <v>36</v>
      </c>
      <c r="I60" s="65">
        <v>351599</v>
      </c>
      <c r="J60" s="66">
        <f t="shared" si="21"/>
        <v>8885</v>
      </c>
      <c r="K60" s="65">
        <v>110548</v>
      </c>
      <c r="L60" s="65">
        <f t="shared" si="16"/>
        <v>462147</v>
      </c>
      <c r="M60" s="67">
        <f t="shared" si="22"/>
        <v>11506</v>
      </c>
      <c r="O60" s="64">
        <v>20230917</v>
      </c>
      <c r="P60" s="68">
        <v>467197</v>
      </c>
      <c r="Q60" s="68">
        <f t="shared" si="26"/>
        <v>11646</v>
      </c>
      <c r="R60" s="77">
        <f t="shared" si="17"/>
        <v>101.21675647488266</v>
      </c>
      <c r="S60" s="77">
        <f t="shared" si="18"/>
        <v>131.0748452447946</v>
      </c>
      <c r="U60" s="65">
        <v>394594</v>
      </c>
      <c r="V60" s="67">
        <f t="shared" si="23"/>
        <v>10325</v>
      </c>
      <c r="W60" s="79">
        <f t="shared" si="19"/>
        <v>89.735790022596902</v>
      </c>
      <c r="X60" s="80">
        <f t="shared" si="24"/>
        <v>116.20709060213844</v>
      </c>
      <c r="Y60" s="85"/>
      <c r="Z60" s="94">
        <v>3.5</v>
      </c>
      <c r="AA60" s="94">
        <v>4.0999999999999996</v>
      </c>
      <c r="AB60" s="2">
        <f t="shared" si="25"/>
        <v>-5050</v>
      </c>
      <c r="AC60" s="90">
        <f t="shared" si="25"/>
        <v>-140</v>
      </c>
    </row>
    <row r="61" spans="1:29" s="4" customFormat="1" ht="19.5" customHeight="1" x14ac:dyDescent="0.3">
      <c r="A61" s="38">
        <v>20230918</v>
      </c>
      <c r="B61" s="38" t="s">
        <v>29</v>
      </c>
      <c r="C61" s="9">
        <v>370704</v>
      </c>
      <c r="D61" s="9">
        <v>58002</v>
      </c>
      <c r="E61" s="9">
        <f t="shared" si="20"/>
        <v>428706</v>
      </c>
      <c r="G61" s="38">
        <v>20230918</v>
      </c>
      <c r="H61" s="38" t="s">
        <v>29</v>
      </c>
      <c r="I61" s="9">
        <v>370704</v>
      </c>
      <c r="J61" s="37">
        <f t="shared" si="21"/>
        <v>19105</v>
      </c>
      <c r="K61" s="9">
        <v>115240</v>
      </c>
      <c r="L61" s="9">
        <f t="shared" si="16"/>
        <v>485944</v>
      </c>
      <c r="M61" s="14">
        <f t="shared" si="22"/>
        <v>23797</v>
      </c>
      <c r="O61" s="38">
        <v>20230918</v>
      </c>
      <c r="P61" s="53">
        <v>491206</v>
      </c>
      <c r="Q61" s="53">
        <f t="shared" si="26"/>
        <v>24009</v>
      </c>
      <c r="R61" s="73">
        <f t="shared" si="17"/>
        <v>100.89086859688197</v>
      </c>
      <c r="S61" s="73">
        <f t="shared" si="18"/>
        <v>125.66867312221932</v>
      </c>
      <c r="U61" s="9">
        <v>415658</v>
      </c>
      <c r="V61" s="14">
        <f t="shared" si="23"/>
        <v>21064</v>
      </c>
      <c r="W61" s="74">
        <f t="shared" si="19"/>
        <v>88.515359078875491</v>
      </c>
      <c r="X61" s="75">
        <f t="shared" si="24"/>
        <v>110.2538602460089</v>
      </c>
      <c r="Y61" s="85"/>
      <c r="Z61" s="94">
        <v>3.5</v>
      </c>
      <c r="AA61" s="94">
        <v>4.0999999999999996</v>
      </c>
      <c r="AB61" s="2">
        <f t="shared" si="25"/>
        <v>-5262</v>
      </c>
      <c r="AC61" s="90">
        <f t="shared" si="25"/>
        <v>-212</v>
      </c>
    </row>
    <row r="62" spans="1:29" s="4" customFormat="1" ht="19.5" customHeight="1" x14ac:dyDescent="0.3">
      <c r="A62" s="38">
        <v>20230919</v>
      </c>
      <c r="B62" s="38" t="s">
        <v>30</v>
      </c>
      <c r="C62" s="9">
        <v>388447</v>
      </c>
      <c r="D62" s="9">
        <v>60383</v>
      </c>
      <c r="E62" s="9">
        <f t="shared" si="20"/>
        <v>448830</v>
      </c>
      <c r="G62" s="38">
        <v>20230919</v>
      </c>
      <c r="H62" s="38" t="s">
        <v>30</v>
      </c>
      <c r="I62" s="9">
        <v>388447</v>
      </c>
      <c r="J62" s="37">
        <f t="shared" si="21"/>
        <v>17743</v>
      </c>
      <c r="K62" s="9">
        <v>119468</v>
      </c>
      <c r="L62" s="9">
        <f t="shared" si="16"/>
        <v>507915</v>
      </c>
      <c r="M62" s="14">
        <f t="shared" si="22"/>
        <v>21971</v>
      </c>
      <c r="O62" s="38">
        <v>20230919</v>
      </c>
      <c r="P62" s="53">
        <v>513383</v>
      </c>
      <c r="Q62" s="53">
        <f t="shared" si="26"/>
        <v>22177</v>
      </c>
      <c r="R62" s="73">
        <f t="shared" si="17"/>
        <v>100.93759956306039</v>
      </c>
      <c r="S62" s="73">
        <f t="shared" si="18"/>
        <v>124.99013695541903</v>
      </c>
      <c r="U62" s="9">
        <v>435148</v>
      </c>
      <c r="V62" s="14">
        <f t="shared" si="23"/>
        <v>19490</v>
      </c>
      <c r="W62" s="74">
        <f t="shared" si="19"/>
        <v>88.707842155568699</v>
      </c>
      <c r="X62" s="75">
        <f t="shared" si="24"/>
        <v>109.846136504537</v>
      </c>
      <c r="Y62" s="85"/>
      <c r="Z62" s="9" t="s">
        <v>67</v>
      </c>
      <c r="AA62" s="9" t="s">
        <v>68</v>
      </c>
      <c r="AB62" s="5"/>
    </row>
    <row r="63" spans="1:29" s="4" customFormat="1" ht="19.5" customHeight="1" x14ac:dyDescent="0.3">
      <c r="A63" s="38">
        <v>20230920</v>
      </c>
      <c r="B63" s="38" t="s">
        <v>31</v>
      </c>
      <c r="C63" s="9">
        <v>406340</v>
      </c>
      <c r="D63" s="9">
        <v>62595</v>
      </c>
      <c r="E63" s="9">
        <f t="shared" si="20"/>
        <v>468935</v>
      </c>
      <c r="G63" s="38">
        <v>20230920</v>
      </c>
      <c r="H63" s="38" t="s">
        <v>31</v>
      </c>
      <c r="I63" s="9">
        <v>406340</v>
      </c>
      <c r="J63" s="37">
        <f t="shared" si="21"/>
        <v>17893</v>
      </c>
      <c r="K63" s="9">
        <v>123338</v>
      </c>
      <c r="L63" s="9">
        <f t="shared" si="16"/>
        <v>529678</v>
      </c>
      <c r="M63" s="14">
        <f t="shared" si="22"/>
        <v>21763</v>
      </c>
      <c r="O63" s="38">
        <v>20230920</v>
      </c>
      <c r="P63" s="53">
        <v>535301</v>
      </c>
      <c r="Q63" s="53">
        <f t="shared" si="26"/>
        <v>21918</v>
      </c>
      <c r="R63" s="73">
        <f t="shared" si="17"/>
        <v>100.71221798465284</v>
      </c>
      <c r="S63" s="73">
        <f t="shared" si="18"/>
        <v>122.49483038059577</v>
      </c>
      <c r="U63" s="9">
        <v>454679</v>
      </c>
      <c r="V63" s="14">
        <f t="shared" si="23"/>
        <v>19531</v>
      </c>
      <c r="W63" s="74">
        <f t="shared" si="19"/>
        <v>89.744061020998942</v>
      </c>
      <c r="X63" s="75">
        <f t="shared" si="24"/>
        <v>109.15441792879896</v>
      </c>
      <c r="Y63" s="85"/>
      <c r="Z63" s="9" t="s">
        <v>68</v>
      </c>
      <c r="AA63" s="9" t="s">
        <v>67</v>
      </c>
      <c r="AB63" s="5"/>
    </row>
    <row r="64" spans="1:29" s="4" customFormat="1" ht="19.5" customHeight="1" x14ac:dyDescent="0.3">
      <c r="A64" s="38">
        <v>20230921</v>
      </c>
      <c r="B64" s="38" t="s">
        <v>32</v>
      </c>
      <c r="C64" s="9">
        <v>423041</v>
      </c>
      <c r="D64" s="9">
        <v>64781</v>
      </c>
      <c r="E64" s="9">
        <f t="shared" si="20"/>
        <v>487822</v>
      </c>
      <c r="G64" s="38">
        <v>20230921</v>
      </c>
      <c r="H64" s="38" t="s">
        <v>32</v>
      </c>
      <c r="I64" s="9">
        <v>423041</v>
      </c>
      <c r="J64" s="37">
        <f t="shared" si="21"/>
        <v>16701</v>
      </c>
      <c r="K64" s="9">
        <v>127182</v>
      </c>
      <c r="L64" s="9">
        <f t="shared" si="16"/>
        <v>550223</v>
      </c>
      <c r="M64" s="14">
        <f t="shared" si="22"/>
        <v>20545</v>
      </c>
      <c r="O64" s="38">
        <v>20230921</v>
      </c>
      <c r="P64" s="53">
        <v>555979</v>
      </c>
      <c r="Q64" s="53">
        <f t="shared" si="26"/>
        <v>20678</v>
      </c>
      <c r="R64" s="73">
        <f t="shared" si="17"/>
        <v>100.64735945485519</v>
      </c>
      <c r="S64" s="73">
        <f t="shared" si="18"/>
        <v>123.81294533261482</v>
      </c>
      <c r="U64" s="9">
        <v>473003</v>
      </c>
      <c r="V64" s="14">
        <f t="shared" si="23"/>
        <v>18324</v>
      </c>
      <c r="W64" s="74">
        <f t="shared" si="19"/>
        <v>89.189583840350451</v>
      </c>
      <c r="X64" s="75">
        <f t="shared" si="24"/>
        <v>109.71798095922401</v>
      </c>
      <c r="Y64" s="85"/>
      <c r="Z64" s="9" t="s">
        <v>69</v>
      </c>
      <c r="AA64" s="9" t="s">
        <v>68</v>
      </c>
      <c r="AB64" s="5"/>
    </row>
    <row r="65" spans="1:28" s="4" customFormat="1" ht="19.5" customHeight="1" x14ac:dyDescent="0.3">
      <c r="A65" s="38">
        <v>20230922</v>
      </c>
      <c r="B65" s="38" t="s">
        <v>33</v>
      </c>
      <c r="C65" s="9">
        <v>438979</v>
      </c>
      <c r="D65" s="9">
        <v>66852</v>
      </c>
      <c r="E65" s="9">
        <f t="shared" si="20"/>
        <v>505831</v>
      </c>
      <c r="G65" s="38">
        <v>20230922</v>
      </c>
      <c r="H65" s="38" t="s">
        <v>33</v>
      </c>
      <c r="I65" s="9">
        <v>438979</v>
      </c>
      <c r="J65" s="37">
        <f t="shared" si="21"/>
        <v>15938</v>
      </c>
      <c r="K65" s="9">
        <v>130796</v>
      </c>
      <c r="L65" s="9">
        <f t="shared" si="16"/>
        <v>569775</v>
      </c>
      <c r="M65" s="14">
        <f t="shared" si="22"/>
        <v>19552</v>
      </c>
      <c r="O65" s="38">
        <v>20230922</v>
      </c>
      <c r="P65" s="53">
        <v>575662</v>
      </c>
      <c r="Q65" s="53">
        <f t="shared" si="26"/>
        <v>19683</v>
      </c>
      <c r="R65" s="73">
        <f t="shared" si="17"/>
        <v>100.67000818330605</v>
      </c>
      <c r="S65" s="73">
        <f t="shared" si="18"/>
        <v>123.49730204542601</v>
      </c>
      <c r="U65" s="9">
        <v>490435</v>
      </c>
      <c r="V65" s="14">
        <f t="shared" si="23"/>
        <v>17432</v>
      </c>
      <c r="W65" s="74">
        <f t="shared" si="19"/>
        <v>89.157119476268406</v>
      </c>
      <c r="X65" s="75">
        <f t="shared" si="24"/>
        <v>109.37382356631949</v>
      </c>
      <c r="Y65" s="85"/>
      <c r="Z65" s="9" t="s">
        <v>70</v>
      </c>
      <c r="AA65" s="9" t="s">
        <v>68</v>
      </c>
      <c r="AB65" s="5"/>
    </row>
    <row r="66" spans="1:28" ht="19.5" customHeight="1" x14ac:dyDescent="0.3">
      <c r="A66" s="64">
        <v>20230923</v>
      </c>
      <c r="B66" s="64" t="s">
        <v>35</v>
      </c>
      <c r="C66" s="65">
        <v>448047</v>
      </c>
      <c r="D66" s="65">
        <v>68377</v>
      </c>
      <c r="E66" s="65">
        <f t="shared" si="20"/>
        <v>516424</v>
      </c>
      <c r="G66" s="64">
        <v>20230923</v>
      </c>
      <c r="H66" s="64" t="s">
        <v>35</v>
      </c>
      <c r="I66" s="65">
        <v>448047</v>
      </c>
      <c r="J66" s="66">
        <f t="shared" si="21"/>
        <v>9068</v>
      </c>
      <c r="K66" s="65">
        <v>133179</v>
      </c>
      <c r="L66" s="65">
        <f t="shared" si="16"/>
        <v>581226</v>
      </c>
      <c r="M66" s="67">
        <f t="shared" si="22"/>
        <v>11451</v>
      </c>
      <c r="O66" s="64">
        <v>20230923</v>
      </c>
      <c r="P66" s="68">
        <v>587207</v>
      </c>
      <c r="Q66" s="68">
        <f t="shared" si="26"/>
        <v>11545</v>
      </c>
      <c r="R66" s="77">
        <f t="shared" si="17"/>
        <v>100.82088900532705</v>
      </c>
      <c r="S66" s="77">
        <f t="shared" si="18"/>
        <v>127.31583590648434</v>
      </c>
      <c r="U66" s="65">
        <v>500729</v>
      </c>
      <c r="V66" s="67">
        <f t="shared" si="23"/>
        <v>10294</v>
      </c>
      <c r="W66" s="79">
        <f t="shared" si="19"/>
        <v>89.8960789450703</v>
      </c>
      <c r="X66" s="80">
        <f t="shared" si="24"/>
        <v>113.5200705778562</v>
      </c>
      <c r="Y66" s="85"/>
      <c r="Z66" s="9" t="s">
        <v>71</v>
      </c>
      <c r="AA66" s="9" t="s">
        <v>68</v>
      </c>
    </row>
    <row r="67" spans="1:28" ht="19.5" customHeight="1" x14ac:dyDescent="0.3">
      <c r="A67" s="64">
        <v>20230924</v>
      </c>
      <c r="B67" s="64" t="s">
        <v>36</v>
      </c>
      <c r="C67" s="65">
        <v>456036</v>
      </c>
      <c r="D67" s="65">
        <v>69617</v>
      </c>
      <c r="E67" s="65">
        <f t="shared" si="20"/>
        <v>525653</v>
      </c>
      <c r="G67" s="64">
        <v>20230924</v>
      </c>
      <c r="H67" s="64" t="s">
        <v>36</v>
      </c>
      <c r="I67" s="65">
        <v>456036</v>
      </c>
      <c r="J67" s="66">
        <f t="shared" si="21"/>
        <v>7989</v>
      </c>
      <c r="K67" s="65">
        <v>135147</v>
      </c>
      <c r="L67" s="65">
        <f t="shared" si="16"/>
        <v>591183</v>
      </c>
      <c r="M67" s="67">
        <f t="shared" si="22"/>
        <v>9957</v>
      </c>
      <c r="O67" s="64">
        <v>20230924</v>
      </c>
      <c r="P67" s="68">
        <v>597284</v>
      </c>
      <c r="Q67" s="68">
        <f t="shared" si="26"/>
        <v>10077</v>
      </c>
      <c r="R67" s="77">
        <f t="shared" si="17"/>
        <v>101.20518228382042</v>
      </c>
      <c r="S67" s="77">
        <f t="shared" si="18"/>
        <v>126.13593691325573</v>
      </c>
      <c r="U67" s="65">
        <v>509754</v>
      </c>
      <c r="V67" s="67">
        <f t="shared" si="23"/>
        <v>9025</v>
      </c>
      <c r="W67" s="79">
        <f t="shared" si="19"/>
        <v>90.639750928994673</v>
      </c>
      <c r="X67" s="80">
        <f t="shared" si="24"/>
        <v>112.96783076730506</v>
      </c>
      <c r="Y67" s="85"/>
      <c r="Z67" s="9" t="s">
        <v>67</v>
      </c>
      <c r="AA67" s="9" t="s">
        <v>68</v>
      </c>
    </row>
    <row r="68" spans="1:28" s="4" customFormat="1" ht="19.5" customHeight="1" x14ac:dyDescent="0.3">
      <c r="A68" s="38">
        <v>20230925</v>
      </c>
      <c r="B68" s="38" t="s">
        <v>29</v>
      </c>
      <c r="C68" s="9">
        <v>477558</v>
      </c>
      <c r="D68" s="9">
        <v>71970</v>
      </c>
      <c r="E68" s="9">
        <f t="shared" si="20"/>
        <v>549528</v>
      </c>
      <c r="G68" s="38">
        <v>20230925</v>
      </c>
      <c r="H68" s="38" t="s">
        <v>29</v>
      </c>
      <c r="I68" s="9">
        <v>477558</v>
      </c>
      <c r="J68" s="37">
        <f t="shared" si="21"/>
        <v>21522</v>
      </c>
      <c r="K68" s="9">
        <v>139232</v>
      </c>
      <c r="L68" s="9">
        <f t="shared" si="16"/>
        <v>616790</v>
      </c>
      <c r="M68" s="14">
        <f t="shared" si="22"/>
        <v>25607</v>
      </c>
      <c r="O68" s="38">
        <v>20230925</v>
      </c>
      <c r="P68" s="53">
        <v>623016</v>
      </c>
      <c r="Q68" s="53">
        <f t="shared" si="26"/>
        <v>25732</v>
      </c>
      <c r="R68" s="73">
        <f t="shared" si="17"/>
        <v>100.48814777209355</v>
      </c>
      <c r="S68" s="73">
        <f t="shared" si="18"/>
        <v>119.56137905399127</v>
      </c>
      <c r="U68" s="9">
        <v>532887</v>
      </c>
      <c r="V68" s="14">
        <f t="shared" si="23"/>
        <v>23133</v>
      </c>
      <c r="W68" s="74">
        <f t="shared" si="19"/>
        <v>90.338579294724099</v>
      </c>
      <c r="X68" s="75">
        <f t="shared" si="24"/>
        <v>107.48536381377195</v>
      </c>
      <c r="Y68" s="85"/>
      <c r="Z68" s="94">
        <v>3.5</v>
      </c>
      <c r="AA68" s="94">
        <v>4.7</v>
      </c>
      <c r="AB68" s="5"/>
    </row>
    <row r="69" spans="1:28" s="4" customFormat="1" ht="19.5" customHeight="1" x14ac:dyDescent="0.3">
      <c r="A69" s="38">
        <v>20230926</v>
      </c>
      <c r="B69" s="38" t="s">
        <v>30</v>
      </c>
      <c r="C69" s="9">
        <v>495669</v>
      </c>
      <c r="D69" s="9">
        <v>74027</v>
      </c>
      <c r="E69" s="9">
        <f t="shared" si="20"/>
        <v>569696</v>
      </c>
      <c r="G69" s="38">
        <v>20230926</v>
      </c>
      <c r="H69" s="38" t="s">
        <v>30</v>
      </c>
      <c r="I69" s="9">
        <v>495669</v>
      </c>
      <c r="J69" s="37">
        <f t="shared" si="21"/>
        <v>18111</v>
      </c>
      <c r="K69" s="9">
        <v>142730</v>
      </c>
      <c r="L69" s="9">
        <f t="shared" si="16"/>
        <v>638399</v>
      </c>
      <c r="M69" s="14">
        <f t="shared" si="22"/>
        <v>21609</v>
      </c>
      <c r="O69" s="38">
        <v>20230926</v>
      </c>
      <c r="P69" s="53">
        <v>644762</v>
      </c>
      <c r="Q69" s="53">
        <f t="shared" si="26"/>
        <v>21746</v>
      </c>
      <c r="R69" s="73">
        <f t="shared" si="17"/>
        <v>100.63399509463649</v>
      </c>
      <c r="S69" s="73">
        <f t="shared" si="18"/>
        <v>120.07067528021645</v>
      </c>
      <c r="U69" s="9">
        <v>552451</v>
      </c>
      <c r="V69" s="14">
        <f t="shared" si="23"/>
        <v>19564</v>
      </c>
      <c r="W69" s="74">
        <f t="shared" si="19"/>
        <v>90.536350594659638</v>
      </c>
      <c r="X69" s="75">
        <f t="shared" si="24"/>
        <v>108.02274860581966</v>
      </c>
      <c r="Y69" s="85"/>
      <c r="Z69" s="94">
        <v>3.5</v>
      </c>
      <c r="AA69" s="94">
        <v>4.7</v>
      </c>
      <c r="AB69" s="5"/>
    </row>
    <row r="70" spans="1:28" s="4" customFormat="1" ht="19.5" customHeight="1" x14ac:dyDescent="0.3">
      <c r="A70" s="38">
        <v>20230927</v>
      </c>
      <c r="B70" s="38" t="s">
        <v>31</v>
      </c>
      <c r="C70" s="9">
        <v>513577</v>
      </c>
      <c r="D70" s="9">
        <v>76002</v>
      </c>
      <c r="E70" s="9">
        <f t="shared" si="20"/>
        <v>589579</v>
      </c>
      <c r="G70" s="38">
        <v>20230927</v>
      </c>
      <c r="H70" s="38" t="s">
        <v>31</v>
      </c>
      <c r="I70" s="9">
        <v>513577</v>
      </c>
      <c r="J70" s="37">
        <f t="shared" si="21"/>
        <v>17908</v>
      </c>
      <c r="K70" s="9">
        <v>146432</v>
      </c>
      <c r="L70" s="9">
        <f t="shared" si="16"/>
        <v>660009</v>
      </c>
      <c r="M70" s="14">
        <f t="shared" si="22"/>
        <v>21610</v>
      </c>
      <c r="O70" s="38">
        <v>20230927</v>
      </c>
      <c r="P70" s="53">
        <v>666432</v>
      </c>
      <c r="Q70" s="53">
        <f t="shared" ref="Q70:Q73" si="27">P70-P69</f>
        <v>21670</v>
      </c>
      <c r="R70" s="73">
        <f t="shared" ref="R70:R73" si="28">Q70/M70*100</f>
        <v>100.27764923646461</v>
      </c>
      <c r="S70" s="73">
        <f t="shared" ref="S70:S73" si="29">Q70/J70*100</f>
        <v>121.00737100737101</v>
      </c>
      <c r="U70" s="9">
        <v>571656</v>
      </c>
      <c r="V70" s="14">
        <f t="shared" ref="V70:V73" si="30">U70-U69</f>
        <v>19205</v>
      </c>
      <c r="W70" s="74">
        <f t="shared" ref="W70:W73" si="31">V70/M70*100</f>
        <v>88.870893105043962</v>
      </c>
      <c r="X70" s="75">
        <f t="shared" ref="X70:X73" si="32">V70/J70*100</f>
        <v>107.24257315166406</v>
      </c>
      <c r="Y70" s="85"/>
      <c r="Z70" s="9" t="s">
        <v>83</v>
      </c>
      <c r="AA70" s="9" t="s">
        <v>83</v>
      </c>
      <c r="AB70" s="5"/>
    </row>
    <row r="71" spans="1:28" s="4" customFormat="1" ht="19.5" customHeight="1" x14ac:dyDescent="0.3">
      <c r="A71" s="64">
        <v>20230928</v>
      </c>
      <c r="B71" s="64" t="s">
        <v>32</v>
      </c>
      <c r="C71" s="65">
        <v>520441</v>
      </c>
      <c r="D71" s="65">
        <v>77235</v>
      </c>
      <c r="E71" s="65">
        <f t="shared" si="20"/>
        <v>597676</v>
      </c>
      <c r="G71" s="64">
        <v>20230928</v>
      </c>
      <c r="H71" s="64" t="s">
        <v>32</v>
      </c>
      <c r="I71" s="65">
        <v>520441</v>
      </c>
      <c r="J71" s="66">
        <f t="shared" si="21"/>
        <v>6864</v>
      </c>
      <c r="K71" s="65">
        <v>148289</v>
      </c>
      <c r="L71" s="65">
        <f t="shared" si="16"/>
        <v>668730</v>
      </c>
      <c r="M71" s="67">
        <f t="shared" si="22"/>
        <v>8721</v>
      </c>
      <c r="O71" s="64">
        <v>20230928</v>
      </c>
      <c r="P71" s="68">
        <v>675274</v>
      </c>
      <c r="Q71" s="68">
        <f t="shared" si="27"/>
        <v>8842</v>
      </c>
      <c r="R71" s="77">
        <f t="shared" si="28"/>
        <v>101.38745556702213</v>
      </c>
      <c r="S71" s="77">
        <f t="shared" si="29"/>
        <v>128.81701631701631</v>
      </c>
      <c r="U71" s="65">
        <v>579588</v>
      </c>
      <c r="V71" s="67">
        <f t="shared" si="30"/>
        <v>7932</v>
      </c>
      <c r="W71" s="79">
        <f t="shared" si="31"/>
        <v>90.952872377020981</v>
      </c>
      <c r="X71" s="80">
        <f t="shared" si="32"/>
        <v>115.55944055944056</v>
      </c>
      <c r="Y71" s="85"/>
      <c r="Z71" s="9" t="s">
        <v>83</v>
      </c>
      <c r="AA71" s="9" t="s">
        <v>83</v>
      </c>
      <c r="AB71" s="5"/>
    </row>
    <row r="72" spans="1:28" s="4" customFormat="1" ht="19.5" customHeight="1" x14ac:dyDescent="0.3">
      <c r="A72" s="64">
        <v>20230929</v>
      </c>
      <c r="B72" s="64" t="s">
        <v>33</v>
      </c>
      <c r="C72" s="65">
        <v>526098</v>
      </c>
      <c r="D72" s="65">
        <v>78263</v>
      </c>
      <c r="E72" s="65">
        <f t="shared" si="20"/>
        <v>604361</v>
      </c>
      <c r="G72" s="64">
        <v>20230929</v>
      </c>
      <c r="H72" s="64" t="s">
        <v>33</v>
      </c>
      <c r="I72" s="65">
        <v>526098</v>
      </c>
      <c r="J72" s="66">
        <f t="shared" si="21"/>
        <v>5657</v>
      </c>
      <c r="K72" s="65">
        <v>149844</v>
      </c>
      <c r="L72" s="65">
        <f t="shared" si="16"/>
        <v>675942</v>
      </c>
      <c r="M72" s="67">
        <f t="shared" si="22"/>
        <v>7212</v>
      </c>
      <c r="O72" s="64">
        <v>20230929</v>
      </c>
      <c r="P72" s="68">
        <v>682660</v>
      </c>
      <c r="Q72" s="68">
        <f t="shared" si="27"/>
        <v>7386</v>
      </c>
      <c r="R72" s="77">
        <f t="shared" si="28"/>
        <v>102.41264559068219</v>
      </c>
      <c r="S72" s="77">
        <f t="shared" si="29"/>
        <v>130.56390312886691</v>
      </c>
      <c r="U72" s="65">
        <v>586201</v>
      </c>
      <c r="V72" s="67">
        <f t="shared" si="30"/>
        <v>6613</v>
      </c>
      <c r="W72" s="79">
        <f t="shared" si="31"/>
        <v>91.694398225180251</v>
      </c>
      <c r="X72" s="80">
        <f t="shared" si="32"/>
        <v>116.89941665193567</v>
      </c>
      <c r="Y72" s="85"/>
      <c r="Z72" s="9" t="s">
        <v>83</v>
      </c>
      <c r="AA72" s="9" t="s">
        <v>83</v>
      </c>
      <c r="AB72" s="5"/>
    </row>
    <row r="73" spans="1:28" ht="19.5" customHeight="1" x14ac:dyDescent="0.3">
      <c r="A73" s="54">
        <v>20230930</v>
      </c>
      <c r="B73" s="54" t="s">
        <v>35</v>
      </c>
      <c r="C73" s="56">
        <v>532167</v>
      </c>
      <c r="D73" s="56">
        <v>79190</v>
      </c>
      <c r="E73" s="56">
        <f t="shared" si="20"/>
        <v>611357</v>
      </c>
      <c r="G73" s="54">
        <v>20230930</v>
      </c>
      <c r="H73" s="54" t="s">
        <v>35</v>
      </c>
      <c r="I73" s="56">
        <v>532167</v>
      </c>
      <c r="J73" s="103">
        <f t="shared" si="21"/>
        <v>6069</v>
      </c>
      <c r="K73" s="56">
        <v>151305</v>
      </c>
      <c r="L73" s="50">
        <f t="shared" si="16"/>
        <v>683472</v>
      </c>
      <c r="M73" s="99">
        <f t="shared" si="22"/>
        <v>7530</v>
      </c>
      <c r="N73" s="4"/>
      <c r="O73" s="54">
        <v>20230930</v>
      </c>
      <c r="P73" s="100">
        <v>690247</v>
      </c>
      <c r="Q73" s="100">
        <f t="shared" si="27"/>
        <v>7587</v>
      </c>
      <c r="R73" s="122">
        <f t="shared" si="28"/>
        <v>100.75697211155379</v>
      </c>
      <c r="S73" s="122">
        <f t="shared" si="29"/>
        <v>125.0123578843302</v>
      </c>
      <c r="U73" s="56">
        <v>593032</v>
      </c>
      <c r="V73" s="99">
        <f t="shared" si="30"/>
        <v>6831</v>
      </c>
      <c r="W73" s="111">
        <f t="shared" si="31"/>
        <v>90.717131474103581</v>
      </c>
      <c r="X73" s="112">
        <f t="shared" si="32"/>
        <v>112.55561047948591</v>
      </c>
      <c r="Y73" s="85"/>
      <c r="Z73" s="104">
        <v>3.5</v>
      </c>
      <c r="AA73" s="104">
        <v>4.7</v>
      </c>
    </row>
    <row r="74" spans="1:28" x14ac:dyDescent="0.3">
      <c r="C74" s="3"/>
      <c r="G74" s="118"/>
      <c r="H74" s="1"/>
      <c r="I74" s="118"/>
      <c r="J74" s="1"/>
      <c r="K74" s="119"/>
      <c r="L74" s="120" t="s">
        <v>101</v>
      </c>
      <c r="M74" s="120"/>
      <c r="N74" s="120"/>
      <c r="O74" s="120"/>
      <c r="P74" s="120"/>
      <c r="Q74" s="120"/>
      <c r="R74" s="120"/>
      <c r="S74" s="120"/>
      <c r="T74" s="120"/>
      <c r="U74" s="120" t="s">
        <v>102</v>
      </c>
      <c r="V74" s="120" t="s">
        <v>103</v>
      </c>
      <c r="X74" s="3"/>
    </row>
    <row r="75" spans="1:28" x14ac:dyDescent="0.3">
      <c r="C75" s="3"/>
      <c r="G75" s="114" t="s">
        <v>99</v>
      </c>
      <c r="H75" s="121"/>
      <c r="I75" s="120">
        <f>I58</f>
        <v>331740</v>
      </c>
      <c r="J75" s="120"/>
      <c r="K75" s="120">
        <f>K58</f>
        <v>104731</v>
      </c>
      <c r="L75" s="120">
        <f>L58</f>
        <v>436471</v>
      </c>
      <c r="M75" s="121"/>
      <c r="N75" s="121"/>
      <c r="O75" s="121"/>
      <c r="P75" s="121"/>
      <c r="Q75" s="121"/>
      <c r="R75" s="121"/>
      <c r="S75" s="121"/>
      <c r="T75" s="121"/>
      <c r="U75" s="120">
        <f>U58</f>
        <v>371773</v>
      </c>
      <c r="V75" s="117">
        <f>U75/L75</f>
        <v>0.85177022070194808</v>
      </c>
      <c r="W75" s="83"/>
      <c r="X75" s="3"/>
    </row>
    <row r="76" spans="1:28" x14ac:dyDescent="0.3">
      <c r="C76" s="3"/>
      <c r="G76" s="114" t="s">
        <v>100</v>
      </c>
      <c r="H76" s="121"/>
      <c r="I76" s="120">
        <f>I73-I58</f>
        <v>200427</v>
      </c>
      <c r="J76" s="120"/>
      <c r="K76" s="120">
        <f t="shared" ref="K76:L76" si="33">K73-K58</f>
        <v>46574</v>
      </c>
      <c r="L76" s="120">
        <f t="shared" si="33"/>
        <v>247001</v>
      </c>
      <c r="M76" s="121"/>
      <c r="N76" s="121"/>
      <c r="O76" s="121"/>
      <c r="P76" s="121"/>
      <c r="Q76" s="121"/>
      <c r="R76" s="121"/>
      <c r="S76" s="121"/>
      <c r="T76" s="121"/>
      <c r="U76" s="120">
        <f>U73-U58</f>
        <v>221259</v>
      </c>
      <c r="V76" s="117">
        <f>U76/L76</f>
        <v>0.89578179845425732</v>
      </c>
      <c r="W76" s="83"/>
      <c r="X76" s="3"/>
    </row>
    <row r="77" spans="1:28" hidden="1" x14ac:dyDescent="0.3">
      <c r="C77" s="3"/>
      <c r="G77" s="90"/>
      <c r="I77" s="90"/>
      <c r="K77" s="95"/>
      <c r="P77" s="90"/>
      <c r="R77" s="3"/>
      <c r="V77" s="90"/>
      <c r="X77" s="3"/>
    </row>
    <row r="78" spans="1:28" hidden="1" x14ac:dyDescent="0.3">
      <c r="A78" t="s">
        <v>79</v>
      </c>
      <c r="C78" s="102">
        <f>C68+J95</f>
        <v>533748.77777777775</v>
      </c>
      <c r="D78" s="83" t="s">
        <v>42</v>
      </c>
      <c r="E78" s="82">
        <f>E69+G87</f>
        <v>636541.20833333337</v>
      </c>
      <c r="K78" s="83" t="s">
        <v>42</v>
      </c>
      <c r="L78" s="82">
        <f>L69+K87</f>
        <v>712915.45833333337</v>
      </c>
      <c r="O78" s="83" t="s">
        <v>42</v>
      </c>
      <c r="P78" s="82">
        <f>P69+R87</f>
        <v>720139.5555555555</v>
      </c>
      <c r="R78" s="82"/>
      <c r="U78" s="82">
        <f>U69+X87</f>
        <v>617500.25</v>
      </c>
    </row>
    <row r="79" spans="1:28" hidden="1" x14ac:dyDescent="0.3">
      <c r="D79" s="83" t="s">
        <v>80</v>
      </c>
      <c r="E79" s="82">
        <v>642532.7279411765</v>
      </c>
      <c r="K79" s="83" t="s">
        <v>80</v>
      </c>
      <c r="L79" s="82">
        <v>720813.125</v>
      </c>
      <c r="O79" s="83" t="s">
        <v>80</v>
      </c>
      <c r="P79" s="82">
        <v>728180.5294117647</v>
      </c>
      <c r="R79" s="82"/>
      <c r="U79" s="82">
        <v>623258.92647058819</v>
      </c>
    </row>
    <row r="80" spans="1:28" hidden="1" x14ac:dyDescent="0.3">
      <c r="A80" s="96" t="s">
        <v>66</v>
      </c>
      <c r="D80" s="83"/>
      <c r="E80" s="82"/>
      <c r="K80" s="83"/>
      <c r="L80" s="82"/>
      <c r="O80" s="83"/>
      <c r="P80" s="82"/>
      <c r="R80" s="82"/>
    </row>
    <row r="81" spans="1:24" hidden="1" x14ac:dyDescent="0.3">
      <c r="D81" s="83"/>
      <c r="E81" s="82"/>
      <c r="K81" s="83"/>
      <c r="L81" s="82"/>
      <c r="O81" s="83"/>
      <c r="P81" s="82"/>
      <c r="R81" s="82"/>
    </row>
    <row r="82" spans="1:24" hidden="1" x14ac:dyDescent="0.3">
      <c r="D82" s="83"/>
      <c r="E82" s="82"/>
    </row>
    <row r="83" spans="1:24" hidden="1" x14ac:dyDescent="0.3">
      <c r="A83" t="s">
        <v>56</v>
      </c>
      <c r="C83" s="3">
        <f>SUM(G89,G92:G96,G99:G103,G106:G110,G113:G115)</f>
        <v>459519</v>
      </c>
      <c r="D83" t="s">
        <v>54</v>
      </c>
      <c r="E83">
        <v>18</v>
      </c>
      <c r="G83" s="90">
        <f>C83/E83</f>
        <v>25528.833333333332</v>
      </c>
      <c r="H83" t="s">
        <v>56</v>
      </c>
      <c r="I83" s="90">
        <f>SUM(M44,M47:M51,M54:M58,M61:M65,M68,M69)</f>
        <v>516156</v>
      </c>
      <c r="J83" t="s">
        <v>64</v>
      </c>
      <c r="K83" s="95">
        <f>I83/$E$83</f>
        <v>28675.333333333332</v>
      </c>
      <c r="O83" t="s">
        <v>56</v>
      </c>
      <c r="P83" s="90">
        <f>SUM(Q44,Q47:Q51,Q54:Q58,Q61:Q65,Q68,Q69)</f>
        <v>520930</v>
      </c>
      <c r="Q83" t="s">
        <v>64</v>
      </c>
      <c r="R83" s="3">
        <f>P83/$E$83</f>
        <v>28940.555555555555</v>
      </c>
      <c r="U83" t="s">
        <v>56</v>
      </c>
      <c r="V83" s="90">
        <f>SUM(V44,V47:V51,V54:V58,V61:V65,V68,V69)</f>
        <v>444897</v>
      </c>
      <c r="W83" t="s">
        <v>64</v>
      </c>
      <c r="X83" s="3">
        <f>V83/$E$83</f>
        <v>24716.5</v>
      </c>
    </row>
    <row r="84" spans="1:24" hidden="1" x14ac:dyDescent="0.3">
      <c r="A84" t="s">
        <v>57</v>
      </c>
      <c r="C84" s="3">
        <f>SUM(G90:G91,G97:G98,G104:G105,G111:G112)</f>
        <v>110177</v>
      </c>
      <c r="D84" t="s">
        <v>55</v>
      </c>
      <c r="E84">
        <v>8</v>
      </c>
      <c r="G84" s="90">
        <f>C84/E84</f>
        <v>13772.125</v>
      </c>
      <c r="H84" t="s">
        <v>57</v>
      </c>
      <c r="I84" s="90">
        <f>SUM(M45:M46,M52:M53,M59:M60,M66:M67)</f>
        <v>122243</v>
      </c>
      <c r="J84" t="s">
        <v>65</v>
      </c>
      <c r="K84" s="95">
        <f>I84/$E$84</f>
        <v>15280.375</v>
      </c>
      <c r="O84" t="s">
        <v>57</v>
      </c>
      <c r="P84" s="90">
        <f>SUM(Q45:Q46,Q52:Q53,Q59:Q60,Q66:Q67)</f>
        <v>123832</v>
      </c>
      <c r="Q84" t="s">
        <v>65</v>
      </c>
      <c r="R84" s="3">
        <f>P84/$E$84</f>
        <v>15479</v>
      </c>
      <c r="U84" t="s">
        <v>57</v>
      </c>
      <c r="V84" s="90">
        <f>SUM(V45:V46,V52:V53,V59:V60,V66:V67)</f>
        <v>107554</v>
      </c>
      <c r="W84" t="s">
        <v>65</v>
      </c>
      <c r="X84" s="3">
        <f>V84/$E$84</f>
        <v>13444.25</v>
      </c>
    </row>
    <row r="85" spans="1:24" hidden="1" x14ac:dyDescent="0.3">
      <c r="D85" t="s">
        <v>52</v>
      </c>
      <c r="E85">
        <v>1</v>
      </c>
      <c r="G85" s="90">
        <f>G83*E85</f>
        <v>25528.833333333332</v>
      </c>
      <c r="J85" t="s">
        <v>52</v>
      </c>
      <c r="K85" s="3">
        <f>K83*$E$85</f>
        <v>28675.333333333332</v>
      </c>
      <c r="Q85" t="s">
        <v>52</v>
      </c>
      <c r="R85" s="3">
        <f>R83*$E$85</f>
        <v>28940.555555555555</v>
      </c>
      <c r="W85" t="s">
        <v>52</v>
      </c>
      <c r="X85" s="95">
        <f>X83*$E$85</f>
        <v>24716.5</v>
      </c>
    </row>
    <row r="86" spans="1:24" hidden="1" x14ac:dyDescent="0.3">
      <c r="D86" t="s">
        <v>53</v>
      </c>
      <c r="E86">
        <v>3</v>
      </c>
      <c r="G86" s="3">
        <f>G84*E86</f>
        <v>41316.375</v>
      </c>
      <c r="J86" t="s">
        <v>53</v>
      </c>
      <c r="K86" s="3">
        <f>K84*$E$86</f>
        <v>45841.125</v>
      </c>
      <c r="Q86" t="s">
        <v>53</v>
      </c>
      <c r="R86" s="3">
        <f>R84*$E$86</f>
        <v>46437</v>
      </c>
      <c r="W86" t="s">
        <v>53</v>
      </c>
      <c r="X86" s="95">
        <f>X84*$E$86</f>
        <v>40332.75</v>
      </c>
    </row>
    <row r="87" spans="1:24" hidden="1" x14ac:dyDescent="0.3">
      <c r="G87" s="3">
        <f>G85+G86</f>
        <v>66845.208333333328</v>
      </c>
      <c r="K87" s="3">
        <f>K85+K86</f>
        <v>74516.458333333328</v>
      </c>
      <c r="R87" s="3">
        <f>R85+R86</f>
        <v>75377.555555555562</v>
      </c>
      <c r="X87" s="3">
        <f>X85+X86</f>
        <v>65049.25</v>
      </c>
    </row>
    <row r="88" spans="1:24" hidden="1" x14ac:dyDescent="0.3">
      <c r="G88" s="91"/>
      <c r="J88" t="s">
        <v>72</v>
      </c>
    </row>
    <row r="89" spans="1:24" hidden="1" x14ac:dyDescent="0.3">
      <c r="D89" s="34" t="s">
        <v>33</v>
      </c>
      <c r="E89">
        <v>51165</v>
      </c>
      <c r="G89">
        <v>51165</v>
      </c>
      <c r="I89" t="s">
        <v>73</v>
      </c>
      <c r="J89" s="90">
        <f>SUM(J44,J47:J51,J54:J58,J61:J65,J68)</f>
        <v>384710</v>
      </c>
    </row>
    <row r="90" spans="1:24" hidden="1" x14ac:dyDescent="0.3">
      <c r="A90" s="7" t="s">
        <v>6</v>
      </c>
      <c r="B90" s="7"/>
      <c r="D90" s="64" t="s">
        <v>27</v>
      </c>
      <c r="E90">
        <v>73525</v>
      </c>
      <c r="G90">
        <f>E90-E89</f>
        <v>22360</v>
      </c>
      <c r="I90" t="s">
        <v>74</v>
      </c>
      <c r="J90" s="90">
        <f>SUM(J45:J46,J52:J53,J59:J60,J66:J67)</f>
        <v>92848</v>
      </c>
    </row>
    <row r="91" spans="1:24" hidden="1" x14ac:dyDescent="0.3">
      <c r="A91" s="7" t="s">
        <v>7</v>
      </c>
      <c r="B91" s="7"/>
      <c r="D91" s="64" t="s">
        <v>28</v>
      </c>
      <c r="E91">
        <v>90469</v>
      </c>
      <c r="G91">
        <f t="shared" ref="G91:G114" si="34">E91-E90</f>
        <v>16944</v>
      </c>
      <c r="I91" t="s">
        <v>75</v>
      </c>
      <c r="J91" s="90">
        <f>J89/E83</f>
        <v>21372.777777777777</v>
      </c>
    </row>
    <row r="92" spans="1:24" hidden="1" x14ac:dyDescent="0.3">
      <c r="A92" s="7" t="s">
        <v>9</v>
      </c>
      <c r="B92" s="7"/>
      <c r="D92" s="38" t="s">
        <v>29</v>
      </c>
      <c r="E92">
        <v>125646</v>
      </c>
      <c r="G92">
        <f t="shared" si="34"/>
        <v>35177</v>
      </c>
      <c r="I92" t="s">
        <v>76</v>
      </c>
      <c r="J92" s="90">
        <f>J90/E84</f>
        <v>11606</v>
      </c>
      <c r="N92" s="81"/>
      <c r="O92" s="81"/>
    </row>
    <row r="93" spans="1:24" hidden="1" x14ac:dyDescent="0.3">
      <c r="A93" s="7" t="s">
        <v>10</v>
      </c>
      <c r="B93" s="7"/>
      <c r="D93" s="38" t="s">
        <v>30</v>
      </c>
      <c r="E93">
        <v>158258</v>
      </c>
      <c r="G93">
        <f t="shared" si="34"/>
        <v>32612</v>
      </c>
      <c r="I93" t="s">
        <v>77</v>
      </c>
      <c r="J93" s="90">
        <f>J91*E85</f>
        <v>21372.777777777777</v>
      </c>
    </row>
    <row r="94" spans="1:24" hidden="1" x14ac:dyDescent="0.3">
      <c r="A94" s="7" t="s">
        <v>11</v>
      </c>
      <c r="B94" s="7"/>
      <c r="D94" s="38" t="s">
        <v>31</v>
      </c>
      <c r="E94">
        <v>187056</v>
      </c>
      <c r="G94">
        <f t="shared" si="34"/>
        <v>28798</v>
      </c>
      <c r="I94" t="s">
        <v>78</v>
      </c>
      <c r="J94" s="90">
        <f>J92*E86</f>
        <v>34818</v>
      </c>
    </row>
    <row r="95" spans="1:24" hidden="1" x14ac:dyDescent="0.3">
      <c r="D95" s="38" t="s">
        <v>32</v>
      </c>
      <c r="E95">
        <v>214614</v>
      </c>
      <c r="G95">
        <f t="shared" si="34"/>
        <v>27558</v>
      </c>
      <c r="J95" s="90">
        <f>J93+J94</f>
        <v>56190.777777777781</v>
      </c>
    </row>
    <row r="96" spans="1:24" hidden="1" x14ac:dyDescent="0.3">
      <c r="D96" s="38" t="s">
        <v>33</v>
      </c>
      <c r="E96">
        <v>240035</v>
      </c>
      <c r="G96">
        <f t="shared" si="34"/>
        <v>25421</v>
      </c>
    </row>
    <row r="97" spans="4:21" hidden="1" x14ac:dyDescent="0.3">
      <c r="D97" s="64" t="s">
        <v>27</v>
      </c>
      <c r="E97">
        <v>254828</v>
      </c>
      <c r="G97">
        <f t="shared" si="34"/>
        <v>14793</v>
      </c>
    </row>
    <row r="98" spans="4:21" hidden="1" x14ac:dyDescent="0.3">
      <c r="D98" s="64" t="s">
        <v>28</v>
      </c>
      <c r="E98">
        <v>267704</v>
      </c>
      <c r="G98">
        <f t="shared" si="34"/>
        <v>12876</v>
      </c>
    </row>
    <row r="99" spans="4:21" hidden="1" x14ac:dyDescent="0.3">
      <c r="D99" s="38" t="s">
        <v>40</v>
      </c>
      <c r="E99">
        <v>295059</v>
      </c>
      <c r="G99">
        <f t="shared" si="34"/>
        <v>27355</v>
      </c>
    </row>
    <row r="100" spans="4:21" hidden="1" x14ac:dyDescent="0.3">
      <c r="D100" s="38" t="s">
        <v>41</v>
      </c>
      <c r="E100">
        <v>319193</v>
      </c>
      <c r="G100">
        <f t="shared" si="34"/>
        <v>24134</v>
      </c>
    </row>
    <row r="101" spans="4:21" hidden="1" x14ac:dyDescent="0.3">
      <c r="D101" s="38" t="s">
        <v>43</v>
      </c>
      <c r="E101">
        <v>340893</v>
      </c>
      <c r="G101">
        <f t="shared" si="34"/>
        <v>21700</v>
      </c>
    </row>
    <row r="102" spans="4:21" hidden="1" x14ac:dyDescent="0.3">
      <c r="D102" s="43" t="s">
        <v>32</v>
      </c>
      <c r="E102">
        <v>362603</v>
      </c>
      <c r="G102">
        <f t="shared" si="34"/>
        <v>21710</v>
      </c>
    </row>
    <row r="103" spans="4:21" hidden="1" x14ac:dyDescent="0.3">
      <c r="D103" s="34" t="s">
        <v>33</v>
      </c>
      <c r="E103">
        <v>383628</v>
      </c>
      <c r="G103">
        <f t="shared" si="34"/>
        <v>21025</v>
      </c>
    </row>
    <row r="104" spans="4:21" hidden="1" x14ac:dyDescent="0.3">
      <c r="D104" s="64" t="s">
        <v>27</v>
      </c>
      <c r="E104">
        <v>396466</v>
      </c>
      <c r="G104">
        <f t="shared" si="34"/>
        <v>12838</v>
      </c>
    </row>
    <row r="105" spans="4:21" hidden="1" x14ac:dyDescent="0.3">
      <c r="D105" s="64" t="s">
        <v>28</v>
      </c>
      <c r="E105">
        <v>407010</v>
      </c>
      <c r="G105">
        <f t="shared" si="34"/>
        <v>10544</v>
      </c>
    </row>
    <row r="106" spans="4:21" hidden="1" x14ac:dyDescent="0.3">
      <c r="D106" s="38" t="s">
        <v>29</v>
      </c>
      <c r="E106">
        <v>428706</v>
      </c>
      <c r="G106">
        <f t="shared" si="34"/>
        <v>21696</v>
      </c>
    </row>
    <row r="107" spans="4:21" hidden="1" x14ac:dyDescent="0.3">
      <c r="D107" s="38" t="s">
        <v>30</v>
      </c>
      <c r="E107">
        <v>448830</v>
      </c>
      <c r="G107">
        <f t="shared" si="34"/>
        <v>20124</v>
      </c>
    </row>
    <row r="108" spans="4:21" hidden="1" x14ac:dyDescent="0.3">
      <c r="D108" s="38" t="s">
        <v>31</v>
      </c>
      <c r="E108">
        <v>468935</v>
      </c>
      <c r="G108">
        <f t="shared" si="34"/>
        <v>20105</v>
      </c>
    </row>
    <row r="109" spans="4:21" hidden="1" x14ac:dyDescent="0.3">
      <c r="D109" s="38" t="s">
        <v>32</v>
      </c>
      <c r="E109">
        <v>487822</v>
      </c>
      <c r="G109">
        <f t="shared" si="34"/>
        <v>18887</v>
      </c>
    </row>
    <row r="110" spans="4:21" hidden="1" x14ac:dyDescent="0.3">
      <c r="D110" s="34" t="s">
        <v>33</v>
      </c>
      <c r="E110">
        <v>505831</v>
      </c>
      <c r="G110">
        <f t="shared" si="34"/>
        <v>18009</v>
      </c>
    </row>
    <row r="111" spans="4:21" hidden="1" x14ac:dyDescent="0.3">
      <c r="D111" s="64" t="s">
        <v>27</v>
      </c>
      <c r="E111" s="3">
        <v>516424</v>
      </c>
      <c r="G111">
        <f t="shared" si="34"/>
        <v>10593</v>
      </c>
      <c r="L111" s="82">
        <f>L60/17*30</f>
        <v>815553.52941176482</v>
      </c>
      <c r="P111" s="82">
        <f>P60/17*30</f>
        <v>824465.29411764699</v>
      </c>
      <c r="U111" s="82">
        <f>U56/13*30</f>
        <v>762168.4615384615</v>
      </c>
    </row>
    <row r="112" spans="4:21" hidden="1" x14ac:dyDescent="0.3">
      <c r="D112" s="64" t="s">
        <v>28</v>
      </c>
      <c r="E112">
        <v>525653</v>
      </c>
      <c r="G112">
        <f t="shared" si="34"/>
        <v>9229</v>
      </c>
    </row>
    <row r="113" spans="1:29" hidden="1" x14ac:dyDescent="0.3">
      <c r="D113" s="38" t="s">
        <v>29</v>
      </c>
      <c r="E113">
        <v>549528</v>
      </c>
      <c r="G113">
        <f t="shared" si="34"/>
        <v>23875</v>
      </c>
    </row>
    <row r="114" spans="1:29" hidden="1" x14ac:dyDescent="0.3">
      <c r="D114" s="38" t="s">
        <v>30</v>
      </c>
      <c r="E114" s="9">
        <v>569696</v>
      </c>
      <c r="G114">
        <f t="shared" si="34"/>
        <v>20168</v>
      </c>
    </row>
    <row r="115" spans="1:29" hidden="1" x14ac:dyDescent="0.3">
      <c r="D115" s="38" t="s">
        <v>31</v>
      </c>
    </row>
    <row r="116" spans="1:29" hidden="1" x14ac:dyDescent="0.3"/>
    <row r="118" spans="1:29" s="4" customFormat="1" ht="39.75" customHeight="1" x14ac:dyDescent="0.3">
      <c r="A118" s="6" t="s">
        <v>87</v>
      </c>
      <c r="B118" s="6"/>
      <c r="G118" s="6" t="s">
        <v>88</v>
      </c>
      <c r="H118" s="6"/>
      <c r="O118" s="6" t="s">
        <v>89</v>
      </c>
      <c r="U118" s="6" t="s">
        <v>90</v>
      </c>
      <c r="Z118" s="6" t="s">
        <v>98</v>
      </c>
      <c r="AA118" s="5"/>
      <c r="AB118" s="5"/>
    </row>
    <row r="119" spans="1:29" ht="58.5" x14ac:dyDescent="0.3">
      <c r="A119" s="32" t="s">
        <v>91</v>
      </c>
      <c r="B119" s="32" t="s">
        <v>26</v>
      </c>
      <c r="C119" s="33" t="s">
        <v>3</v>
      </c>
      <c r="D119" s="13" t="s">
        <v>38</v>
      </c>
      <c r="E119" s="13" t="s">
        <v>2</v>
      </c>
      <c r="G119" s="32" t="s">
        <v>91</v>
      </c>
      <c r="H119" s="32" t="s">
        <v>26</v>
      </c>
      <c r="I119" s="33" t="s">
        <v>3</v>
      </c>
      <c r="J119" s="24" t="s">
        <v>16</v>
      </c>
      <c r="K119" s="13" t="s">
        <v>62</v>
      </c>
      <c r="L119" s="13" t="s">
        <v>2</v>
      </c>
      <c r="M119" s="13" t="s">
        <v>16</v>
      </c>
      <c r="O119" s="32" t="s">
        <v>92</v>
      </c>
      <c r="P119" s="13" t="s">
        <v>63</v>
      </c>
      <c r="Q119" s="13" t="s">
        <v>16</v>
      </c>
      <c r="R119" s="13" t="s">
        <v>19</v>
      </c>
      <c r="S119" s="24" t="s">
        <v>20</v>
      </c>
      <c r="U119" s="8" t="s">
        <v>93</v>
      </c>
      <c r="V119" s="13" t="s">
        <v>16</v>
      </c>
      <c r="W119" s="13" t="s">
        <v>19</v>
      </c>
      <c r="X119" s="24" t="s">
        <v>20</v>
      </c>
      <c r="Y119" s="87"/>
      <c r="Z119" s="8" t="s">
        <v>45</v>
      </c>
      <c r="AA119" s="13" t="s">
        <v>46</v>
      </c>
    </row>
    <row r="120" spans="1:29" x14ac:dyDescent="0.3">
      <c r="A120" s="64">
        <v>20231001</v>
      </c>
      <c r="B120" s="64" t="s">
        <v>28</v>
      </c>
      <c r="C120" s="65">
        <v>22293</v>
      </c>
      <c r="D120" s="65">
        <v>4064</v>
      </c>
      <c r="E120" s="65">
        <f>C120+D120</f>
        <v>26357</v>
      </c>
      <c r="G120" s="64">
        <v>20231001</v>
      </c>
      <c r="H120" s="64" t="s">
        <v>28</v>
      </c>
      <c r="I120" s="65">
        <v>22293</v>
      </c>
      <c r="J120" s="66">
        <f>I120</f>
        <v>22293</v>
      </c>
      <c r="K120" s="65">
        <v>4074</v>
      </c>
      <c r="L120" s="65">
        <f t="shared" ref="L120:L123" si="35">I120+K120</f>
        <v>26367</v>
      </c>
      <c r="M120" s="67">
        <f>L120-0</f>
        <v>26367</v>
      </c>
      <c r="O120" s="64">
        <v>20231001</v>
      </c>
      <c r="P120" s="67">
        <v>26747</v>
      </c>
      <c r="Q120" s="67">
        <f>P120-0</f>
        <v>26747</v>
      </c>
      <c r="R120" s="77">
        <f t="shared" ref="R120:R123" si="36">Q120/M120*100</f>
        <v>101.44119543368603</v>
      </c>
      <c r="S120" s="77">
        <f t="shared" ref="S120:S123" si="37">Q120/J120*100</f>
        <v>119.97936572018122</v>
      </c>
      <c r="U120" s="65">
        <v>25690</v>
      </c>
      <c r="V120" s="67">
        <f>U120-0</f>
        <v>25690</v>
      </c>
      <c r="W120" s="79">
        <f t="shared" ref="W120:W123" si="38">V120/M120*100</f>
        <v>97.432396556301441</v>
      </c>
      <c r="X120" s="80">
        <f>V120/J120*100</f>
        <v>115.23796707486656</v>
      </c>
      <c r="Y120" s="84"/>
      <c r="Z120" s="65" t="s">
        <v>47</v>
      </c>
      <c r="AA120" s="110" t="s">
        <v>48</v>
      </c>
      <c r="AB120" s="2">
        <f>L120-P120</f>
        <v>-380</v>
      </c>
      <c r="AC120" s="90">
        <f>M120-Q120</f>
        <v>-380</v>
      </c>
    </row>
    <row r="121" spans="1:29" x14ac:dyDescent="0.3">
      <c r="A121" s="64">
        <v>20231002</v>
      </c>
      <c r="B121" s="64" t="s">
        <v>29</v>
      </c>
      <c r="C121" s="65">
        <v>41425</v>
      </c>
      <c r="D121" s="65">
        <v>8024</v>
      </c>
      <c r="E121" s="65">
        <f t="shared" ref="E121:E123" si="39">C121+D121</f>
        <v>49449</v>
      </c>
      <c r="G121" s="64">
        <v>20231002</v>
      </c>
      <c r="H121" s="64" t="s">
        <v>29</v>
      </c>
      <c r="I121" s="65">
        <v>41425</v>
      </c>
      <c r="J121" s="66">
        <f t="shared" ref="J121:J123" si="40">I121-I120</f>
        <v>19132</v>
      </c>
      <c r="K121" s="65">
        <v>8079</v>
      </c>
      <c r="L121" s="65">
        <f t="shared" si="35"/>
        <v>49504</v>
      </c>
      <c r="M121" s="67">
        <f t="shared" ref="M121:M123" si="41">L121-L120</f>
        <v>23137</v>
      </c>
      <c r="O121" s="64">
        <v>20231002</v>
      </c>
      <c r="P121" s="67">
        <v>50193</v>
      </c>
      <c r="Q121" s="67">
        <f>P121-P120</f>
        <v>23446</v>
      </c>
      <c r="R121" s="77">
        <f t="shared" si="36"/>
        <v>101.33552318796733</v>
      </c>
      <c r="S121" s="77">
        <f t="shared" si="37"/>
        <v>122.5486096592097</v>
      </c>
      <c r="U121" s="65">
        <v>48257</v>
      </c>
      <c r="V121" s="67">
        <f t="shared" ref="V121:V123" si="42">U121-U120</f>
        <v>22567</v>
      </c>
      <c r="W121" s="79">
        <f t="shared" si="38"/>
        <v>97.536413536759298</v>
      </c>
      <c r="X121" s="80">
        <f t="shared" ref="X121:X123" si="43">V121/J121*100</f>
        <v>117.95421283713151</v>
      </c>
      <c r="Y121" s="84"/>
      <c r="Z121" s="65" t="s">
        <v>49</v>
      </c>
      <c r="AA121" s="110" t="s">
        <v>48</v>
      </c>
      <c r="AB121" s="2">
        <f t="shared" ref="AB121:AB137" si="44">L121-P121</f>
        <v>-689</v>
      </c>
      <c r="AC121" s="90">
        <f t="shared" ref="AC121:AC137" si="45">M121-Q121</f>
        <v>-309</v>
      </c>
    </row>
    <row r="122" spans="1:29" x14ac:dyDescent="0.3">
      <c r="A122" s="64">
        <v>20231003</v>
      </c>
      <c r="B122" s="64" t="s">
        <v>30</v>
      </c>
      <c r="C122" s="65">
        <v>58330</v>
      </c>
      <c r="D122" s="65">
        <v>11555</v>
      </c>
      <c r="E122" s="65">
        <f t="shared" si="39"/>
        <v>69885</v>
      </c>
      <c r="G122" s="64">
        <v>20231003</v>
      </c>
      <c r="H122" s="64" t="s">
        <v>30</v>
      </c>
      <c r="I122" s="65">
        <v>58330</v>
      </c>
      <c r="J122" s="66">
        <f t="shared" si="40"/>
        <v>16905</v>
      </c>
      <c r="K122" s="65">
        <v>11676</v>
      </c>
      <c r="L122" s="65">
        <f t="shared" si="35"/>
        <v>70006</v>
      </c>
      <c r="M122" s="67">
        <f t="shared" si="41"/>
        <v>20502</v>
      </c>
      <c r="O122" s="64">
        <v>20231003</v>
      </c>
      <c r="P122" s="67">
        <v>71037</v>
      </c>
      <c r="Q122" s="67">
        <f t="shared" ref="Q122:Q123" si="46">P122-P121</f>
        <v>20844</v>
      </c>
      <c r="R122" s="77">
        <f t="shared" si="36"/>
        <v>101.66812993854258</v>
      </c>
      <c r="S122" s="77">
        <f t="shared" si="37"/>
        <v>123.3007985803017</v>
      </c>
      <c r="U122" s="65">
        <v>68387</v>
      </c>
      <c r="V122" s="67">
        <f t="shared" si="42"/>
        <v>20130</v>
      </c>
      <c r="W122" s="79">
        <f t="shared" si="38"/>
        <v>98.185542873865955</v>
      </c>
      <c r="X122" s="80">
        <f t="shared" si="43"/>
        <v>119.07719609582963</v>
      </c>
      <c r="Y122" s="84"/>
      <c r="Z122" s="65" t="s">
        <v>49</v>
      </c>
      <c r="AA122" s="110" t="s">
        <v>49</v>
      </c>
      <c r="AB122" s="2">
        <f t="shared" si="44"/>
        <v>-1031</v>
      </c>
      <c r="AC122" s="90">
        <f t="shared" si="45"/>
        <v>-342</v>
      </c>
    </row>
    <row r="123" spans="1:29" s="4" customFormat="1" x14ac:dyDescent="0.3">
      <c r="A123" s="38">
        <v>20231004</v>
      </c>
      <c r="B123" s="38" t="s">
        <v>31</v>
      </c>
      <c r="C123" s="9">
        <v>100007</v>
      </c>
      <c r="D123" s="9">
        <v>17716</v>
      </c>
      <c r="E123" s="9">
        <f t="shared" si="39"/>
        <v>117723</v>
      </c>
      <c r="G123" s="38">
        <v>20231004</v>
      </c>
      <c r="H123" s="38" t="s">
        <v>31</v>
      </c>
      <c r="I123" s="9">
        <v>100007</v>
      </c>
      <c r="J123" s="37">
        <f t="shared" si="40"/>
        <v>41677</v>
      </c>
      <c r="K123" s="9">
        <v>18369</v>
      </c>
      <c r="L123" s="9">
        <f t="shared" si="35"/>
        <v>118376</v>
      </c>
      <c r="M123" s="14">
        <f t="shared" si="41"/>
        <v>48370</v>
      </c>
      <c r="O123" s="38">
        <v>20231004</v>
      </c>
      <c r="P123" s="53">
        <v>119884</v>
      </c>
      <c r="Q123" s="53">
        <f t="shared" si="46"/>
        <v>48847</v>
      </c>
      <c r="R123" s="73">
        <f t="shared" si="36"/>
        <v>100.98614843911515</v>
      </c>
      <c r="S123" s="73">
        <f t="shared" si="37"/>
        <v>117.20373347409843</v>
      </c>
      <c r="U123" s="9">
        <v>115054</v>
      </c>
      <c r="V123" s="14">
        <f t="shared" si="42"/>
        <v>46667</v>
      </c>
      <c r="W123" s="74">
        <f t="shared" si="38"/>
        <v>96.479222658672739</v>
      </c>
      <c r="X123" s="75">
        <f t="shared" si="43"/>
        <v>111.97303068838929</v>
      </c>
      <c r="Y123" s="84"/>
      <c r="Z123" s="92">
        <v>3.5</v>
      </c>
      <c r="AA123" s="93">
        <v>4.7</v>
      </c>
      <c r="AB123" s="2">
        <f t="shared" si="44"/>
        <v>-1508</v>
      </c>
      <c r="AC123" s="90">
        <f t="shared" si="45"/>
        <v>-477</v>
      </c>
    </row>
    <row r="124" spans="1:29" s="4" customFormat="1" hidden="1" x14ac:dyDescent="0.3">
      <c r="A124" s="38">
        <v>20231005</v>
      </c>
      <c r="B124" s="38" t="s">
        <v>32</v>
      </c>
      <c r="C124" s="9"/>
      <c r="D124" s="9"/>
      <c r="E124" s="9"/>
      <c r="G124" s="38">
        <v>20231005</v>
      </c>
      <c r="H124" s="38" t="s">
        <v>32</v>
      </c>
      <c r="I124" s="9"/>
      <c r="J124" s="37"/>
      <c r="K124" s="9"/>
      <c r="L124" s="9"/>
      <c r="M124" s="14"/>
      <c r="O124" s="38">
        <v>20231005</v>
      </c>
      <c r="P124" s="53"/>
      <c r="Q124" s="53"/>
      <c r="R124" s="73"/>
      <c r="S124" s="73"/>
      <c r="U124" s="9"/>
      <c r="V124" s="14"/>
      <c r="W124" s="74"/>
      <c r="X124" s="75"/>
      <c r="Y124" s="84"/>
      <c r="Z124" s="9"/>
      <c r="AA124" s="89"/>
      <c r="AB124" s="2">
        <f t="shared" si="44"/>
        <v>0</v>
      </c>
      <c r="AC124" s="90">
        <f t="shared" si="45"/>
        <v>0</v>
      </c>
    </row>
    <row r="125" spans="1:29" s="4" customFormat="1" hidden="1" x14ac:dyDescent="0.3">
      <c r="A125" s="38">
        <v>20231006</v>
      </c>
      <c r="B125" s="38" t="s">
        <v>33</v>
      </c>
      <c r="C125" s="9"/>
      <c r="D125" s="9"/>
      <c r="E125" s="9"/>
      <c r="G125" s="38">
        <v>20231006</v>
      </c>
      <c r="H125" s="38" t="s">
        <v>33</v>
      </c>
      <c r="I125" s="9"/>
      <c r="J125" s="37"/>
      <c r="K125" s="9"/>
      <c r="L125" s="9"/>
      <c r="M125" s="14"/>
      <c r="O125" s="38">
        <v>20231006</v>
      </c>
      <c r="P125" s="53"/>
      <c r="Q125" s="53"/>
      <c r="R125" s="73"/>
      <c r="S125" s="73"/>
      <c r="U125" s="9"/>
      <c r="V125" s="14"/>
      <c r="W125" s="74"/>
      <c r="X125" s="75"/>
      <c r="Y125" s="84"/>
      <c r="Z125" s="9"/>
      <c r="AA125" s="89"/>
      <c r="AB125" s="2">
        <f t="shared" si="44"/>
        <v>0</v>
      </c>
      <c r="AC125" s="90">
        <f t="shared" si="45"/>
        <v>0</v>
      </c>
    </row>
    <row r="126" spans="1:29" s="4" customFormat="1" hidden="1" x14ac:dyDescent="0.3">
      <c r="A126" s="64">
        <v>20231007</v>
      </c>
      <c r="B126" s="64" t="s">
        <v>94</v>
      </c>
      <c r="C126" s="65"/>
      <c r="D126" s="65"/>
      <c r="E126" s="65"/>
      <c r="G126" s="64">
        <v>20231007</v>
      </c>
      <c r="H126" s="64" t="s">
        <v>94</v>
      </c>
      <c r="I126" s="9"/>
      <c r="J126" s="37"/>
      <c r="K126" s="9"/>
      <c r="L126" s="9"/>
      <c r="M126" s="14"/>
      <c r="O126" s="64">
        <v>20231007</v>
      </c>
      <c r="P126" s="53"/>
      <c r="Q126" s="53"/>
      <c r="R126" s="73"/>
      <c r="S126" s="73"/>
      <c r="U126" s="9"/>
      <c r="V126" s="14"/>
      <c r="W126" s="74"/>
      <c r="X126" s="75"/>
      <c r="Y126" s="84"/>
      <c r="Z126" s="9"/>
      <c r="AA126" s="89"/>
      <c r="AB126" s="2">
        <f t="shared" si="44"/>
        <v>0</v>
      </c>
      <c r="AC126" s="90">
        <f t="shared" si="45"/>
        <v>0</v>
      </c>
    </row>
    <row r="127" spans="1:29" s="4" customFormat="1" hidden="1" x14ac:dyDescent="0.3">
      <c r="A127" s="64">
        <v>20231008</v>
      </c>
      <c r="B127" s="64" t="s">
        <v>95</v>
      </c>
      <c r="C127" s="65"/>
      <c r="D127" s="65"/>
      <c r="E127" s="65"/>
      <c r="G127" s="64">
        <v>20231008</v>
      </c>
      <c r="H127" s="64" t="s">
        <v>95</v>
      </c>
      <c r="I127" s="9"/>
      <c r="J127" s="37"/>
      <c r="K127" s="9"/>
      <c r="L127" s="9"/>
      <c r="M127" s="14"/>
      <c r="O127" s="64">
        <v>20231008</v>
      </c>
      <c r="P127" s="53"/>
      <c r="Q127" s="53"/>
      <c r="R127" s="73"/>
      <c r="S127" s="73"/>
      <c r="U127" s="9"/>
      <c r="V127" s="14"/>
      <c r="W127" s="74"/>
      <c r="X127" s="75"/>
      <c r="Y127" s="84"/>
      <c r="Z127" s="92"/>
      <c r="AA127" s="93"/>
      <c r="AB127" s="2">
        <f t="shared" si="44"/>
        <v>0</v>
      </c>
      <c r="AC127" s="90">
        <f t="shared" si="45"/>
        <v>0</v>
      </c>
    </row>
    <row r="128" spans="1:29" hidden="1" x14ac:dyDescent="0.3">
      <c r="A128" s="38">
        <v>20231009</v>
      </c>
      <c r="B128" s="38" t="s">
        <v>29</v>
      </c>
      <c r="C128" s="9"/>
      <c r="D128" s="9"/>
      <c r="E128" s="9"/>
      <c r="G128" s="38">
        <v>20231009</v>
      </c>
      <c r="H128" s="38" t="s">
        <v>29</v>
      </c>
      <c r="I128" s="65"/>
      <c r="J128" s="66"/>
      <c r="K128" s="65"/>
      <c r="L128" s="65"/>
      <c r="M128" s="67"/>
      <c r="O128" s="38">
        <v>20231009</v>
      </c>
      <c r="P128" s="68"/>
      <c r="Q128" s="68"/>
      <c r="R128" s="77"/>
      <c r="S128" s="77"/>
      <c r="U128" s="65"/>
      <c r="V128" s="67"/>
      <c r="W128" s="79"/>
      <c r="X128" s="80"/>
      <c r="Y128" s="84"/>
      <c r="Z128" s="92"/>
      <c r="AA128" s="93"/>
      <c r="AB128" s="2">
        <f t="shared" si="44"/>
        <v>0</v>
      </c>
      <c r="AC128" s="90">
        <f t="shared" si="45"/>
        <v>0</v>
      </c>
    </row>
    <row r="129" spans="1:29" hidden="1" x14ac:dyDescent="0.3">
      <c r="A129" s="38">
        <v>20231010</v>
      </c>
      <c r="B129" s="38" t="s">
        <v>30</v>
      </c>
      <c r="C129" s="9"/>
      <c r="D129" s="9"/>
      <c r="E129" s="9"/>
      <c r="G129" s="38">
        <v>20231010</v>
      </c>
      <c r="H129" s="38" t="s">
        <v>30</v>
      </c>
      <c r="I129" s="65"/>
      <c r="J129" s="66"/>
      <c r="K129" s="65"/>
      <c r="L129" s="65"/>
      <c r="M129" s="67"/>
      <c r="O129" s="38">
        <v>20231010</v>
      </c>
      <c r="P129" s="68"/>
      <c r="Q129" s="68"/>
      <c r="R129" s="77"/>
      <c r="S129" s="77"/>
      <c r="U129" s="65"/>
      <c r="V129" s="67"/>
      <c r="W129" s="79"/>
      <c r="X129" s="80"/>
      <c r="Y129" s="84"/>
      <c r="Z129" s="92"/>
      <c r="AA129" s="93"/>
      <c r="AB129" s="2">
        <f t="shared" si="44"/>
        <v>0</v>
      </c>
      <c r="AC129" s="90">
        <f t="shared" si="45"/>
        <v>0</v>
      </c>
    </row>
    <row r="130" spans="1:29" s="4" customFormat="1" ht="19.5" hidden="1" customHeight="1" x14ac:dyDescent="0.3">
      <c r="A130" s="38">
        <v>20231011</v>
      </c>
      <c r="B130" s="38" t="s">
        <v>31</v>
      </c>
      <c r="C130" s="9"/>
      <c r="D130" s="9"/>
      <c r="E130" s="9"/>
      <c r="G130" s="38">
        <v>20231011</v>
      </c>
      <c r="H130" s="38" t="s">
        <v>31</v>
      </c>
      <c r="I130" s="9"/>
      <c r="J130" s="37"/>
      <c r="K130" s="9"/>
      <c r="L130" s="9"/>
      <c r="M130" s="14"/>
      <c r="O130" s="38">
        <v>20231011</v>
      </c>
      <c r="P130" s="53"/>
      <c r="Q130" s="53"/>
      <c r="R130" s="73"/>
      <c r="S130" s="73"/>
      <c r="U130" s="9"/>
      <c r="V130" s="14"/>
      <c r="W130" s="74"/>
      <c r="X130" s="75"/>
      <c r="Y130" s="84"/>
      <c r="Z130" s="92"/>
      <c r="AA130" s="93"/>
      <c r="AB130" s="2">
        <f t="shared" si="44"/>
        <v>0</v>
      </c>
      <c r="AC130" s="90">
        <f t="shared" si="45"/>
        <v>0</v>
      </c>
    </row>
    <row r="131" spans="1:29" s="4" customFormat="1" ht="19.5" hidden="1" customHeight="1" x14ac:dyDescent="0.3">
      <c r="A131" s="38">
        <v>20231012</v>
      </c>
      <c r="B131" s="38" t="s">
        <v>32</v>
      </c>
      <c r="C131" s="9"/>
      <c r="D131" s="9"/>
      <c r="E131" s="9"/>
      <c r="G131" s="38">
        <v>20231012</v>
      </c>
      <c r="H131" s="38" t="s">
        <v>32</v>
      </c>
      <c r="I131" s="9"/>
      <c r="J131" s="37"/>
      <c r="K131" s="9"/>
      <c r="L131" s="9"/>
      <c r="M131" s="14"/>
      <c r="O131" s="38">
        <v>20231012</v>
      </c>
      <c r="P131" s="53"/>
      <c r="Q131" s="53"/>
      <c r="R131" s="73"/>
      <c r="S131" s="73"/>
      <c r="U131" s="9"/>
      <c r="V131" s="14"/>
      <c r="W131" s="74"/>
      <c r="X131" s="75"/>
      <c r="Y131" s="84"/>
      <c r="Z131" s="92"/>
      <c r="AA131" s="93"/>
      <c r="AB131" s="2">
        <f t="shared" si="44"/>
        <v>0</v>
      </c>
      <c r="AC131" s="90">
        <f t="shared" si="45"/>
        <v>0</v>
      </c>
    </row>
    <row r="132" spans="1:29" s="4" customFormat="1" ht="19.5" hidden="1" customHeight="1" x14ac:dyDescent="0.3">
      <c r="A132" s="38">
        <v>20231013</v>
      </c>
      <c r="B132" s="38" t="s">
        <v>33</v>
      </c>
      <c r="C132" s="9"/>
      <c r="D132" s="9"/>
      <c r="E132" s="9"/>
      <c r="G132" s="38">
        <v>20231013</v>
      </c>
      <c r="H132" s="38" t="s">
        <v>33</v>
      </c>
      <c r="I132" s="9"/>
      <c r="J132" s="37"/>
      <c r="K132" s="9"/>
      <c r="L132" s="9"/>
      <c r="M132" s="14"/>
      <c r="O132" s="38">
        <v>20231013</v>
      </c>
      <c r="P132" s="53"/>
      <c r="Q132" s="53"/>
      <c r="R132" s="73"/>
      <c r="S132" s="73"/>
      <c r="U132" s="9"/>
      <c r="V132" s="14"/>
      <c r="W132" s="74"/>
      <c r="X132" s="75"/>
      <c r="Y132" s="84"/>
      <c r="Z132" s="92"/>
      <c r="AA132" s="93"/>
      <c r="AB132" s="2">
        <f t="shared" si="44"/>
        <v>0</v>
      </c>
      <c r="AC132" s="90">
        <f t="shared" si="45"/>
        <v>0</v>
      </c>
    </row>
    <row r="133" spans="1:29" s="4" customFormat="1" ht="19.5" hidden="1" customHeight="1" x14ac:dyDescent="0.3">
      <c r="A133" s="64">
        <v>20231014</v>
      </c>
      <c r="B133" s="64" t="s">
        <v>27</v>
      </c>
      <c r="C133" s="65"/>
      <c r="D133" s="65"/>
      <c r="E133" s="65"/>
      <c r="G133" s="64">
        <v>20231014</v>
      </c>
      <c r="H133" s="64" t="s">
        <v>27</v>
      </c>
      <c r="I133" s="9"/>
      <c r="J133" s="37"/>
      <c r="K133" s="9"/>
      <c r="L133" s="9"/>
      <c r="M133" s="14"/>
      <c r="O133" s="64">
        <v>20231014</v>
      </c>
      <c r="P133" s="53"/>
      <c r="Q133" s="53"/>
      <c r="R133" s="73"/>
      <c r="S133" s="73"/>
      <c r="U133" s="9"/>
      <c r="V133" s="14"/>
      <c r="W133" s="74"/>
      <c r="X133" s="75"/>
      <c r="Y133" s="85"/>
      <c r="Z133" s="94"/>
      <c r="AA133" s="94"/>
      <c r="AB133" s="2">
        <f t="shared" si="44"/>
        <v>0</v>
      </c>
      <c r="AC133" s="90">
        <f t="shared" si="45"/>
        <v>0</v>
      </c>
    </row>
    <row r="134" spans="1:29" s="4" customFormat="1" ht="19.5" hidden="1" customHeight="1" x14ac:dyDescent="0.3">
      <c r="A134" s="64">
        <v>20231015</v>
      </c>
      <c r="B134" s="64" t="s">
        <v>28</v>
      </c>
      <c r="C134" s="65"/>
      <c r="D134" s="65"/>
      <c r="E134" s="65"/>
      <c r="G134" s="64">
        <v>20231015</v>
      </c>
      <c r="H134" s="64" t="s">
        <v>28</v>
      </c>
      <c r="I134" s="9"/>
      <c r="J134" s="37"/>
      <c r="K134" s="9"/>
      <c r="L134" s="9"/>
      <c r="M134" s="14"/>
      <c r="O134" s="64">
        <v>20231015</v>
      </c>
      <c r="P134" s="53"/>
      <c r="Q134" s="53"/>
      <c r="R134" s="73"/>
      <c r="S134" s="73"/>
      <c r="U134" s="9"/>
      <c r="V134" s="14"/>
      <c r="W134" s="74"/>
      <c r="X134" s="75"/>
      <c r="Y134" s="85"/>
      <c r="Z134" s="92"/>
      <c r="AA134" s="92"/>
      <c r="AB134" s="2">
        <f t="shared" si="44"/>
        <v>0</v>
      </c>
      <c r="AC134" s="90">
        <f t="shared" si="45"/>
        <v>0</v>
      </c>
    </row>
    <row r="135" spans="1:29" ht="19.5" hidden="1" customHeight="1" x14ac:dyDescent="0.3">
      <c r="A135" s="38">
        <v>20231016</v>
      </c>
      <c r="B135" s="38" t="s">
        <v>29</v>
      </c>
      <c r="C135" s="9"/>
      <c r="D135" s="9"/>
      <c r="E135" s="9"/>
      <c r="G135" s="38">
        <v>20231016</v>
      </c>
      <c r="H135" s="38" t="s">
        <v>29</v>
      </c>
      <c r="I135" s="65"/>
      <c r="J135" s="66"/>
      <c r="K135" s="65"/>
      <c r="L135" s="65"/>
      <c r="M135" s="67"/>
      <c r="O135" s="38">
        <v>20231016</v>
      </c>
      <c r="P135" s="68"/>
      <c r="Q135" s="68"/>
      <c r="R135" s="77"/>
      <c r="S135" s="77"/>
      <c r="U135" s="65"/>
      <c r="V135" s="67"/>
      <c r="W135" s="79"/>
      <c r="X135" s="80"/>
      <c r="Y135" s="85"/>
      <c r="Z135" s="92"/>
      <c r="AA135" s="92"/>
      <c r="AB135" s="2">
        <f>L135-P135</f>
        <v>0</v>
      </c>
      <c r="AC135" s="90">
        <f t="shared" si="45"/>
        <v>0</v>
      </c>
    </row>
    <row r="136" spans="1:29" ht="19.5" hidden="1" customHeight="1" x14ac:dyDescent="0.3">
      <c r="A136" s="38">
        <v>20231017</v>
      </c>
      <c r="B136" s="38" t="s">
        <v>30</v>
      </c>
      <c r="C136" s="9"/>
      <c r="D136" s="9"/>
      <c r="E136" s="9"/>
      <c r="G136" s="38">
        <v>20231017</v>
      </c>
      <c r="H136" s="38" t="s">
        <v>30</v>
      </c>
      <c r="I136" s="65"/>
      <c r="J136" s="66"/>
      <c r="K136" s="65"/>
      <c r="L136" s="65"/>
      <c r="M136" s="67"/>
      <c r="O136" s="38">
        <v>20231017</v>
      </c>
      <c r="P136" s="68"/>
      <c r="Q136" s="68"/>
      <c r="R136" s="77"/>
      <c r="S136" s="77"/>
      <c r="U136" s="65"/>
      <c r="V136" s="67"/>
      <c r="W136" s="79"/>
      <c r="X136" s="80"/>
      <c r="Y136" s="85"/>
      <c r="Z136" s="94"/>
      <c r="AA136" s="94"/>
      <c r="AB136" s="2">
        <f t="shared" ref="AB136:AB149" si="47">L136-P136</f>
        <v>0</v>
      </c>
      <c r="AC136" s="90">
        <f t="shared" si="45"/>
        <v>0</v>
      </c>
    </row>
    <row r="137" spans="1:29" s="4" customFormat="1" ht="19.5" hidden="1" customHeight="1" x14ac:dyDescent="0.3">
      <c r="A137" s="38">
        <v>20231018</v>
      </c>
      <c r="B137" s="38" t="s">
        <v>31</v>
      </c>
      <c r="C137" s="9"/>
      <c r="D137" s="9"/>
      <c r="E137" s="9"/>
      <c r="G137" s="38">
        <v>20231018</v>
      </c>
      <c r="H137" s="38" t="s">
        <v>31</v>
      </c>
      <c r="I137" s="9"/>
      <c r="J137" s="37"/>
      <c r="K137" s="9"/>
      <c r="L137" s="9"/>
      <c r="M137" s="14"/>
      <c r="O137" s="38">
        <v>20231018</v>
      </c>
      <c r="P137" s="53"/>
      <c r="Q137" s="53"/>
      <c r="R137" s="73"/>
      <c r="S137" s="73"/>
      <c r="U137" s="9"/>
      <c r="V137" s="14"/>
      <c r="W137" s="74"/>
      <c r="X137" s="75"/>
      <c r="Y137" s="85"/>
      <c r="Z137" s="94"/>
      <c r="AA137" s="94"/>
      <c r="AB137" s="2">
        <f t="shared" si="47"/>
        <v>0</v>
      </c>
      <c r="AC137" s="90">
        <f t="shared" si="45"/>
        <v>0</v>
      </c>
    </row>
    <row r="138" spans="1:29" s="4" customFormat="1" ht="19.5" hidden="1" customHeight="1" x14ac:dyDescent="0.3">
      <c r="A138" s="38">
        <v>20231019</v>
      </c>
      <c r="B138" s="38" t="s">
        <v>32</v>
      </c>
      <c r="C138" s="9"/>
      <c r="D138" s="9"/>
      <c r="E138" s="9"/>
      <c r="G138" s="38">
        <v>20231019</v>
      </c>
      <c r="H138" s="38" t="s">
        <v>32</v>
      </c>
      <c r="I138" s="9"/>
      <c r="J138" s="37"/>
      <c r="K138" s="9"/>
      <c r="L138" s="9"/>
      <c r="M138" s="14"/>
      <c r="O138" s="38">
        <v>20231019</v>
      </c>
      <c r="P138" s="53"/>
      <c r="Q138" s="53"/>
      <c r="R138" s="73"/>
      <c r="S138" s="73"/>
      <c r="U138" s="9"/>
      <c r="V138" s="14"/>
      <c r="W138" s="74"/>
      <c r="X138" s="75"/>
      <c r="Y138" s="85"/>
      <c r="Z138" s="9"/>
      <c r="AA138" s="9"/>
      <c r="AB138" s="5"/>
    </row>
    <row r="139" spans="1:29" s="4" customFormat="1" ht="19.5" hidden="1" customHeight="1" x14ac:dyDescent="0.3">
      <c r="A139" s="38">
        <v>20231020</v>
      </c>
      <c r="B139" s="38" t="s">
        <v>33</v>
      </c>
      <c r="C139" s="9"/>
      <c r="D139" s="9"/>
      <c r="E139" s="9"/>
      <c r="G139" s="38">
        <v>20231020</v>
      </c>
      <c r="H139" s="38" t="s">
        <v>33</v>
      </c>
      <c r="I139" s="9"/>
      <c r="J139" s="37"/>
      <c r="K139" s="9"/>
      <c r="L139" s="9"/>
      <c r="M139" s="14"/>
      <c r="O139" s="38">
        <v>20231020</v>
      </c>
      <c r="P139" s="53"/>
      <c r="Q139" s="53"/>
      <c r="R139" s="73"/>
      <c r="S139" s="73"/>
      <c r="U139" s="9"/>
      <c r="V139" s="14"/>
      <c r="W139" s="74"/>
      <c r="X139" s="75"/>
      <c r="Y139" s="85"/>
      <c r="Z139" s="9"/>
      <c r="AA139" s="9"/>
      <c r="AB139" s="5"/>
    </row>
    <row r="140" spans="1:29" s="4" customFormat="1" ht="19.5" hidden="1" customHeight="1" x14ac:dyDescent="0.3">
      <c r="A140" s="64">
        <v>20231021</v>
      </c>
      <c r="B140" s="64" t="s">
        <v>27</v>
      </c>
      <c r="C140" s="65"/>
      <c r="D140" s="65"/>
      <c r="E140" s="65"/>
      <c r="G140" s="64">
        <v>20231021</v>
      </c>
      <c r="H140" s="64" t="s">
        <v>27</v>
      </c>
      <c r="I140" s="9"/>
      <c r="J140" s="37"/>
      <c r="K140" s="9"/>
      <c r="L140" s="9"/>
      <c r="M140" s="14"/>
      <c r="O140" s="64">
        <v>20231021</v>
      </c>
      <c r="P140" s="53"/>
      <c r="Q140" s="53"/>
      <c r="R140" s="73"/>
      <c r="S140" s="73"/>
      <c r="U140" s="9"/>
      <c r="V140" s="14"/>
      <c r="W140" s="74"/>
      <c r="X140" s="75"/>
      <c r="Y140" s="85"/>
      <c r="Z140" s="9"/>
      <c r="AA140" s="9"/>
      <c r="AB140" s="5"/>
    </row>
    <row r="141" spans="1:29" s="4" customFormat="1" ht="19.5" hidden="1" customHeight="1" x14ac:dyDescent="0.3">
      <c r="A141" s="64">
        <v>20231022</v>
      </c>
      <c r="B141" s="64" t="s">
        <v>28</v>
      </c>
      <c r="C141" s="65"/>
      <c r="D141" s="65"/>
      <c r="E141" s="65"/>
      <c r="G141" s="64">
        <v>20231022</v>
      </c>
      <c r="H141" s="64" t="s">
        <v>28</v>
      </c>
      <c r="I141" s="9"/>
      <c r="J141" s="37"/>
      <c r="K141" s="9"/>
      <c r="L141" s="9"/>
      <c r="M141" s="14"/>
      <c r="O141" s="64">
        <v>20231022</v>
      </c>
      <c r="P141" s="53"/>
      <c r="Q141" s="53"/>
      <c r="R141" s="73"/>
      <c r="S141" s="73"/>
      <c r="U141" s="9"/>
      <c r="V141" s="14"/>
      <c r="W141" s="74"/>
      <c r="X141" s="75"/>
      <c r="Y141" s="85"/>
      <c r="Z141" s="9"/>
      <c r="AA141" s="9"/>
      <c r="AB141" s="5"/>
    </row>
    <row r="142" spans="1:29" ht="19.5" hidden="1" customHeight="1" x14ac:dyDescent="0.3">
      <c r="A142" s="38">
        <v>20231023</v>
      </c>
      <c r="B142" s="38" t="s">
        <v>29</v>
      </c>
      <c r="C142" s="9"/>
      <c r="D142" s="9"/>
      <c r="E142" s="9"/>
      <c r="G142" s="38">
        <v>20231023</v>
      </c>
      <c r="H142" s="38" t="s">
        <v>29</v>
      </c>
      <c r="I142" s="65"/>
      <c r="J142" s="66"/>
      <c r="K142" s="65"/>
      <c r="L142" s="65"/>
      <c r="M142" s="67"/>
      <c r="O142" s="38">
        <v>20231023</v>
      </c>
      <c r="P142" s="68"/>
      <c r="Q142" s="68"/>
      <c r="R142" s="77"/>
      <c r="S142" s="77"/>
      <c r="U142" s="65"/>
      <c r="V142" s="67"/>
      <c r="W142" s="79"/>
      <c r="X142" s="80"/>
      <c r="Y142" s="85"/>
      <c r="Z142" s="9"/>
      <c r="AA142" s="9"/>
    </row>
    <row r="143" spans="1:29" ht="19.5" hidden="1" customHeight="1" x14ac:dyDescent="0.3">
      <c r="A143" s="38">
        <v>20231024</v>
      </c>
      <c r="B143" s="38" t="s">
        <v>30</v>
      </c>
      <c r="C143" s="9"/>
      <c r="D143" s="9"/>
      <c r="E143" s="9"/>
      <c r="G143" s="38">
        <v>20231024</v>
      </c>
      <c r="H143" s="38" t="s">
        <v>30</v>
      </c>
      <c r="I143" s="65"/>
      <c r="J143" s="66"/>
      <c r="K143" s="65"/>
      <c r="L143" s="65"/>
      <c r="M143" s="67"/>
      <c r="O143" s="38">
        <v>20231024</v>
      </c>
      <c r="P143" s="68"/>
      <c r="Q143" s="68"/>
      <c r="R143" s="77"/>
      <c r="S143" s="77"/>
      <c r="U143" s="65"/>
      <c r="V143" s="67"/>
      <c r="W143" s="79"/>
      <c r="X143" s="80"/>
      <c r="Y143" s="85"/>
      <c r="Z143" s="9"/>
      <c r="AA143" s="9"/>
    </row>
    <row r="144" spans="1:29" s="4" customFormat="1" ht="19.5" hidden="1" customHeight="1" x14ac:dyDescent="0.3">
      <c r="A144" s="38">
        <v>20231025</v>
      </c>
      <c r="B144" s="38" t="s">
        <v>31</v>
      </c>
      <c r="C144" s="9"/>
      <c r="D144" s="9"/>
      <c r="E144" s="9"/>
      <c r="G144" s="38">
        <v>20231025</v>
      </c>
      <c r="H144" s="38" t="s">
        <v>31</v>
      </c>
      <c r="I144" s="9"/>
      <c r="J144" s="37"/>
      <c r="K144" s="9"/>
      <c r="L144" s="9"/>
      <c r="M144" s="14"/>
      <c r="O144" s="38">
        <v>20231025</v>
      </c>
      <c r="P144" s="53"/>
      <c r="Q144" s="53"/>
      <c r="R144" s="73"/>
      <c r="S144" s="73"/>
      <c r="U144" s="9"/>
      <c r="V144" s="14"/>
      <c r="W144" s="74"/>
      <c r="X144" s="75"/>
      <c r="Y144" s="85"/>
      <c r="Z144" s="94"/>
      <c r="AA144" s="94"/>
      <c r="AB144" s="5"/>
    </row>
    <row r="145" spans="1:28" s="4" customFormat="1" ht="19.5" hidden="1" customHeight="1" x14ac:dyDescent="0.3">
      <c r="A145" s="38">
        <v>20231026</v>
      </c>
      <c r="B145" s="38" t="s">
        <v>32</v>
      </c>
      <c r="C145" s="9"/>
      <c r="D145" s="9"/>
      <c r="E145" s="9"/>
      <c r="G145" s="38">
        <v>20231026</v>
      </c>
      <c r="H145" s="38" t="s">
        <v>32</v>
      </c>
      <c r="I145" s="9"/>
      <c r="J145" s="37"/>
      <c r="K145" s="9"/>
      <c r="L145" s="9"/>
      <c r="M145" s="14"/>
      <c r="O145" s="38">
        <v>20231026</v>
      </c>
      <c r="P145" s="53"/>
      <c r="Q145" s="53"/>
      <c r="R145" s="73"/>
      <c r="S145" s="73"/>
      <c r="U145" s="9"/>
      <c r="V145" s="14"/>
      <c r="W145" s="74"/>
      <c r="X145" s="75"/>
      <c r="Y145" s="85"/>
      <c r="Z145" s="94"/>
      <c r="AA145" s="94"/>
      <c r="AB145" s="5"/>
    </row>
    <row r="146" spans="1:28" s="4" customFormat="1" ht="19.5" hidden="1" customHeight="1" x14ac:dyDescent="0.3">
      <c r="A146" s="38">
        <v>20231027</v>
      </c>
      <c r="B146" s="38" t="s">
        <v>33</v>
      </c>
      <c r="C146" s="9"/>
      <c r="D146" s="9"/>
      <c r="E146" s="9"/>
      <c r="G146" s="38">
        <v>20231027</v>
      </c>
      <c r="H146" s="38" t="s">
        <v>33</v>
      </c>
      <c r="I146" s="9"/>
      <c r="J146" s="37"/>
      <c r="K146" s="9"/>
      <c r="L146" s="9"/>
      <c r="M146" s="14"/>
      <c r="O146" s="38">
        <v>20231027</v>
      </c>
      <c r="P146" s="53"/>
      <c r="Q146" s="53"/>
      <c r="R146" s="53"/>
      <c r="S146" s="53"/>
      <c r="U146" s="9"/>
      <c r="V146" s="72"/>
      <c r="W146" s="72"/>
      <c r="X146" s="72"/>
      <c r="Y146" s="85"/>
      <c r="Z146" s="9"/>
      <c r="AA146" s="9"/>
      <c r="AB146" s="5"/>
    </row>
    <row r="147" spans="1:28" s="4" customFormat="1" ht="19.5" hidden="1" customHeight="1" x14ac:dyDescent="0.3">
      <c r="A147" s="64">
        <v>20231028</v>
      </c>
      <c r="B147" s="64" t="s">
        <v>27</v>
      </c>
      <c r="C147" s="65"/>
      <c r="D147" s="65"/>
      <c r="E147" s="65"/>
      <c r="G147" s="64">
        <v>20231028</v>
      </c>
      <c r="H147" s="64" t="s">
        <v>27</v>
      </c>
      <c r="I147" s="65"/>
      <c r="J147" s="66"/>
      <c r="K147" s="65"/>
      <c r="L147" s="65"/>
      <c r="M147" s="67"/>
      <c r="O147" s="64">
        <v>20231028</v>
      </c>
      <c r="P147" s="68"/>
      <c r="Q147" s="68"/>
      <c r="R147" s="68"/>
      <c r="S147" s="68"/>
      <c r="U147" s="65"/>
      <c r="V147" s="105"/>
      <c r="W147" s="105"/>
      <c r="X147" s="105"/>
      <c r="Y147" s="85"/>
      <c r="Z147" s="9"/>
      <c r="AA147" s="9"/>
      <c r="AB147" s="5"/>
    </row>
    <row r="148" spans="1:28" s="4" customFormat="1" ht="19.5" hidden="1" customHeight="1" x14ac:dyDescent="0.3">
      <c r="A148" s="64">
        <v>20231029</v>
      </c>
      <c r="B148" s="64" t="s">
        <v>28</v>
      </c>
      <c r="C148" s="65"/>
      <c r="D148" s="65"/>
      <c r="E148" s="65"/>
      <c r="G148" s="64">
        <v>20231029</v>
      </c>
      <c r="H148" s="64" t="s">
        <v>28</v>
      </c>
      <c r="I148" s="65"/>
      <c r="J148" s="66"/>
      <c r="K148" s="65"/>
      <c r="L148" s="65"/>
      <c r="M148" s="67"/>
      <c r="O148" s="64">
        <v>20231029</v>
      </c>
      <c r="P148" s="68"/>
      <c r="Q148" s="68"/>
      <c r="R148" s="68"/>
      <c r="S148" s="68"/>
      <c r="U148" s="65"/>
      <c r="V148" s="105"/>
      <c r="W148" s="105"/>
      <c r="X148" s="105"/>
      <c r="Y148" s="85"/>
      <c r="Z148" s="9"/>
      <c r="AA148" s="9"/>
      <c r="AB148" s="5"/>
    </row>
    <row r="149" spans="1:28" ht="19.5" hidden="1" customHeight="1" x14ac:dyDescent="0.3">
      <c r="A149" s="38">
        <v>20231030</v>
      </c>
      <c r="B149" s="38" t="s">
        <v>97</v>
      </c>
      <c r="C149" s="9"/>
      <c r="D149" s="9"/>
      <c r="E149" s="9"/>
      <c r="G149" s="38">
        <v>20231030</v>
      </c>
      <c r="H149" s="38" t="s">
        <v>97</v>
      </c>
      <c r="I149" s="9"/>
      <c r="J149" s="37"/>
      <c r="K149" s="9"/>
      <c r="L149" s="9"/>
      <c r="M149" s="14"/>
      <c r="N149" s="108"/>
      <c r="O149" s="38">
        <v>20231030</v>
      </c>
      <c r="P149" s="100"/>
      <c r="Q149" s="100"/>
      <c r="R149" s="100"/>
      <c r="S149" s="100"/>
      <c r="U149" s="56"/>
      <c r="V149" s="101"/>
      <c r="W149" s="101"/>
      <c r="X149" s="101"/>
      <c r="Y149" s="85"/>
      <c r="Z149" s="104"/>
      <c r="AA149" s="104"/>
    </row>
    <row r="150" spans="1:28" hidden="1" x14ac:dyDescent="0.3">
      <c r="A150" s="43">
        <v>20231031</v>
      </c>
      <c r="B150" s="43" t="s">
        <v>96</v>
      </c>
      <c r="C150" s="51"/>
      <c r="D150" s="51"/>
      <c r="E150" s="51"/>
      <c r="G150" s="43">
        <v>20231031</v>
      </c>
      <c r="H150" s="43" t="s">
        <v>96</v>
      </c>
      <c r="I150" s="51"/>
      <c r="J150" s="52"/>
      <c r="K150" s="51"/>
      <c r="L150" s="51"/>
      <c r="M150" s="44"/>
      <c r="N150" s="109"/>
      <c r="O150" s="43">
        <v>20231031</v>
      </c>
    </row>
  </sheetData>
  <mergeCells count="1">
    <mergeCell ref="A2:X2"/>
  </mergeCells>
  <phoneticPr fontId="2" type="noConversion"/>
  <pageMargins left="0.7" right="0.7" top="0.75" bottom="0.75" header="0.3" footer="0.3"/>
  <pageSetup paperSize="9" scale="38" fitToHeight="0" orientation="landscape" r:id="rId1"/>
  <rowBreaks count="1" manualBreakCount="1">
    <brk id="40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Sheet1!Print_Area</vt:lpstr>
      <vt:lpstr>Sheet2!Print_Area</vt:lpstr>
    </vt:vector>
  </TitlesOfParts>
  <Company>kbinsure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kbins</dc:creator>
  <cp:lastModifiedBy>kbins</cp:lastModifiedBy>
  <cp:lastPrinted>2023-10-05T01:48:02Z</cp:lastPrinted>
  <dcterms:created xsi:type="dcterms:W3CDTF">2023-08-23T01:41:34Z</dcterms:created>
  <dcterms:modified xsi:type="dcterms:W3CDTF">2023-10-05T01:54:46Z</dcterms:modified>
</cp:coreProperties>
</file>