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еба\Магистратура 1к 2сем\Критерии качества в научных исследованиях\"/>
    </mc:Choice>
  </mc:AlternateContent>
  <xr:revisionPtr revIDLastSave="0" documentId="13_ncr:1_{691FE198-201F-48DC-883D-F1C1B2B5A1EB}" xr6:coauthVersionLast="47" xr6:coauthVersionMax="47" xr10:uidLastSave="{00000000-0000-0000-0000-000000000000}"/>
  <bookViews>
    <workbookView xWindow="-120" yWindow="-120" windowWidth="29040" windowHeight="15840" xr2:uid="{86EDC939-6BB0-4381-B55E-0414E0969DE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X14" i="1"/>
  <c r="X15" i="1"/>
  <c r="X16" i="1"/>
  <c r="X17" i="1"/>
  <c r="X18" i="1"/>
  <c r="X19" i="1"/>
  <c r="X20" i="1"/>
  <c r="X21" i="1"/>
  <c r="X12" i="1"/>
  <c r="U12" i="1"/>
  <c r="U13" i="1"/>
  <c r="U14" i="1"/>
  <c r="U15" i="1"/>
  <c r="U16" i="1"/>
  <c r="U17" i="1"/>
  <c r="U18" i="1"/>
  <c r="U19" i="1"/>
  <c r="U20" i="1"/>
  <c r="U21" i="1"/>
  <c r="O19" i="1"/>
  <c r="O20" i="1"/>
  <c r="O21" i="1"/>
  <c r="O18" i="1"/>
  <c r="O13" i="1"/>
  <c r="O14" i="1"/>
  <c r="O15" i="1"/>
  <c r="O16" i="1"/>
  <c r="O17" i="1"/>
  <c r="A18" i="1"/>
  <c r="A14" i="1"/>
  <c r="A16" i="1"/>
  <c r="A12" i="1"/>
  <c r="A10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C7" i="1"/>
  <c r="U23" i="1" l="1"/>
</calcChain>
</file>

<file path=xl/sharedStrings.xml><?xml version="1.0" encoding="utf-8"?>
<sst xmlns="http://schemas.openxmlformats.org/spreadsheetml/2006/main" count="20" uniqueCount="20">
  <si>
    <t>XmR контрольная карта</t>
  </si>
  <si>
    <t>Дата: 07.05.2024</t>
  </si>
  <si>
    <t>Карта № 1</t>
  </si>
  <si>
    <t>Процесс: Определение суммы затраченных денег за каждый день в течение 2-х месяцев</t>
  </si>
  <si>
    <t>Месяц</t>
  </si>
  <si>
    <t>День</t>
  </si>
  <si>
    <t>Период</t>
  </si>
  <si>
    <t>Параметр(рубли)</t>
  </si>
  <si>
    <t>mR</t>
  </si>
  <si>
    <t>Март</t>
  </si>
  <si>
    <t>Апрель</t>
  </si>
  <si>
    <t>Май</t>
  </si>
  <si>
    <t>Xср</t>
  </si>
  <si>
    <t>mRср</t>
  </si>
  <si>
    <t>ВКГ</t>
  </si>
  <si>
    <t>НКГ</t>
  </si>
  <si>
    <t>КГ mR</t>
  </si>
  <si>
    <t>Конец границы</t>
  </si>
  <si>
    <t>Частота попаданий</t>
  </si>
  <si>
    <t>Начало границы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</si>
</sst>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3"/>
      <color rgb="FF00000A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Лист1!$B$5:$BK$5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Лист1!$B$7:$BK$7</c:f>
              <c:numCache>
                <c:formatCode>General</c:formatCode>
                <c:ptCount val="62"/>
                <c:pt idx="0">
                  <c:v>0</c:v>
                </c:pt>
                <c:pt idx="1">
                  <c:v>103</c:v>
                </c:pt>
                <c:pt idx="2">
                  <c:v>276</c:v>
                </c:pt>
                <c:pt idx="3">
                  <c:v>1359</c:v>
                </c:pt>
                <c:pt idx="4">
                  <c:v>309</c:v>
                </c:pt>
                <c:pt idx="5">
                  <c:v>4599</c:v>
                </c:pt>
                <c:pt idx="6">
                  <c:v>4404</c:v>
                </c:pt>
                <c:pt idx="7">
                  <c:v>6159</c:v>
                </c:pt>
                <c:pt idx="8">
                  <c:v>6075</c:v>
                </c:pt>
                <c:pt idx="9">
                  <c:v>1276</c:v>
                </c:pt>
                <c:pt idx="10">
                  <c:v>1383</c:v>
                </c:pt>
                <c:pt idx="11">
                  <c:v>2063</c:v>
                </c:pt>
                <c:pt idx="12">
                  <c:v>4082</c:v>
                </c:pt>
                <c:pt idx="13">
                  <c:v>4082</c:v>
                </c:pt>
                <c:pt idx="14">
                  <c:v>0</c:v>
                </c:pt>
                <c:pt idx="15">
                  <c:v>1273</c:v>
                </c:pt>
                <c:pt idx="16">
                  <c:v>966</c:v>
                </c:pt>
                <c:pt idx="17">
                  <c:v>307</c:v>
                </c:pt>
                <c:pt idx="18">
                  <c:v>3634</c:v>
                </c:pt>
                <c:pt idx="19">
                  <c:v>1529</c:v>
                </c:pt>
                <c:pt idx="20">
                  <c:v>1873</c:v>
                </c:pt>
                <c:pt idx="21">
                  <c:v>3161</c:v>
                </c:pt>
                <c:pt idx="22">
                  <c:v>2241</c:v>
                </c:pt>
                <c:pt idx="23">
                  <c:v>850</c:v>
                </c:pt>
                <c:pt idx="24">
                  <c:v>302</c:v>
                </c:pt>
                <c:pt idx="25">
                  <c:v>2161</c:v>
                </c:pt>
                <c:pt idx="26">
                  <c:v>85</c:v>
                </c:pt>
                <c:pt idx="27">
                  <c:v>2246</c:v>
                </c:pt>
                <c:pt idx="28">
                  <c:v>420</c:v>
                </c:pt>
                <c:pt idx="29">
                  <c:v>2081</c:v>
                </c:pt>
                <c:pt idx="30">
                  <c:v>1627</c:v>
                </c:pt>
                <c:pt idx="31">
                  <c:v>500</c:v>
                </c:pt>
                <c:pt idx="32">
                  <c:v>376</c:v>
                </c:pt>
                <c:pt idx="33">
                  <c:v>340</c:v>
                </c:pt>
                <c:pt idx="34">
                  <c:v>410</c:v>
                </c:pt>
                <c:pt idx="35">
                  <c:v>801</c:v>
                </c:pt>
                <c:pt idx="36">
                  <c:v>352</c:v>
                </c:pt>
                <c:pt idx="37">
                  <c:v>379</c:v>
                </c:pt>
                <c:pt idx="38">
                  <c:v>70</c:v>
                </c:pt>
                <c:pt idx="39">
                  <c:v>32</c:v>
                </c:pt>
                <c:pt idx="40">
                  <c:v>5885</c:v>
                </c:pt>
                <c:pt idx="41">
                  <c:v>5917</c:v>
                </c:pt>
                <c:pt idx="42">
                  <c:v>0</c:v>
                </c:pt>
                <c:pt idx="43">
                  <c:v>0</c:v>
                </c:pt>
                <c:pt idx="44">
                  <c:v>347</c:v>
                </c:pt>
                <c:pt idx="45">
                  <c:v>2064</c:v>
                </c:pt>
                <c:pt idx="46">
                  <c:v>2168</c:v>
                </c:pt>
                <c:pt idx="47">
                  <c:v>243</c:v>
                </c:pt>
                <c:pt idx="48">
                  <c:v>400</c:v>
                </c:pt>
                <c:pt idx="49">
                  <c:v>225</c:v>
                </c:pt>
                <c:pt idx="50">
                  <c:v>294</c:v>
                </c:pt>
                <c:pt idx="51">
                  <c:v>1225</c:v>
                </c:pt>
                <c:pt idx="52">
                  <c:v>5604</c:v>
                </c:pt>
                <c:pt idx="53">
                  <c:v>7160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586</c:v>
                </c:pt>
                <c:pt idx="59">
                  <c:v>667</c:v>
                </c:pt>
                <c:pt idx="60">
                  <c:v>1647</c:v>
                </c:pt>
                <c:pt idx="61">
                  <c:v>1408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353-BF66-13D76FCE0E87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mRср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Лист1!$A$12</c:f>
              <c:numCache>
                <c:formatCode>General</c:formatCode>
                <c:ptCount val="1"/>
                <c:pt idx="0">
                  <c:v>1614.6290322580646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E-4353-BF66-13D76FCE0E87}"/>
            </c:ext>
          </c:extLst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КГ mR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Лист1!$A$18</c:f>
              <c:numCache>
                <c:formatCode>General</c:formatCode>
                <c:ptCount val="1"/>
                <c:pt idx="0">
                  <c:v>5279.8369354838715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E-4353-BF66-13D76FCE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121992"/>
        <c:axId val="487125232"/>
      </c:lineChart>
      <c:catAx>
        <c:axId val="48712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25232"/>
        <c:crosses val="autoZero"/>
        <c:auto val="1"/>
        <c:lblAlgn val="ctr"/>
        <c:lblOffset val="100"/>
        <c:noMultiLvlLbl val="0"/>
      </c:catAx>
      <c:valAx>
        <c:axId val="4871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12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 затраченных денег за</a:t>
            </a:r>
            <a:r>
              <a:rPr lang="ru-RU" baseline="0"/>
              <a:t> день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Сумма денег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Лист1!$B$5:$BK$5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Лист1!$B$6:$BK$6</c:f>
              <c:numCache>
                <c:formatCode>General</c:formatCode>
                <c:ptCount val="62"/>
                <c:pt idx="0">
                  <c:v>454</c:v>
                </c:pt>
                <c:pt idx="1">
                  <c:v>351</c:v>
                </c:pt>
                <c:pt idx="2">
                  <c:v>627</c:v>
                </c:pt>
                <c:pt idx="3">
                  <c:v>1986</c:v>
                </c:pt>
                <c:pt idx="4">
                  <c:v>1677</c:v>
                </c:pt>
                <c:pt idx="5">
                  <c:v>6276</c:v>
                </c:pt>
                <c:pt idx="6">
                  <c:v>1872</c:v>
                </c:pt>
                <c:pt idx="7">
                  <c:v>8031</c:v>
                </c:pt>
                <c:pt idx="8">
                  <c:v>1956</c:v>
                </c:pt>
                <c:pt idx="9">
                  <c:v>680</c:v>
                </c:pt>
                <c:pt idx="10">
                  <c:v>2063</c:v>
                </c:pt>
                <c:pt idx="11">
                  <c:v>0</c:v>
                </c:pt>
                <c:pt idx="12">
                  <c:v>4082</c:v>
                </c:pt>
                <c:pt idx="13">
                  <c:v>0</c:v>
                </c:pt>
                <c:pt idx="14">
                  <c:v>0</c:v>
                </c:pt>
                <c:pt idx="15">
                  <c:v>1273</c:v>
                </c:pt>
                <c:pt idx="16">
                  <c:v>307</c:v>
                </c:pt>
                <c:pt idx="17">
                  <c:v>0</c:v>
                </c:pt>
                <c:pt idx="18">
                  <c:v>3634</c:v>
                </c:pt>
                <c:pt idx="19">
                  <c:v>2105</c:v>
                </c:pt>
                <c:pt idx="20">
                  <c:v>232</c:v>
                </c:pt>
                <c:pt idx="21">
                  <c:v>3393</c:v>
                </c:pt>
                <c:pt idx="22">
                  <c:v>1152</c:v>
                </c:pt>
                <c:pt idx="23">
                  <c:v>302</c:v>
                </c:pt>
                <c:pt idx="24">
                  <c:v>0</c:v>
                </c:pt>
                <c:pt idx="25">
                  <c:v>2161</c:v>
                </c:pt>
                <c:pt idx="26">
                  <c:v>2246</c:v>
                </c:pt>
                <c:pt idx="27">
                  <c:v>0</c:v>
                </c:pt>
                <c:pt idx="28">
                  <c:v>420</c:v>
                </c:pt>
                <c:pt idx="29">
                  <c:v>2501</c:v>
                </c:pt>
                <c:pt idx="30">
                  <c:v>874</c:v>
                </c:pt>
                <c:pt idx="31">
                  <c:v>374</c:v>
                </c:pt>
                <c:pt idx="32">
                  <c:v>750</c:v>
                </c:pt>
                <c:pt idx="33">
                  <c:v>410</c:v>
                </c:pt>
                <c:pt idx="34">
                  <c:v>0</c:v>
                </c:pt>
                <c:pt idx="35">
                  <c:v>801</c:v>
                </c:pt>
                <c:pt idx="36">
                  <c:v>449</c:v>
                </c:pt>
                <c:pt idx="37">
                  <c:v>70</c:v>
                </c:pt>
                <c:pt idx="38">
                  <c:v>0</c:v>
                </c:pt>
                <c:pt idx="39">
                  <c:v>32</c:v>
                </c:pt>
                <c:pt idx="40">
                  <c:v>5917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347</c:v>
                </c:pt>
                <c:pt idx="45">
                  <c:v>2411</c:v>
                </c:pt>
                <c:pt idx="46">
                  <c:v>243</c:v>
                </c:pt>
                <c:pt idx="47">
                  <c:v>0</c:v>
                </c:pt>
                <c:pt idx="48">
                  <c:v>400</c:v>
                </c:pt>
                <c:pt idx="49">
                  <c:v>625</c:v>
                </c:pt>
                <c:pt idx="50">
                  <c:v>331</c:v>
                </c:pt>
                <c:pt idx="51">
                  <c:v>1556</c:v>
                </c:pt>
                <c:pt idx="52">
                  <c:v>7160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667</c:v>
                </c:pt>
                <c:pt idx="59">
                  <c:v>0</c:v>
                </c:pt>
                <c:pt idx="60">
                  <c:v>1647</c:v>
                </c:pt>
                <c:pt idx="61">
                  <c:v>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1-42DB-A446-AF80E02849C8}"/>
            </c:ext>
          </c:extLst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Xср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Лист1!$A$10</c:f>
              <c:numCache>
                <c:formatCode>General</c:formatCode>
                <c:ptCount val="1"/>
                <c:pt idx="0">
                  <c:v>1257.758064516129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1-42DB-A446-AF80E02849C8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ВКГ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Лист1!$A$14</c:f>
              <c:numCache>
                <c:formatCode>General</c:formatCode>
                <c:ptCount val="1"/>
                <c:pt idx="0">
                  <c:v>5552.6712903225807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1-42DB-A446-AF80E02849C8}"/>
            </c:ext>
          </c:extLst>
        </c:ser>
        <c:ser>
          <c:idx val="3"/>
          <c:order val="3"/>
          <c:tx>
            <c:strRef>
              <c:f>Лист1!$A$15</c:f>
              <c:strCache>
                <c:ptCount val="1"/>
                <c:pt idx="0">
                  <c:v>НКГ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Лист1!$A$16</c:f>
              <c:numCache>
                <c:formatCode>General</c:formatCode>
                <c:ptCount val="1"/>
                <c:pt idx="0">
                  <c:v>-3037.1551612903231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B1-42DB-A446-AF80E0284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17376"/>
        <c:axId val="552219896"/>
      </c:lineChart>
      <c:catAx>
        <c:axId val="5522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19896"/>
        <c:crosses val="autoZero"/>
        <c:auto val="1"/>
        <c:lblAlgn val="ctr"/>
        <c:lblOffset val="100"/>
        <c:noMultiLvlLbl val="0"/>
      </c:catAx>
      <c:valAx>
        <c:axId val="5522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2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Лист1!$U$11</c:f>
              <c:strCache>
                <c:ptCount val="1"/>
                <c:pt idx="0">
                  <c:v>Частота попаданий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Лист1!$R$12:$T$21</c:f>
              <c:strCache>
                <c:ptCount val="10"/>
                <c:pt idx="0">
                  <c:v>803</c:v>
                </c:pt>
                <c:pt idx="1">
                  <c:v>1606</c:v>
                </c:pt>
                <c:pt idx="2">
                  <c:v>2409</c:v>
                </c:pt>
                <c:pt idx="3">
                  <c:v>3212</c:v>
                </c:pt>
                <c:pt idx="4">
                  <c:v>4015</c:v>
                </c:pt>
                <c:pt idx="5">
                  <c:v>4818</c:v>
                </c:pt>
                <c:pt idx="6">
                  <c:v>5621</c:v>
                </c:pt>
                <c:pt idx="7">
                  <c:v>6424</c:v>
                </c:pt>
                <c:pt idx="8">
                  <c:v>7227</c:v>
                </c:pt>
                <c:pt idx="9">
                  <c:v>8031</c:v>
                </c:pt>
              </c:strCache>
            </c:strRef>
          </c:cat>
          <c:val>
            <c:numRef>
              <c:f>Лист1!$U$12:$U$21</c:f>
              <c:numCache>
                <c:formatCode>General</c:formatCode>
                <c:ptCount val="10"/>
                <c:pt idx="0">
                  <c:v>39</c:v>
                </c:pt>
                <c:pt idx="1">
                  <c:v>4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3-4F10-BA0E-4132E96C4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683484048"/>
        <c:axId val="683494488"/>
      </c:barChart>
      <c:catAx>
        <c:axId val="6834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94488"/>
        <c:crosses val="autoZero"/>
        <c:auto val="1"/>
        <c:lblAlgn val="ctr"/>
        <c:lblOffset val="100"/>
        <c:noMultiLvlLbl val="0"/>
      </c:catAx>
      <c:valAx>
        <c:axId val="6834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4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171449</xdr:colOff>
      <xdr:row>23</xdr:row>
      <xdr:rowOff>66674</xdr:rowOff>
    </xdr:from>
    <xdr:to>
      <xdr:col>12</xdr:col>
      <xdr:colOff>498929</xdr:colOff>
      <xdr:row>34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0E520D-0A5B-6511-A59C-4F583D65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209548</xdr:colOff>
      <xdr:row>10</xdr:row>
      <xdr:rowOff>200024</xdr:rowOff>
    </xdr:from>
    <xdr:to>
      <xdr:col>12</xdr:col>
      <xdr:colOff>510267</xdr:colOff>
      <xdr:row>21</xdr:row>
      <xdr:rowOff>219074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3059720-643C-B595-713B-170FAAC18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95250</xdr:colOff>
      <xdr:row>31</xdr:row>
      <xdr:rowOff>108858</xdr:rowOff>
    </xdr:from>
    <xdr:to>
      <xdr:col>11</xdr:col>
      <xdr:colOff>108857</xdr:colOff>
      <xdr:row>31</xdr:row>
      <xdr:rowOff>108858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39E98D56-1CEA-50D0-080E-6C4E476288FA}"/>
            </a:ext>
          </a:extLst>
        </xdr:cNvPr>
        <xdr:cNvCxnSpPr/>
      </xdr:nvCxnSpPr>
      <xdr:spPr>
        <a:xfrm>
          <a:off x="2701018" y="7531554"/>
          <a:ext cx="4150178" cy="0"/>
        </a:xfrm>
        <a:prstGeom prst="line">
          <a:avLst/>
        </a:prstGeom>
        <a:ln w="508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86155</xdr:colOff>
      <xdr:row>27</xdr:row>
      <xdr:rowOff>225449</xdr:rowOff>
    </xdr:from>
    <xdr:to>
      <xdr:col>11</xdr:col>
      <xdr:colOff>99762</xdr:colOff>
      <xdr:row>27</xdr:row>
      <xdr:rowOff>225449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48234379-562C-4A4C-9677-CD35DF0F8B3C}"/>
            </a:ext>
          </a:extLst>
        </xdr:cNvPr>
        <xdr:cNvCxnSpPr/>
      </xdr:nvCxnSpPr>
      <xdr:spPr>
        <a:xfrm>
          <a:off x="2692997" y="6752581"/>
          <a:ext cx="4144449" cy="0"/>
        </a:xfrm>
        <a:prstGeom prst="line">
          <a:avLst/>
        </a:prstGeom>
        <a:ln w="50800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40821</xdr:colOff>
      <xdr:row>24</xdr:row>
      <xdr:rowOff>9525</xdr:rowOff>
    </xdr:from>
    <xdr:to>
      <xdr:col>22</xdr:col>
      <xdr:colOff>476249</xdr:colOff>
      <xdr:row>35</xdr:row>
      <xdr:rowOff>58511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7E3B7D4-880A-90EA-EAEC-F736C27E4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0.08729</cdr:x>
      <cdr:y>0.41756</cdr:y>
    </cdr:from>
    <cdr:to>
      <cdr:x>0.77369</cdr:x>
      <cdr:y>0.41756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06C808D9-B59F-E4CC-5DDF-513123473172}"/>
            </a:ext>
          </a:extLst>
        </cdr:cNvPr>
        <cdr:cNvCxnSpPr/>
      </cdr:nvCxnSpPr>
      <cdr:spPr>
        <a:xfrm xmlns:a="http://schemas.openxmlformats.org/drawingml/2006/main">
          <a:off x="477613" y="1113065"/>
          <a:ext cx="3755572" cy="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bg1">
              <a:lumMod val="65000"/>
            </a:schemeClr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0.08787</cdr:x>
      <cdr:y>0.65612</cdr:y>
    </cdr:from>
    <cdr:to>
      <cdr:x>0.78115</cdr:x>
      <cdr:y>0.65612</cdr:y>
    </cdr:to>
    <cdr:cxnSp macro="">
      <cdr:nvCxnSpPr>
        <cdr:cNvPr id="4" name="Прямая соединительная линия 3">
          <a:extLst xmlns:a="http://schemas.openxmlformats.org/drawingml/2006/main">
            <a:ext uri="{FF2B5EF4-FFF2-40B4-BE49-F238E27FC236}">
              <a16:creationId xmlns:a16="http://schemas.microsoft.com/office/drawing/2014/main" id="{DB962F02-C688-90C1-7F46-C17710747060}"/>
            </a:ext>
          </a:extLst>
        </cdr:cNvPr>
        <cdr:cNvCxnSpPr/>
      </cdr:nvCxnSpPr>
      <cdr:spPr>
        <a:xfrm xmlns:a="http://schemas.openxmlformats.org/drawingml/2006/main">
          <a:off x="480788" y="1748972"/>
          <a:ext cx="3793218" cy="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accent2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0.0897</cdr:x>
      <cdr:y>0.88957</cdr:y>
    </cdr:from>
    <cdr:to>
      <cdr:x>0.78297</cdr:x>
      <cdr:y>0.88957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D70470C2-E503-5198-8DB5-EBB101EB0B5A}"/>
            </a:ext>
          </a:extLst>
        </cdr:cNvPr>
        <cdr:cNvCxnSpPr/>
      </cdr:nvCxnSpPr>
      <cdr:spPr>
        <a:xfrm xmlns:a="http://schemas.openxmlformats.org/drawingml/2006/main">
          <a:off x="490767" y="2371272"/>
          <a:ext cx="3793218" cy="0"/>
        </a:xfrm>
        <a:prstGeom xmlns:a="http://schemas.openxmlformats.org/drawingml/2006/main" prst="line">
          <a:avLst/>
        </a:prstGeom>
        <a:ln xmlns:a="http://schemas.openxmlformats.org/drawingml/2006/main" w="50800">
          <a:solidFill>
            <a:schemeClr val="accent4"/>
          </a:solidFill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ACB-303E-4D8A-933A-82FCDA88EC88}">
  <dimension ref="A1:BK118"/>
  <sheetViews>
    <sheetView tabSelected="1" topLeftCell="K21" zoomScale="175" zoomScaleNormal="175" workbookViewId="0">
      <selection activeCell="Z34" sqref="Z34"/>
    </sheetView>
  </sheetViews>
  <sheetFormatPr defaultRowHeight="15" x14ac:dyDescent="0.25"/>
  <cols>
    <col min="1" max="1" width="23.5703125" customWidth="1"/>
    <col min="2" max="63" width="7.7109375" customWidth="1"/>
  </cols>
  <sheetData>
    <row r="1" spans="1:63" ht="18.75" x14ac:dyDescent="0.3">
      <c r="A1" s="3" t="s">
        <v>0</v>
      </c>
      <c r="B1" s="4"/>
      <c r="C1" s="4"/>
      <c r="D1" s="5"/>
      <c r="E1" s="1"/>
      <c r="F1" s="1"/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5"/>
      <c r="AP1" s="1"/>
      <c r="AQ1" s="1"/>
      <c r="AR1" s="1"/>
      <c r="AS1" s="1"/>
      <c r="AT1" s="1"/>
      <c r="AU1" s="1"/>
      <c r="AV1" s="3" t="s">
        <v>1</v>
      </c>
      <c r="AW1" s="4"/>
      <c r="AX1" s="4"/>
      <c r="AY1" s="4"/>
      <c r="AZ1" s="4"/>
      <c r="BA1" s="5"/>
      <c r="BB1" s="1"/>
      <c r="BC1" s="1"/>
      <c r="BD1" s="1"/>
      <c r="BE1" s="1"/>
      <c r="BF1" s="1"/>
      <c r="BG1" s="3" t="s">
        <v>2</v>
      </c>
      <c r="BH1" s="4"/>
      <c r="BI1" s="4"/>
      <c r="BJ1" s="5"/>
      <c r="BK1" s="1"/>
    </row>
    <row r="2" spans="1:63" ht="18.7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8.75" x14ac:dyDescent="0.3">
      <c r="A3" s="6" t="s">
        <v>4</v>
      </c>
      <c r="B3" s="7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 t="s">
        <v>10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 t="s">
        <v>11</v>
      </c>
      <c r="BF3" s="7"/>
      <c r="BG3" s="7"/>
      <c r="BH3" s="7"/>
      <c r="BI3" s="7"/>
      <c r="BJ3" s="7"/>
      <c r="BK3" s="7"/>
    </row>
    <row r="4" spans="1:63" ht="18.75" x14ac:dyDescent="0.25">
      <c r="A4" s="6" t="s">
        <v>5</v>
      </c>
      <c r="B4" s="6">
        <v>7</v>
      </c>
      <c r="C4" s="6">
        <v>8</v>
      </c>
      <c r="D4" s="6">
        <v>9</v>
      </c>
      <c r="E4" s="6">
        <v>10</v>
      </c>
      <c r="F4" s="6">
        <v>11</v>
      </c>
      <c r="G4" s="6">
        <v>12</v>
      </c>
      <c r="H4" s="6">
        <v>13</v>
      </c>
      <c r="I4" s="6">
        <v>14</v>
      </c>
      <c r="J4" s="6">
        <v>15</v>
      </c>
      <c r="K4" s="6">
        <v>16</v>
      </c>
      <c r="L4" s="6">
        <v>17</v>
      </c>
      <c r="M4" s="6">
        <v>18</v>
      </c>
      <c r="N4" s="6">
        <v>19</v>
      </c>
      <c r="O4" s="6">
        <v>20</v>
      </c>
      <c r="P4" s="6">
        <v>21</v>
      </c>
      <c r="Q4" s="6">
        <v>22</v>
      </c>
      <c r="R4" s="6">
        <v>23</v>
      </c>
      <c r="S4" s="6">
        <v>24</v>
      </c>
      <c r="T4" s="6">
        <v>25</v>
      </c>
      <c r="U4" s="6">
        <v>26</v>
      </c>
      <c r="V4" s="6">
        <v>27</v>
      </c>
      <c r="W4" s="6">
        <v>28</v>
      </c>
      <c r="X4" s="6">
        <v>29</v>
      </c>
      <c r="Y4" s="6">
        <v>30</v>
      </c>
      <c r="Z4" s="6">
        <v>31</v>
      </c>
      <c r="AA4" s="6">
        <v>1</v>
      </c>
      <c r="AB4" s="6">
        <v>2</v>
      </c>
      <c r="AC4" s="6">
        <v>3</v>
      </c>
      <c r="AD4" s="6">
        <v>4</v>
      </c>
      <c r="AE4" s="6">
        <v>5</v>
      </c>
      <c r="AF4" s="6">
        <v>6</v>
      </c>
      <c r="AG4" s="6">
        <v>7</v>
      </c>
      <c r="AH4" s="6">
        <v>8</v>
      </c>
      <c r="AI4" s="6">
        <v>9</v>
      </c>
      <c r="AJ4" s="6">
        <v>10</v>
      </c>
      <c r="AK4" s="6">
        <v>11</v>
      </c>
      <c r="AL4" s="6">
        <v>12</v>
      </c>
      <c r="AM4" s="6">
        <v>13</v>
      </c>
      <c r="AN4" s="6">
        <v>14</v>
      </c>
      <c r="AO4" s="6">
        <v>15</v>
      </c>
      <c r="AP4" s="6">
        <v>16</v>
      </c>
      <c r="AQ4" s="6">
        <v>17</v>
      </c>
      <c r="AR4" s="6">
        <v>18</v>
      </c>
      <c r="AS4" s="6">
        <v>19</v>
      </c>
      <c r="AT4" s="6">
        <v>20</v>
      </c>
      <c r="AU4" s="6">
        <v>21</v>
      </c>
      <c r="AV4" s="6">
        <v>22</v>
      </c>
      <c r="AW4" s="6">
        <v>23</v>
      </c>
      <c r="AX4" s="6">
        <v>24</v>
      </c>
      <c r="AY4" s="6">
        <v>25</v>
      </c>
      <c r="AZ4" s="6">
        <v>26</v>
      </c>
      <c r="BA4" s="6">
        <v>27</v>
      </c>
      <c r="BB4" s="6">
        <v>28</v>
      </c>
      <c r="BC4" s="6">
        <v>29</v>
      </c>
      <c r="BD4" s="6">
        <v>30</v>
      </c>
      <c r="BE4" s="6">
        <v>1</v>
      </c>
      <c r="BF4" s="6">
        <v>2</v>
      </c>
      <c r="BG4" s="6">
        <v>3</v>
      </c>
      <c r="BH4" s="6">
        <v>4</v>
      </c>
      <c r="BI4" s="6">
        <v>5</v>
      </c>
      <c r="BJ4" s="6">
        <v>6</v>
      </c>
      <c r="BK4" s="6">
        <v>7</v>
      </c>
    </row>
    <row r="5" spans="1:63" ht="18.75" x14ac:dyDescent="0.25">
      <c r="A5" s="6" t="s">
        <v>6</v>
      </c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  <c r="Y5" s="6">
        <v>24</v>
      </c>
      <c r="Z5" s="6">
        <v>25</v>
      </c>
      <c r="AA5" s="6">
        <v>26</v>
      </c>
      <c r="AB5" s="6">
        <v>27</v>
      </c>
      <c r="AC5" s="6">
        <v>28</v>
      </c>
      <c r="AD5" s="6">
        <v>29</v>
      </c>
      <c r="AE5" s="6">
        <v>30</v>
      </c>
      <c r="AF5" s="6">
        <v>31</v>
      </c>
      <c r="AG5" s="6">
        <v>32</v>
      </c>
      <c r="AH5" s="6">
        <v>33</v>
      </c>
      <c r="AI5" s="6">
        <v>34</v>
      </c>
      <c r="AJ5" s="6">
        <v>35</v>
      </c>
      <c r="AK5" s="6">
        <v>36</v>
      </c>
      <c r="AL5" s="6">
        <v>37</v>
      </c>
      <c r="AM5" s="6">
        <v>38</v>
      </c>
      <c r="AN5" s="6">
        <v>39</v>
      </c>
      <c r="AO5" s="6">
        <v>40</v>
      </c>
      <c r="AP5" s="6">
        <v>41</v>
      </c>
      <c r="AQ5" s="6">
        <v>42</v>
      </c>
      <c r="AR5" s="6">
        <v>43</v>
      </c>
      <c r="AS5" s="6">
        <v>44</v>
      </c>
      <c r="AT5" s="6">
        <v>45</v>
      </c>
      <c r="AU5" s="6">
        <v>46</v>
      </c>
      <c r="AV5" s="6">
        <v>47</v>
      </c>
      <c r="AW5" s="6">
        <v>48</v>
      </c>
      <c r="AX5" s="6">
        <v>49</v>
      </c>
      <c r="AY5" s="6">
        <v>50</v>
      </c>
      <c r="AZ5" s="6">
        <v>51</v>
      </c>
      <c r="BA5" s="6">
        <v>52</v>
      </c>
      <c r="BB5" s="6">
        <v>53</v>
      </c>
      <c r="BC5" s="6">
        <v>54</v>
      </c>
      <c r="BD5" s="6">
        <v>55</v>
      </c>
      <c r="BE5" s="6">
        <v>56</v>
      </c>
      <c r="BF5" s="6">
        <v>57</v>
      </c>
      <c r="BG5" s="6">
        <v>58</v>
      </c>
      <c r="BH5" s="6">
        <v>59</v>
      </c>
      <c r="BI5" s="6">
        <v>60</v>
      </c>
      <c r="BJ5" s="6">
        <v>61</v>
      </c>
      <c r="BK5" s="6">
        <v>62</v>
      </c>
    </row>
    <row r="6" spans="1:63" ht="18.75" x14ac:dyDescent="0.25">
      <c r="A6" s="6" t="s">
        <v>7</v>
      </c>
      <c r="B6" s="6">
        <v>454</v>
      </c>
      <c r="C6" s="6">
        <v>351</v>
      </c>
      <c r="D6" s="6">
        <v>627</v>
      </c>
      <c r="E6" s="6">
        <v>1986</v>
      </c>
      <c r="F6" s="6">
        <v>1677</v>
      </c>
      <c r="G6" s="6">
        <v>6276</v>
      </c>
      <c r="H6" s="6">
        <v>1872</v>
      </c>
      <c r="I6" s="6">
        <v>8031</v>
      </c>
      <c r="J6" s="6">
        <v>1956</v>
      </c>
      <c r="K6" s="6">
        <v>680</v>
      </c>
      <c r="L6" s="6">
        <v>2063</v>
      </c>
      <c r="M6" s="6">
        <v>0</v>
      </c>
      <c r="N6" s="6">
        <v>4082</v>
      </c>
      <c r="O6" s="6">
        <v>0</v>
      </c>
      <c r="P6" s="6">
        <v>0</v>
      </c>
      <c r="Q6" s="6">
        <v>1273</v>
      </c>
      <c r="R6" s="6">
        <v>307</v>
      </c>
      <c r="S6" s="6">
        <v>0</v>
      </c>
      <c r="T6" s="6">
        <v>3634</v>
      </c>
      <c r="U6" s="6">
        <v>2105</v>
      </c>
      <c r="V6" s="6">
        <v>232</v>
      </c>
      <c r="W6" s="6">
        <v>3393</v>
      </c>
      <c r="X6" s="6">
        <v>1152</v>
      </c>
      <c r="Y6" s="6">
        <v>302</v>
      </c>
      <c r="Z6" s="6">
        <v>0</v>
      </c>
      <c r="AA6" s="6">
        <v>2161</v>
      </c>
      <c r="AB6" s="6">
        <v>2246</v>
      </c>
      <c r="AC6" s="6">
        <v>0</v>
      </c>
      <c r="AD6" s="6">
        <v>420</v>
      </c>
      <c r="AE6" s="6">
        <v>2501</v>
      </c>
      <c r="AF6" s="6">
        <v>874</v>
      </c>
      <c r="AG6" s="6">
        <v>374</v>
      </c>
      <c r="AH6" s="6">
        <v>750</v>
      </c>
      <c r="AI6" s="6">
        <v>410</v>
      </c>
      <c r="AJ6" s="6">
        <v>0</v>
      </c>
      <c r="AK6" s="6">
        <v>801</v>
      </c>
      <c r="AL6" s="6">
        <v>449</v>
      </c>
      <c r="AM6" s="6">
        <v>70</v>
      </c>
      <c r="AN6" s="6">
        <v>0</v>
      </c>
      <c r="AO6" s="6">
        <v>32</v>
      </c>
      <c r="AP6" s="6">
        <v>5917</v>
      </c>
      <c r="AQ6" s="6">
        <v>0</v>
      </c>
      <c r="AR6" s="6">
        <v>0</v>
      </c>
      <c r="AS6" s="6">
        <v>0</v>
      </c>
      <c r="AT6" s="6">
        <v>347</v>
      </c>
      <c r="AU6" s="6">
        <v>2411</v>
      </c>
      <c r="AV6" s="6">
        <v>243</v>
      </c>
      <c r="AW6" s="6">
        <v>0</v>
      </c>
      <c r="AX6" s="6">
        <v>400</v>
      </c>
      <c r="AY6" s="6">
        <v>625</v>
      </c>
      <c r="AZ6" s="6">
        <v>331</v>
      </c>
      <c r="BA6" s="6">
        <v>1556</v>
      </c>
      <c r="BB6" s="6">
        <v>7160</v>
      </c>
      <c r="BC6" s="6">
        <v>0</v>
      </c>
      <c r="BD6" s="6">
        <v>0</v>
      </c>
      <c r="BE6" s="6">
        <v>0</v>
      </c>
      <c r="BF6" s="6">
        <v>0</v>
      </c>
      <c r="BG6" s="6">
        <v>81</v>
      </c>
      <c r="BH6" s="6">
        <v>667</v>
      </c>
      <c r="BI6" s="6">
        <v>0</v>
      </c>
      <c r="BJ6" s="6">
        <v>1647</v>
      </c>
      <c r="BK6" s="6">
        <v>3055</v>
      </c>
    </row>
    <row r="7" spans="1:63" ht="18.75" x14ac:dyDescent="0.3">
      <c r="A7" s="6" t="s">
        <v>8</v>
      </c>
      <c r="B7" s="8">
        <v>0</v>
      </c>
      <c r="C7" s="8">
        <f>ABS(B6-C6)</f>
        <v>103</v>
      </c>
      <c r="D7" s="8">
        <f t="shared" ref="D7:AC7" si="0">ABS(C6-D6)</f>
        <v>276</v>
      </c>
      <c r="E7" s="8">
        <f t="shared" si="0"/>
        <v>1359</v>
      </c>
      <c r="F7" s="8">
        <f t="shared" si="0"/>
        <v>309</v>
      </c>
      <c r="G7" s="8">
        <f t="shared" si="0"/>
        <v>4599</v>
      </c>
      <c r="H7" s="8">
        <f t="shared" si="0"/>
        <v>4404</v>
      </c>
      <c r="I7" s="8">
        <f t="shared" si="0"/>
        <v>6159</v>
      </c>
      <c r="J7" s="8">
        <f t="shared" si="0"/>
        <v>6075</v>
      </c>
      <c r="K7" s="8">
        <f t="shared" si="0"/>
        <v>1276</v>
      </c>
      <c r="L7" s="8">
        <f t="shared" si="0"/>
        <v>1383</v>
      </c>
      <c r="M7" s="8">
        <f t="shared" si="0"/>
        <v>2063</v>
      </c>
      <c r="N7" s="8">
        <f t="shared" si="0"/>
        <v>4082</v>
      </c>
      <c r="O7" s="8">
        <f t="shared" si="0"/>
        <v>4082</v>
      </c>
      <c r="P7" s="8">
        <f t="shared" si="0"/>
        <v>0</v>
      </c>
      <c r="Q7" s="8">
        <f t="shared" si="0"/>
        <v>1273</v>
      </c>
      <c r="R7" s="8">
        <f t="shared" si="0"/>
        <v>966</v>
      </c>
      <c r="S7" s="8">
        <f t="shared" si="0"/>
        <v>307</v>
      </c>
      <c r="T7" s="8">
        <f t="shared" si="0"/>
        <v>3634</v>
      </c>
      <c r="U7" s="8">
        <f t="shared" si="0"/>
        <v>1529</v>
      </c>
      <c r="V7" s="8">
        <f t="shared" si="0"/>
        <v>1873</v>
      </c>
      <c r="W7" s="8">
        <f t="shared" si="0"/>
        <v>3161</v>
      </c>
      <c r="X7" s="8">
        <f t="shared" si="0"/>
        <v>2241</v>
      </c>
      <c r="Y7" s="8">
        <f t="shared" si="0"/>
        <v>850</v>
      </c>
      <c r="Z7" s="8">
        <f t="shared" si="0"/>
        <v>302</v>
      </c>
      <c r="AA7" s="8">
        <f t="shared" si="0"/>
        <v>2161</v>
      </c>
      <c r="AB7" s="8">
        <f t="shared" si="0"/>
        <v>85</v>
      </c>
      <c r="AC7" s="8">
        <f t="shared" si="0"/>
        <v>2246</v>
      </c>
      <c r="AD7" s="8">
        <f t="shared" ref="AD7" si="1">ABS(AC6-AD6)</f>
        <v>420</v>
      </c>
      <c r="AE7" s="8">
        <f t="shared" ref="AE7" si="2">ABS(AD6-AE6)</f>
        <v>2081</v>
      </c>
      <c r="AF7" s="8">
        <f t="shared" ref="AF7" si="3">ABS(AE6-AF6)</f>
        <v>1627</v>
      </c>
      <c r="AG7" s="8">
        <f t="shared" ref="AG7" si="4">ABS(AF6-AG6)</f>
        <v>500</v>
      </c>
      <c r="AH7" s="8">
        <f t="shared" ref="AH7" si="5">ABS(AG6-AH6)</f>
        <v>376</v>
      </c>
      <c r="AI7" s="8">
        <f t="shared" ref="AI7" si="6">ABS(AH6-AI6)</f>
        <v>340</v>
      </c>
      <c r="AJ7" s="8">
        <f t="shared" ref="AJ7" si="7">ABS(AI6-AJ6)</f>
        <v>410</v>
      </c>
      <c r="AK7" s="8">
        <f t="shared" ref="AK7" si="8">ABS(AJ6-AK6)</f>
        <v>801</v>
      </c>
      <c r="AL7" s="8">
        <f t="shared" ref="AL7" si="9">ABS(AK6-AL6)</f>
        <v>352</v>
      </c>
      <c r="AM7" s="8">
        <f t="shared" ref="AM7" si="10">ABS(AL6-AM6)</f>
        <v>379</v>
      </c>
      <c r="AN7" s="8">
        <f t="shared" ref="AN7" si="11">ABS(AM6-AN6)</f>
        <v>70</v>
      </c>
      <c r="AO7" s="8">
        <f t="shared" ref="AO7" si="12">ABS(AN6-AO6)</f>
        <v>32</v>
      </c>
      <c r="AP7" s="8">
        <f t="shared" ref="AP7" si="13">ABS(AO6-AP6)</f>
        <v>5885</v>
      </c>
      <c r="AQ7" s="8">
        <f t="shared" ref="AQ7" si="14">ABS(AP6-AQ6)</f>
        <v>5917</v>
      </c>
      <c r="AR7" s="8">
        <f t="shared" ref="AR7" si="15">ABS(AQ6-AR6)</f>
        <v>0</v>
      </c>
      <c r="AS7" s="8">
        <f t="shared" ref="AS7" si="16">ABS(AR6-AS6)</f>
        <v>0</v>
      </c>
      <c r="AT7" s="8">
        <f t="shared" ref="AT7" si="17">ABS(AS6-AT6)</f>
        <v>347</v>
      </c>
      <c r="AU7" s="8">
        <f t="shared" ref="AU7" si="18">ABS(AT6-AU6)</f>
        <v>2064</v>
      </c>
      <c r="AV7" s="8">
        <f t="shared" ref="AV7" si="19">ABS(AU6-AV6)</f>
        <v>2168</v>
      </c>
      <c r="AW7" s="8">
        <f t="shared" ref="AW7" si="20">ABS(AV6-AW6)</f>
        <v>243</v>
      </c>
      <c r="AX7" s="8">
        <f t="shared" ref="AX7" si="21">ABS(AW6-AX6)</f>
        <v>400</v>
      </c>
      <c r="AY7" s="8">
        <f t="shared" ref="AY7" si="22">ABS(AX6-AY6)</f>
        <v>225</v>
      </c>
      <c r="AZ7" s="8">
        <f t="shared" ref="AZ7" si="23">ABS(AY6-AZ6)</f>
        <v>294</v>
      </c>
      <c r="BA7" s="8">
        <f t="shared" ref="BA7" si="24">ABS(AZ6-BA6)</f>
        <v>1225</v>
      </c>
      <c r="BB7" s="8">
        <f t="shared" ref="BB7" si="25">ABS(BA6-BB6)</f>
        <v>5604</v>
      </c>
      <c r="BC7" s="8">
        <f t="shared" ref="BC7" si="26">ABS(BB6-BC6)</f>
        <v>7160</v>
      </c>
      <c r="BD7" s="8">
        <f t="shared" ref="BD7" si="27">ABS(BC6-BD6)</f>
        <v>0</v>
      </c>
      <c r="BE7" s="8">
        <f t="shared" ref="BE7" si="28">ABS(BD6-BE6)</f>
        <v>0</v>
      </c>
      <c r="BF7" s="8">
        <f t="shared" ref="BF7" si="29">ABS(BE6-BF6)</f>
        <v>0</v>
      </c>
      <c r="BG7" s="8">
        <f t="shared" ref="BG7" si="30">ABS(BF6-BG6)</f>
        <v>81</v>
      </c>
      <c r="BH7" s="8">
        <f t="shared" ref="BH7" si="31">ABS(BG6-BH6)</f>
        <v>586</v>
      </c>
      <c r="BI7" s="8">
        <f t="shared" ref="BI7" si="32">ABS(BH6-BI6)</f>
        <v>667</v>
      </c>
      <c r="BJ7" s="8">
        <f t="shared" ref="BJ7" si="33">ABS(BI6-BJ6)</f>
        <v>1647</v>
      </c>
      <c r="BK7" s="8">
        <f t="shared" ref="BK7" si="34">ABS(BJ6-BK6)</f>
        <v>1408</v>
      </c>
    </row>
    <row r="8" spans="1:6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ht="18.75" x14ac:dyDescent="0.3">
      <c r="A9" s="10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ht="19.5" thickBot="1" x14ac:dyDescent="0.35">
      <c r="A10" s="9">
        <f>AVERAGE(B6:BK6)</f>
        <v>1257.758064516129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ht="18.75" x14ac:dyDescent="0.3">
      <c r="A11" s="10" t="s">
        <v>13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 t="s">
        <v>19</v>
      </c>
      <c r="P11" s="2"/>
      <c r="Q11" s="2"/>
      <c r="R11" s="2" t="s">
        <v>17</v>
      </c>
      <c r="S11" s="2"/>
      <c r="T11" s="2"/>
      <c r="U11" s="2" t="s">
        <v>18</v>
      </c>
      <c r="V11" s="2"/>
      <c r="W11" s="2"/>
      <c r="X11" s="2"/>
      <c r="Y11" s="2"/>
      <c r="Z11" s="2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ht="19.5" thickBot="1" x14ac:dyDescent="0.35">
      <c r="A12" s="9">
        <f>AVERAGE(B7:BK7)</f>
        <v>1614.6290322580646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v>0</v>
      </c>
      <c r="P12" s="2"/>
      <c r="Q12" s="2"/>
      <c r="R12" s="11">
        <v>803</v>
      </c>
      <c r="S12" s="11"/>
      <c r="T12" s="11"/>
      <c r="U12" s="2">
        <f>COUNTIFS($B$6:$BK$6,"&gt;="&amp;O12,$B$6:$BK$6,"&lt;="&amp;R12)</f>
        <v>39</v>
      </c>
      <c r="V12" s="2"/>
      <c r="W12" s="2"/>
      <c r="X12" s="12">
        <f>(R12-O12)/2 +O12</f>
        <v>401.5</v>
      </c>
      <c r="Y12" s="12"/>
      <c r="Z12" s="12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ht="18.75" x14ac:dyDescent="0.3">
      <c r="A13" s="10" t="s">
        <v>14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>R12</f>
        <v>803</v>
      </c>
      <c r="P13" s="2"/>
      <c r="Q13" s="2"/>
      <c r="R13" s="2">
        <v>1606</v>
      </c>
      <c r="S13" s="2"/>
      <c r="T13" s="2"/>
      <c r="U13" s="2">
        <f t="shared" ref="U13:U21" si="35">COUNTIFS($B$6:$BK$6,"&gt;"&amp;O13,$B$6:$BK$6,"&lt;="&amp;R13)</f>
        <v>4</v>
      </c>
      <c r="V13" s="2"/>
      <c r="W13" s="2"/>
      <c r="X13" s="12">
        <f t="shared" ref="X13:X21" si="36">(R13-O13)/2 +O13</f>
        <v>1204.5</v>
      </c>
      <c r="Y13" s="12"/>
      <c r="Z13" s="1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ht="19.5" thickBot="1" x14ac:dyDescent="0.35">
      <c r="A14" s="9">
        <f>A10+2.66*A12</f>
        <v>5552.6712903225807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ref="O14:O17" si="37">R13</f>
        <v>1606</v>
      </c>
      <c r="P14" s="2"/>
      <c r="Q14" s="2"/>
      <c r="R14" s="2">
        <v>2409</v>
      </c>
      <c r="S14" s="2"/>
      <c r="T14" s="2"/>
      <c r="U14" s="2">
        <f t="shared" si="35"/>
        <v>9</v>
      </c>
      <c r="V14" s="2"/>
      <c r="W14" s="2"/>
      <c r="X14" s="12">
        <f t="shared" si="36"/>
        <v>2007.5</v>
      </c>
      <c r="Y14" s="12"/>
      <c r="Z14" s="12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ht="18.75" x14ac:dyDescent="0.3">
      <c r="A15" s="10" t="s">
        <v>15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>
        <f t="shared" si="37"/>
        <v>2409</v>
      </c>
      <c r="P15" s="2"/>
      <c r="Q15" s="2"/>
      <c r="R15" s="2">
        <v>3212</v>
      </c>
      <c r="S15" s="2"/>
      <c r="T15" s="2"/>
      <c r="U15" s="2">
        <f t="shared" si="35"/>
        <v>3</v>
      </c>
      <c r="V15" s="2"/>
      <c r="W15" s="2"/>
      <c r="X15" s="12">
        <f t="shared" si="36"/>
        <v>2810.5</v>
      </c>
      <c r="Y15" s="12"/>
      <c r="Z15" s="12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ht="19.5" thickBot="1" x14ac:dyDescent="0.35">
      <c r="A16" s="9">
        <f>A10-2.66*A12</f>
        <v>-3037.1551612903231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>
        <f t="shared" si="37"/>
        <v>3212</v>
      </c>
      <c r="P16" s="2"/>
      <c r="Q16" s="2"/>
      <c r="R16" s="2">
        <v>4015</v>
      </c>
      <c r="S16" s="2"/>
      <c r="T16" s="2"/>
      <c r="U16" s="2">
        <f t="shared" si="35"/>
        <v>2</v>
      </c>
      <c r="V16" s="2"/>
      <c r="W16" s="2"/>
      <c r="X16" s="12">
        <f t="shared" si="36"/>
        <v>3613.5</v>
      </c>
      <c r="Y16" s="12"/>
      <c r="Z16" s="12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ht="18.75" x14ac:dyDescent="0.3">
      <c r="A17" s="10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>
        <f t="shared" si="37"/>
        <v>4015</v>
      </c>
      <c r="P17" s="2"/>
      <c r="Q17" s="2"/>
      <c r="R17" s="2">
        <v>4818</v>
      </c>
      <c r="S17" s="2"/>
      <c r="T17" s="2"/>
      <c r="U17" s="2">
        <f t="shared" si="35"/>
        <v>1</v>
      </c>
      <c r="V17" s="2"/>
      <c r="W17" s="2"/>
      <c r="X17" s="12">
        <f t="shared" si="36"/>
        <v>4416.5</v>
      </c>
      <c r="Y17" s="12"/>
      <c r="Z17" s="12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ht="19.5" thickBot="1" x14ac:dyDescent="0.35">
      <c r="A18" s="9">
        <f>A12*3.27</f>
        <v>5279.8369354838715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>
        <f t="shared" ref="O18:O19" si="38">R17</f>
        <v>4818</v>
      </c>
      <c r="P18" s="2"/>
      <c r="Q18" s="2"/>
      <c r="R18" s="2">
        <v>5621</v>
      </c>
      <c r="S18" s="2"/>
      <c r="T18" s="2"/>
      <c r="U18" s="2">
        <f t="shared" si="35"/>
        <v>0</v>
      </c>
      <c r="V18" s="2"/>
      <c r="W18" s="2"/>
      <c r="X18" s="12">
        <f t="shared" si="36"/>
        <v>5219.5</v>
      </c>
      <c r="Y18" s="12"/>
      <c r="Z18" s="1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>
        <f>R18</f>
        <v>5621</v>
      </c>
      <c r="P19" s="2"/>
      <c r="Q19" s="2"/>
      <c r="R19" s="2">
        <v>6424</v>
      </c>
      <c r="S19" s="2"/>
      <c r="T19" s="2"/>
      <c r="U19" s="2">
        <f t="shared" si="35"/>
        <v>2</v>
      </c>
      <c r="V19" s="2"/>
      <c r="W19" s="2"/>
      <c r="X19" s="12">
        <f t="shared" si="36"/>
        <v>6022.5</v>
      </c>
      <c r="Y19" s="12"/>
      <c r="Z19" s="12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>
        <f t="shared" ref="O20:O21" si="39">R19</f>
        <v>6424</v>
      </c>
      <c r="P20" s="2"/>
      <c r="Q20" s="2"/>
      <c r="R20" s="2">
        <v>7227</v>
      </c>
      <c r="S20" s="2"/>
      <c r="T20" s="2"/>
      <c r="U20" s="2">
        <f t="shared" si="35"/>
        <v>1</v>
      </c>
      <c r="V20" s="2"/>
      <c r="W20" s="2"/>
      <c r="X20" s="12">
        <f t="shared" si="36"/>
        <v>6825.5</v>
      </c>
      <c r="Y20" s="12"/>
      <c r="Z20" s="12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>
        <f t="shared" si="39"/>
        <v>7227</v>
      </c>
      <c r="P21" s="2"/>
      <c r="Q21" s="2"/>
      <c r="R21" s="2">
        <v>8031</v>
      </c>
      <c r="S21" s="2"/>
      <c r="T21" s="2"/>
      <c r="U21" s="2">
        <f t="shared" si="35"/>
        <v>1</v>
      </c>
      <c r="V21" s="2"/>
      <c r="W21" s="2"/>
      <c r="X21" s="12">
        <f t="shared" si="36"/>
        <v>7629</v>
      </c>
      <c r="Y21" s="12"/>
      <c r="Z21" s="12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>
        <f>SUM(U12:W21)</f>
        <v>62</v>
      </c>
      <c r="V23" s="2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63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</sheetData>
  <mergeCells count="52">
    <mergeCell ref="X17:Z17"/>
    <mergeCell ref="X18:Z18"/>
    <mergeCell ref="X19:Z19"/>
    <mergeCell ref="X20:Z20"/>
    <mergeCell ref="X21:Z21"/>
    <mergeCell ref="O21:Q21"/>
    <mergeCell ref="R21:T21"/>
    <mergeCell ref="U21:W21"/>
    <mergeCell ref="U23:W23"/>
    <mergeCell ref="X11:Z11"/>
    <mergeCell ref="X12:Z12"/>
    <mergeCell ref="X13:Z13"/>
    <mergeCell ref="X14:Z14"/>
    <mergeCell ref="X15:Z15"/>
    <mergeCell ref="X16:Z16"/>
    <mergeCell ref="O19:Q19"/>
    <mergeCell ref="R19:T19"/>
    <mergeCell ref="U19:W19"/>
    <mergeCell ref="O20:Q20"/>
    <mergeCell ref="R20:T20"/>
    <mergeCell ref="U20:W20"/>
    <mergeCell ref="O17:Q17"/>
    <mergeCell ref="R17:T17"/>
    <mergeCell ref="U17:W17"/>
    <mergeCell ref="O18:Q18"/>
    <mergeCell ref="R18:T18"/>
    <mergeCell ref="U18:W18"/>
    <mergeCell ref="O15:Q15"/>
    <mergeCell ref="R15:T15"/>
    <mergeCell ref="U15:W15"/>
    <mergeCell ref="O16:Q16"/>
    <mergeCell ref="R16:T16"/>
    <mergeCell ref="U16:W16"/>
    <mergeCell ref="O13:Q13"/>
    <mergeCell ref="R13:T13"/>
    <mergeCell ref="U13:W13"/>
    <mergeCell ref="O14:Q14"/>
    <mergeCell ref="R14:T14"/>
    <mergeCell ref="U14:W14"/>
    <mergeCell ref="BE3:BK3"/>
    <mergeCell ref="O11:Q11"/>
    <mergeCell ref="R11:T11"/>
    <mergeCell ref="U11:W11"/>
    <mergeCell ref="O12:Q12"/>
    <mergeCell ref="R12:T12"/>
    <mergeCell ref="U12:W12"/>
    <mergeCell ref="A1:D1"/>
    <mergeCell ref="B3:Z3"/>
    <mergeCell ref="BG1:BJ1"/>
    <mergeCell ref="AV1:BA1"/>
    <mergeCell ref="G1:AO1"/>
    <mergeCell ref="AA3:B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nastena</dc:creator>
  <cp:lastModifiedBy>nastena</cp:lastModifiedBy>
  <dcterms:created xsi:type="dcterms:W3CDTF">2024-05-07T17:39:00Z</dcterms:created>
  <dcterms:modified xsi:type="dcterms:W3CDTF">2024-05-07T19:42:46Z</dcterms:modified>
</cp:coreProperties>
</file>