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0F120813-C308-4D9B-8E3B-85B936F7999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Pivot for Parent Category" sheetId="3" r:id="rId1"/>
    <sheet name="Pivot for Sub-Category" sheetId="5" r:id="rId2"/>
    <sheet name="Pivot for Years" sheetId="8" r:id="rId3"/>
    <sheet name="Percentage of Outcome" sheetId="9" r:id="rId4"/>
    <sheet name="Backers Per Outcome" sheetId="10" r:id="rId5"/>
    <sheet name="Crowdfunding" sheetId="1" r:id="rId6"/>
  </sheets>
  <definedNames>
    <definedName name="_xlnm._FilterDatabase" localSheetId="5" hidden="1">Crowdfunding!$F$1:$F$1001</definedName>
    <definedName name="_xlchart.v1.0" hidden="1">'Backers Per Outcome'!$B$2:$B$566</definedName>
    <definedName name="_xlchart.v1.1" hidden="1">'Backers Per Outcome'!$L$17</definedName>
    <definedName name="_xlchart.v1.2" hidden="1">'Backers Per Outcome'!$B$2:$B$566</definedName>
    <definedName name="_xlchart.v1.3" hidden="1">'Backers Per Outcome'!$B$2:$B$566</definedName>
    <definedName name="_xlchart.v1.4" hidden="1">'Backers Per Outcome'!$B$2:$B$566</definedName>
    <definedName name="_xlchart.v1.5" hidden="1">'Backers Per Outcome'!$I$17</definedName>
    <definedName name="_xlchart.v1.6" hidden="1">'Backers Per Outcome'!$B$2:$B$566</definedName>
    <definedName name="_xlchart.v1.7" hidden="1">'Backers Per Outcome'!$F$2:$F$365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M7" i="10" l="1"/>
  <c r="J7" i="10"/>
  <c r="M6" i="10"/>
  <c r="J6" i="10"/>
  <c r="M5" i="10"/>
  <c r="M4" i="10"/>
  <c r="J5" i="10"/>
  <c r="J4" i="10"/>
  <c r="M3" i="10"/>
  <c r="J3" i="10"/>
  <c r="J2" i="10"/>
  <c r="M2" i="10"/>
  <c r="M1" i="10"/>
  <c r="J1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C8" i="9"/>
  <c r="C7" i="9"/>
  <c r="C6" i="9"/>
  <c r="F6" i="9" s="1"/>
  <c r="C5" i="9"/>
  <c r="C4" i="9"/>
  <c r="C3" i="9"/>
  <c r="C13" i="9"/>
  <c r="C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G3" i="10" l="1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307" i="10"/>
  <c r="G323" i="10"/>
  <c r="G339" i="10"/>
  <c r="G355" i="10"/>
  <c r="G134" i="10"/>
  <c r="G326" i="10"/>
  <c r="G4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308" i="10"/>
  <c r="G324" i="10"/>
  <c r="G340" i="10"/>
  <c r="G356" i="10"/>
  <c r="G118" i="10"/>
  <c r="G310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3" i="10"/>
  <c r="G309" i="10"/>
  <c r="G325" i="10"/>
  <c r="G341" i="10"/>
  <c r="G357" i="10"/>
  <c r="G6" i="10"/>
  <c r="G22" i="10"/>
  <c r="G38" i="10"/>
  <c r="G54" i="10"/>
  <c r="G70" i="10"/>
  <c r="G86" i="10"/>
  <c r="G102" i="10"/>
  <c r="G150" i="10"/>
  <c r="G166" i="10"/>
  <c r="G198" i="10"/>
  <c r="G214" i="10"/>
  <c r="G230" i="10"/>
  <c r="G246" i="10"/>
  <c r="G262" i="10"/>
  <c r="G278" i="10"/>
  <c r="G294" i="10"/>
  <c r="G342" i="10"/>
  <c r="G358" i="10"/>
  <c r="G182" i="10"/>
  <c r="G7" i="10"/>
  <c r="G23" i="10"/>
  <c r="G39" i="10"/>
  <c r="G55" i="10"/>
  <c r="G71" i="10"/>
  <c r="G87" i="10"/>
  <c r="G103" i="10"/>
  <c r="G119" i="10"/>
  <c r="G135" i="10"/>
  <c r="G151" i="10"/>
  <c r="G167" i="10"/>
  <c r="G183" i="10"/>
  <c r="G199" i="10"/>
  <c r="G215" i="10"/>
  <c r="G231" i="10"/>
  <c r="G247" i="10"/>
  <c r="G263" i="10"/>
  <c r="G279" i="10"/>
  <c r="G295" i="10"/>
  <c r="G311" i="10"/>
  <c r="G327" i="10"/>
  <c r="G343" i="10"/>
  <c r="G359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6" i="10"/>
  <c r="G312" i="10"/>
  <c r="G328" i="10"/>
  <c r="G344" i="10"/>
  <c r="G360" i="10"/>
  <c r="G10" i="10"/>
  <c r="G26" i="10"/>
  <c r="G42" i="10"/>
  <c r="G58" i="10"/>
  <c r="G74" i="10"/>
  <c r="G90" i="10"/>
  <c r="G106" i="10"/>
  <c r="G122" i="10"/>
  <c r="G138" i="10"/>
  <c r="G154" i="10"/>
  <c r="G170" i="10"/>
  <c r="G186" i="10"/>
  <c r="G202" i="10"/>
  <c r="G218" i="10"/>
  <c r="G234" i="10"/>
  <c r="G250" i="10"/>
  <c r="G266" i="10"/>
  <c r="G282" i="10"/>
  <c r="G298" i="10"/>
  <c r="G314" i="10"/>
  <c r="G330" i="10"/>
  <c r="G346" i="10"/>
  <c r="G362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315" i="10"/>
  <c r="G331" i="10"/>
  <c r="G347" i="10"/>
  <c r="G363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1" i="10"/>
  <c r="G317" i="10"/>
  <c r="G333" i="10"/>
  <c r="G349" i="10"/>
  <c r="G365" i="10"/>
  <c r="G14" i="10"/>
  <c r="G30" i="10"/>
  <c r="G46" i="10"/>
  <c r="G62" i="10"/>
  <c r="G78" i="10"/>
  <c r="G94" i="10"/>
  <c r="G110" i="10"/>
  <c r="G126" i="10"/>
  <c r="G142" i="10"/>
  <c r="G158" i="10"/>
  <c r="G174" i="10"/>
  <c r="G190" i="10"/>
  <c r="G206" i="10"/>
  <c r="G222" i="10"/>
  <c r="G238" i="10"/>
  <c r="G254" i="10"/>
  <c r="G270" i="10"/>
  <c r="G286" i="10"/>
  <c r="G302" i="10"/>
  <c r="G318" i="10"/>
  <c r="G334" i="10"/>
  <c r="G350" i="10"/>
  <c r="G2" i="10"/>
  <c r="G15" i="10"/>
  <c r="G31" i="10"/>
  <c r="G47" i="10"/>
  <c r="G63" i="10"/>
  <c r="G79" i="10"/>
  <c r="G95" i="10"/>
  <c r="G111" i="10"/>
  <c r="G127" i="10"/>
  <c r="G143" i="10"/>
  <c r="G159" i="10"/>
  <c r="G175" i="10"/>
  <c r="G191" i="10"/>
  <c r="G207" i="10"/>
  <c r="G223" i="10"/>
  <c r="G239" i="10"/>
  <c r="G255" i="10"/>
  <c r="G271" i="10"/>
  <c r="G287" i="10"/>
  <c r="G303" i="10"/>
  <c r="G319" i="10"/>
  <c r="G335" i="10"/>
  <c r="G351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8" i="10"/>
  <c r="G304" i="10"/>
  <c r="G320" i="10"/>
  <c r="G336" i="10"/>
  <c r="G352" i="10"/>
  <c r="G17" i="10"/>
  <c r="G18" i="10"/>
  <c r="G34" i="10"/>
  <c r="G50" i="10"/>
  <c r="G66" i="10"/>
  <c r="G82" i="10"/>
  <c r="G98" i="10"/>
  <c r="G114" i="10"/>
  <c r="G130" i="10"/>
  <c r="G146" i="10"/>
  <c r="G162" i="10"/>
  <c r="G178" i="10"/>
  <c r="G194" i="10"/>
  <c r="G210" i="10"/>
  <c r="G226" i="10"/>
  <c r="G242" i="10"/>
  <c r="G258" i="10"/>
  <c r="G274" i="10"/>
  <c r="G290" i="10"/>
  <c r="G306" i="10"/>
  <c r="G322" i="10"/>
  <c r="G338" i="10"/>
  <c r="G354" i="10"/>
  <c r="G9" i="10"/>
  <c r="G97" i="10"/>
  <c r="G185" i="10"/>
  <c r="G268" i="10"/>
  <c r="G353" i="10"/>
  <c r="G28" i="10"/>
  <c r="G121" i="10"/>
  <c r="G12" i="10"/>
  <c r="G105" i="10"/>
  <c r="G188" i="10"/>
  <c r="G273" i="10"/>
  <c r="G361" i="10"/>
  <c r="G201" i="10"/>
  <c r="G284" i="10"/>
  <c r="G204" i="10"/>
  <c r="G25" i="10"/>
  <c r="G108" i="10"/>
  <c r="G193" i="10"/>
  <c r="G281" i="10"/>
  <c r="G364" i="10"/>
  <c r="G113" i="10"/>
  <c r="G289" i="10"/>
  <c r="G33" i="10"/>
  <c r="G41" i="10"/>
  <c r="G124" i="10"/>
  <c r="G209" i="10"/>
  <c r="G297" i="10"/>
  <c r="G44" i="10"/>
  <c r="G129" i="10"/>
  <c r="G217" i="10"/>
  <c r="G300" i="10"/>
  <c r="G332" i="10"/>
  <c r="G177" i="10"/>
  <c r="G49" i="10"/>
  <c r="G137" i="10"/>
  <c r="G220" i="10"/>
  <c r="G305" i="10"/>
  <c r="G57" i="10"/>
  <c r="G140" i="10"/>
  <c r="G225" i="10"/>
  <c r="G313" i="10"/>
  <c r="G60" i="10"/>
  <c r="G145" i="10"/>
  <c r="G233" i="10"/>
  <c r="G316" i="10"/>
  <c r="G348" i="10"/>
  <c r="G65" i="10"/>
  <c r="G153" i="10"/>
  <c r="G236" i="10"/>
  <c r="G321" i="10"/>
  <c r="G73" i="10"/>
  <c r="G156" i="10"/>
  <c r="G241" i="10"/>
  <c r="G329" i="10"/>
  <c r="G76" i="10"/>
  <c r="G161" i="10"/>
  <c r="G249" i="10"/>
  <c r="G81" i="10"/>
  <c r="G169" i="10"/>
  <c r="G252" i="10"/>
  <c r="G337" i="10"/>
  <c r="G89" i="10"/>
  <c r="G172" i="10"/>
  <c r="G257" i="10"/>
  <c r="G345" i="10"/>
  <c r="G92" i="10"/>
  <c r="G265" i="10"/>
  <c r="C7" i="10"/>
  <c r="C23" i="10"/>
  <c r="C39" i="10"/>
  <c r="C55" i="10"/>
  <c r="C71" i="10"/>
  <c r="C87" i="10"/>
  <c r="C103" i="10"/>
  <c r="C119" i="10"/>
  <c r="C135" i="10"/>
  <c r="C151" i="10"/>
  <c r="C167" i="10"/>
  <c r="C183" i="10"/>
  <c r="C199" i="10"/>
  <c r="C215" i="10"/>
  <c r="C231" i="10"/>
  <c r="C247" i="10"/>
  <c r="C263" i="10"/>
  <c r="C279" i="10"/>
  <c r="C295" i="10"/>
  <c r="C311" i="10"/>
  <c r="C327" i="10"/>
  <c r="C343" i="10"/>
  <c r="C359" i="10"/>
  <c r="C375" i="10"/>
  <c r="C391" i="10"/>
  <c r="C407" i="10"/>
  <c r="C423" i="10"/>
  <c r="C439" i="10"/>
  <c r="C455" i="10"/>
  <c r="C471" i="10"/>
  <c r="C487" i="10"/>
  <c r="C503" i="10"/>
  <c r="C519" i="10"/>
  <c r="C535" i="10"/>
  <c r="C551" i="10"/>
  <c r="C2" i="10"/>
  <c r="C42" i="10"/>
  <c r="C106" i="10"/>
  <c r="C154" i="10"/>
  <c r="C218" i="10"/>
  <c r="C250" i="10"/>
  <c r="C314" i="10"/>
  <c r="C362" i="10"/>
  <c r="C426" i="10"/>
  <c r="C490" i="10"/>
  <c r="C8" i="10"/>
  <c r="C24" i="10"/>
  <c r="C40" i="10"/>
  <c r="C56" i="10"/>
  <c r="C72" i="10"/>
  <c r="C88" i="10"/>
  <c r="C104" i="10"/>
  <c r="C120" i="10"/>
  <c r="C136" i="10"/>
  <c r="C152" i="10"/>
  <c r="C168" i="10"/>
  <c r="C184" i="10"/>
  <c r="C200" i="10"/>
  <c r="C216" i="10"/>
  <c r="C232" i="10"/>
  <c r="C248" i="10"/>
  <c r="C264" i="10"/>
  <c r="C280" i="10"/>
  <c r="C296" i="10"/>
  <c r="C312" i="10"/>
  <c r="C328" i="10"/>
  <c r="C344" i="10"/>
  <c r="C360" i="10"/>
  <c r="C376" i="10"/>
  <c r="C392" i="10"/>
  <c r="C408" i="10"/>
  <c r="C424" i="10"/>
  <c r="C440" i="10"/>
  <c r="C456" i="10"/>
  <c r="C472" i="10"/>
  <c r="C488" i="10"/>
  <c r="C504" i="10"/>
  <c r="C520" i="10"/>
  <c r="C536" i="10"/>
  <c r="C552" i="10"/>
  <c r="C26" i="10"/>
  <c r="C90" i="10"/>
  <c r="C138" i="10"/>
  <c r="C202" i="10"/>
  <c r="C266" i="10"/>
  <c r="C330" i="10"/>
  <c r="C394" i="10"/>
  <c r="C474" i="10"/>
  <c r="C522" i="10"/>
  <c r="C9" i="10"/>
  <c r="C25" i="10"/>
  <c r="C41" i="10"/>
  <c r="C57" i="10"/>
  <c r="C73" i="10"/>
  <c r="C89" i="10"/>
  <c r="C105" i="10"/>
  <c r="C121" i="10"/>
  <c r="C137" i="10"/>
  <c r="C153" i="10"/>
  <c r="C169" i="10"/>
  <c r="C185" i="10"/>
  <c r="C201" i="10"/>
  <c r="C217" i="10"/>
  <c r="C233" i="10"/>
  <c r="C249" i="10"/>
  <c r="C265" i="10"/>
  <c r="C281" i="10"/>
  <c r="C297" i="10"/>
  <c r="C313" i="10"/>
  <c r="C329" i="10"/>
  <c r="C345" i="10"/>
  <c r="C361" i="10"/>
  <c r="C377" i="10"/>
  <c r="C393" i="10"/>
  <c r="C409" i="10"/>
  <c r="C425" i="10"/>
  <c r="C441" i="10"/>
  <c r="C457" i="10"/>
  <c r="C473" i="10"/>
  <c r="C489" i="10"/>
  <c r="C505" i="10"/>
  <c r="C521" i="10"/>
  <c r="C537" i="10"/>
  <c r="C553" i="10"/>
  <c r="C10" i="10"/>
  <c r="C74" i="10"/>
  <c r="C122" i="10"/>
  <c r="C170" i="10"/>
  <c r="C234" i="10"/>
  <c r="C282" i="10"/>
  <c r="C346" i="10"/>
  <c r="C410" i="10"/>
  <c r="C442" i="10"/>
  <c r="C58" i="10"/>
  <c r="C186" i="10"/>
  <c r="C298" i="10"/>
  <c r="C378" i="10"/>
  <c r="C458" i="10"/>
  <c r="C11" i="10"/>
  <c r="C27" i="10"/>
  <c r="C43" i="10"/>
  <c r="C12" i="10"/>
  <c r="C28" i="10"/>
  <c r="C44" i="10"/>
  <c r="C60" i="10"/>
  <c r="C76" i="10"/>
  <c r="C92" i="10"/>
  <c r="C108" i="10"/>
  <c r="C124" i="10"/>
  <c r="C140" i="10"/>
  <c r="C156" i="10"/>
  <c r="C172" i="10"/>
  <c r="C188" i="10"/>
  <c r="C204" i="10"/>
  <c r="C220" i="10"/>
  <c r="C236" i="10"/>
  <c r="C252" i="10"/>
  <c r="C268" i="10"/>
  <c r="C284" i="10"/>
  <c r="C300" i="10"/>
  <c r="C316" i="10"/>
  <c r="C332" i="10"/>
  <c r="C348" i="10"/>
  <c r="C364" i="10"/>
  <c r="C380" i="10"/>
  <c r="C396" i="10"/>
  <c r="C412" i="10"/>
  <c r="C428" i="10"/>
  <c r="C444" i="10"/>
  <c r="C460" i="10"/>
  <c r="C476" i="10"/>
  <c r="C492" i="10"/>
  <c r="C508" i="10"/>
  <c r="C524" i="10"/>
  <c r="C14" i="10"/>
  <c r="C30" i="10"/>
  <c r="C46" i="10"/>
  <c r="C15" i="10"/>
  <c r="C17" i="10"/>
  <c r="C33" i="10"/>
  <c r="C49" i="10"/>
  <c r="C65" i="10"/>
  <c r="C81" i="10"/>
  <c r="C97" i="10"/>
  <c r="C113" i="10"/>
  <c r="C129" i="10"/>
  <c r="C145" i="10"/>
  <c r="C161" i="10"/>
  <c r="C177" i="10"/>
  <c r="C193" i="10"/>
  <c r="C209" i="10"/>
  <c r="C225" i="10"/>
  <c r="C241" i="10"/>
  <c r="C257" i="10"/>
  <c r="C273" i="10"/>
  <c r="C289" i="10"/>
  <c r="C305" i="10"/>
  <c r="C321" i="10"/>
  <c r="C337" i="10"/>
  <c r="C353" i="10"/>
  <c r="C369" i="10"/>
  <c r="C385" i="10"/>
  <c r="C401" i="10"/>
  <c r="C417" i="10"/>
  <c r="C433" i="10"/>
  <c r="C449" i="10"/>
  <c r="C465" i="10"/>
  <c r="C481" i="10"/>
  <c r="C497" i="10"/>
  <c r="C513" i="10"/>
  <c r="C529" i="10"/>
  <c r="C545" i="10"/>
  <c r="C561" i="10"/>
  <c r="C18" i="10"/>
  <c r="C34" i="10"/>
  <c r="C50" i="10"/>
  <c r="C66" i="10"/>
  <c r="C82" i="10"/>
  <c r="C98" i="10"/>
  <c r="C114" i="10"/>
  <c r="C130" i="10"/>
  <c r="C146" i="10"/>
  <c r="C162" i="10"/>
  <c r="C178" i="10"/>
  <c r="C194" i="10"/>
  <c r="C210" i="10"/>
  <c r="C226" i="10"/>
  <c r="C242" i="10"/>
  <c r="C258" i="10"/>
  <c r="C274" i="10"/>
  <c r="C290" i="10"/>
  <c r="C306" i="10"/>
  <c r="C322" i="10"/>
  <c r="C338" i="10"/>
  <c r="C354" i="10"/>
  <c r="C370" i="10"/>
  <c r="C386" i="10"/>
  <c r="C402" i="10"/>
  <c r="C418" i="10"/>
  <c r="C434" i="10"/>
  <c r="C450" i="10"/>
  <c r="C466" i="10"/>
  <c r="C482" i="10"/>
  <c r="C498" i="10"/>
  <c r="C514" i="10"/>
  <c r="C530" i="10"/>
  <c r="C546" i="10"/>
  <c r="C562" i="10"/>
  <c r="C115" i="10"/>
  <c r="C195" i="10"/>
  <c r="C3" i="10"/>
  <c r="C19" i="10"/>
  <c r="C35" i="10"/>
  <c r="C51" i="10"/>
  <c r="C67" i="10"/>
  <c r="C83" i="10"/>
  <c r="C99" i="10"/>
  <c r="C131" i="10"/>
  <c r="C147" i="10"/>
  <c r="C163" i="10"/>
  <c r="C179" i="10"/>
  <c r="C211" i="10"/>
  <c r="C4" i="10"/>
  <c r="C20" i="10"/>
  <c r="C36" i="10"/>
  <c r="C52" i="10"/>
  <c r="C68" i="10"/>
  <c r="C84" i="10"/>
  <c r="C100" i="10"/>
  <c r="C116" i="10"/>
  <c r="C132" i="10"/>
  <c r="C148" i="10"/>
  <c r="C164" i="10"/>
  <c r="C180" i="10"/>
  <c r="C196" i="10"/>
  <c r="C212" i="10"/>
  <c r="C228" i="10"/>
  <c r="C244" i="10"/>
  <c r="C260" i="10"/>
  <c r="C276" i="10"/>
  <c r="C292" i="10"/>
  <c r="C308" i="10"/>
  <c r="C324" i="10"/>
  <c r="C340" i="10"/>
  <c r="C356" i="10"/>
  <c r="C372" i="10"/>
  <c r="C388" i="10"/>
  <c r="C404" i="10"/>
  <c r="C420" i="10"/>
  <c r="C436" i="10"/>
  <c r="C452" i="10"/>
  <c r="C6" i="10"/>
  <c r="C22" i="10"/>
  <c r="C38" i="10"/>
  <c r="C54" i="10"/>
  <c r="C61" i="10"/>
  <c r="C95" i="10"/>
  <c r="C133" i="10"/>
  <c r="C171" i="10"/>
  <c r="C206" i="10"/>
  <c r="C239" i="10"/>
  <c r="C271" i="10"/>
  <c r="C303" i="10"/>
  <c r="C335" i="10"/>
  <c r="C367" i="10"/>
  <c r="C399" i="10"/>
  <c r="C431" i="10"/>
  <c r="C463" i="10"/>
  <c r="C493" i="10"/>
  <c r="C517" i="10"/>
  <c r="C543" i="10"/>
  <c r="C566" i="10"/>
  <c r="C518" i="10"/>
  <c r="C523" i="10"/>
  <c r="C64" i="10"/>
  <c r="C213" i="10"/>
  <c r="C341" i="10"/>
  <c r="C468" i="10"/>
  <c r="C69" i="10"/>
  <c r="C176" i="10"/>
  <c r="C342" i="10"/>
  <c r="C438" i="10"/>
  <c r="C526" i="10"/>
  <c r="C109" i="10"/>
  <c r="C283" i="10"/>
  <c r="C443" i="10"/>
  <c r="C238" i="10"/>
  <c r="C62" i="10"/>
  <c r="C96" i="10"/>
  <c r="C134" i="10"/>
  <c r="C173" i="10"/>
  <c r="C207" i="10"/>
  <c r="C240" i="10"/>
  <c r="C272" i="10"/>
  <c r="C304" i="10"/>
  <c r="C336" i="10"/>
  <c r="C368" i="10"/>
  <c r="C400" i="10"/>
  <c r="C432" i="10"/>
  <c r="C464" i="10"/>
  <c r="C494" i="10"/>
  <c r="C544" i="10"/>
  <c r="C547" i="10"/>
  <c r="C102" i="10"/>
  <c r="C175" i="10"/>
  <c r="C277" i="10"/>
  <c r="C309" i="10"/>
  <c r="C405" i="10"/>
  <c r="C496" i="10"/>
  <c r="C548" i="10"/>
  <c r="C107" i="10"/>
  <c r="C246" i="10"/>
  <c r="C374" i="10"/>
  <c r="C469" i="10"/>
  <c r="C549" i="10"/>
  <c r="C143" i="10"/>
  <c r="C251" i="10"/>
  <c r="C347" i="10"/>
  <c r="C500" i="10"/>
  <c r="C550" i="10"/>
  <c r="C302" i="10"/>
  <c r="C63" i="10"/>
  <c r="C101" i="10"/>
  <c r="C139" i="10"/>
  <c r="C174" i="10"/>
  <c r="C208" i="10"/>
  <c r="C243" i="10"/>
  <c r="C275" i="10"/>
  <c r="C307" i="10"/>
  <c r="C339" i="10"/>
  <c r="C371" i="10"/>
  <c r="C403" i="10"/>
  <c r="C435" i="10"/>
  <c r="C467" i="10"/>
  <c r="C495" i="10"/>
  <c r="C5" i="10"/>
  <c r="C141" i="10"/>
  <c r="C245" i="10"/>
  <c r="C373" i="10"/>
  <c r="C437" i="10"/>
  <c r="C525" i="10"/>
  <c r="C142" i="10"/>
  <c r="C214" i="10"/>
  <c r="C310" i="10"/>
  <c r="C406" i="10"/>
  <c r="C499" i="10"/>
  <c r="C70" i="10"/>
  <c r="C315" i="10"/>
  <c r="C470" i="10"/>
  <c r="C398" i="10"/>
  <c r="C13" i="10"/>
  <c r="C278" i="10"/>
  <c r="C219" i="10"/>
  <c r="C379" i="10"/>
  <c r="C527" i="10"/>
  <c r="C491" i="10"/>
  <c r="C16" i="10"/>
  <c r="C181" i="10"/>
  <c r="C411" i="10"/>
  <c r="C542" i="10"/>
  <c r="C21" i="10"/>
  <c r="C75" i="10"/>
  <c r="C110" i="10"/>
  <c r="C144" i="10"/>
  <c r="C182" i="10"/>
  <c r="C221" i="10"/>
  <c r="C253" i="10"/>
  <c r="C285" i="10"/>
  <c r="C317" i="10"/>
  <c r="C349" i="10"/>
  <c r="C381" i="10"/>
  <c r="C413" i="10"/>
  <c r="C445" i="10"/>
  <c r="C475" i="10"/>
  <c r="C501" i="10"/>
  <c r="C528" i="10"/>
  <c r="C554" i="10"/>
  <c r="C510" i="10"/>
  <c r="C484" i="10"/>
  <c r="C299" i="10"/>
  <c r="C459" i="10"/>
  <c r="C29" i="10"/>
  <c r="C77" i="10"/>
  <c r="C111" i="10"/>
  <c r="C149" i="10"/>
  <c r="C187" i="10"/>
  <c r="C222" i="10"/>
  <c r="C254" i="10"/>
  <c r="C286" i="10"/>
  <c r="C318" i="10"/>
  <c r="C350" i="10"/>
  <c r="C382" i="10"/>
  <c r="C414" i="10"/>
  <c r="C446" i="10"/>
  <c r="C477" i="10"/>
  <c r="C502" i="10"/>
  <c r="C531" i="10"/>
  <c r="C555" i="10"/>
  <c r="C189" i="10"/>
  <c r="C287" i="10"/>
  <c r="C351" i="10"/>
  <c r="C415" i="10"/>
  <c r="C478" i="10"/>
  <c r="C506" i="10"/>
  <c r="C556" i="10"/>
  <c r="C533" i="10"/>
  <c r="C357" i="10"/>
  <c r="C559" i="10"/>
  <c r="C197" i="10"/>
  <c r="C390" i="10"/>
  <c r="C539" i="10"/>
  <c r="C160" i="10"/>
  <c r="C512" i="10"/>
  <c r="C205" i="10"/>
  <c r="C430" i="10"/>
  <c r="C31" i="10"/>
  <c r="C78" i="10"/>
  <c r="C112" i="10"/>
  <c r="C150" i="10"/>
  <c r="C223" i="10"/>
  <c r="C255" i="10"/>
  <c r="C319" i="10"/>
  <c r="C383" i="10"/>
  <c r="C447" i="10"/>
  <c r="C532" i="10"/>
  <c r="C557" i="10"/>
  <c r="C421" i="10"/>
  <c r="C86" i="10"/>
  <c r="C422" i="10"/>
  <c r="C235" i="10"/>
  <c r="C363" i="10"/>
  <c r="C563" i="10"/>
  <c r="C94" i="10"/>
  <c r="C565" i="10"/>
  <c r="C32" i="10"/>
  <c r="C79" i="10"/>
  <c r="C117" i="10"/>
  <c r="C155" i="10"/>
  <c r="C190" i="10"/>
  <c r="C224" i="10"/>
  <c r="C256" i="10"/>
  <c r="C288" i="10"/>
  <c r="C320" i="10"/>
  <c r="C352" i="10"/>
  <c r="C384" i="10"/>
  <c r="C416" i="10"/>
  <c r="C448" i="10"/>
  <c r="C479" i="10"/>
  <c r="C507" i="10"/>
  <c r="C389" i="10"/>
  <c r="C538" i="10"/>
  <c r="C125" i="10"/>
  <c r="C358" i="10"/>
  <c r="C560" i="10"/>
  <c r="C267" i="10"/>
  <c r="C395" i="10"/>
  <c r="C516" i="10"/>
  <c r="C37" i="10"/>
  <c r="C80" i="10"/>
  <c r="C118" i="10"/>
  <c r="C157" i="10"/>
  <c r="C191" i="10"/>
  <c r="C227" i="10"/>
  <c r="C259" i="10"/>
  <c r="C291" i="10"/>
  <c r="C323" i="10"/>
  <c r="C355" i="10"/>
  <c r="C387" i="10"/>
  <c r="C419" i="10"/>
  <c r="C451" i="10"/>
  <c r="C480" i="10"/>
  <c r="C509" i="10"/>
  <c r="C534" i="10"/>
  <c r="C558" i="10"/>
  <c r="C229" i="10"/>
  <c r="C453" i="10"/>
  <c r="C159" i="10"/>
  <c r="C326" i="10"/>
  <c r="C511" i="10"/>
  <c r="C126" i="10"/>
  <c r="C427" i="10"/>
  <c r="C128" i="10"/>
  <c r="C462" i="10"/>
  <c r="C45" i="10"/>
  <c r="C85" i="10"/>
  <c r="C123" i="10"/>
  <c r="C158" i="10"/>
  <c r="C192" i="10"/>
  <c r="C261" i="10"/>
  <c r="C293" i="10"/>
  <c r="C325" i="10"/>
  <c r="C483" i="10"/>
  <c r="C230" i="10"/>
  <c r="C294" i="10"/>
  <c r="C454" i="10"/>
  <c r="C91" i="10"/>
  <c r="C540" i="10"/>
  <c r="C270" i="10"/>
  <c r="C47" i="10"/>
  <c r="C262" i="10"/>
  <c r="C331" i="10"/>
  <c r="C485" i="10"/>
  <c r="C59" i="10"/>
  <c r="C48" i="10"/>
  <c r="C198" i="10"/>
  <c r="C366" i="10"/>
  <c r="C53" i="10"/>
  <c r="C93" i="10"/>
  <c r="C127" i="10"/>
  <c r="C165" i="10"/>
  <c r="C203" i="10"/>
  <c r="C237" i="10"/>
  <c r="C269" i="10"/>
  <c r="C301" i="10"/>
  <c r="C333" i="10"/>
  <c r="C365" i="10"/>
  <c r="C397" i="10"/>
  <c r="C429" i="10"/>
  <c r="C461" i="10"/>
  <c r="C486" i="10"/>
  <c r="C515" i="10"/>
  <c r="C541" i="10"/>
  <c r="C564" i="10"/>
  <c r="C166" i="10"/>
  <c r="C334" i="10"/>
  <c r="F7" i="9"/>
  <c r="F8" i="9"/>
  <c r="G8" i="9" s="1"/>
  <c r="F9" i="9"/>
  <c r="G9" i="9" s="1"/>
  <c r="I6" i="9"/>
  <c r="I7" i="9"/>
  <c r="I8" i="9"/>
  <c r="I9" i="9"/>
  <c r="H6" i="9"/>
  <c r="H7" i="9"/>
  <c r="H8" i="9"/>
  <c r="H9" i="9"/>
  <c r="F2" i="9"/>
  <c r="I2" i="9" s="1"/>
  <c r="G6" i="9"/>
  <c r="F13" i="9"/>
  <c r="H13" i="9" s="1"/>
  <c r="G7" i="9"/>
  <c r="F12" i="9"/>
  <c r="H12" i="9" s="1"/>
  <c r="F11" i="9"/>
  <c r="H11" i="9" s="1"/>
  <c r="F10" i="9"/>
  <c r="I10" i="9" s="1"/>
  <c r="F5" i="9"/>
  <c r="I5" i="9" s="1"/>
  <c r="F4" i="9"/>
  <c r="H4" i="9" s="1"/>
  <c r="F3" i="9"/>
  <c r="H3" i="9" s="1"/>
  <c r="G13" i="9" l="1"/>
  <c r="G2" i="9"/>
  <c r="G5" i="9"/>
  <c r="H2" i="9"/>
  <c r="I13" i="9"/>
  <c r="H10" i="9"/>
  <c r="G12" i="9"/>
  <c r="I12" i="9"/>
  <c r="G4" i="9"/>
  <c r="I11" i="9"/>
  <c r="G11" i="9"/>
  <c r="I3" i="9"/>
  <c r="G10" i="9"/>
  <c r="G3" i="9"/>
  <c r="H5" i="9"/>
  <c r="I4" i="9"/>
</calcChain>
</file>

<file path=xl/sharedStrings.xml><?xml version="1.0" encoding="utf-8"?>
<sst xmlns="http://schemas.openxmlformats.org/spreadsheetml/2006/main" count="7074" uniqueCount="2121">
  <si>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</si>
  <si>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</si>
  <si>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</si>
  <si>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</si>
  <si>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</si>
  <si>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</si>
  <si>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</si>
  <si>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</si>
  <si>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</si>
  <si>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</si>
  <si>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</si>
  <si>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</si>
  <si>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</si>
  <si>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</si>
  <si>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</si>
  <si>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</si>
  <si>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</si>
  <si>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</si>
  <si>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</si>
  <si>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</si>
  <si>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</si>
  <si>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</si>
  <si>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</si>
  <si>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</si>
  <si>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</si>
  <si>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</si>
  <si>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</si>
  <si>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</si>
  <si>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</si>
  <si>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</si>
  <si>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</si>
  <si>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</si>
  <si>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</si>
  <si>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</si>
  <si>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</si>
  <si>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</si>
  <si>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</si>
  <si>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</si>
  <si>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</si>
  <si>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</si>
  <si>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</si>
  <si>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</si>
  <si>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</si>
  <si>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</si>
  <si>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</si>
  <si>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</si>
  <si>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</si>
  <si>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</si>
  <si>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</si>
  <si>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</si>
  <si>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</si>
  <si>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</si>
  <si>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</si>
  <si>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</si>
  <si>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</si>
  <si>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</si>
  <si>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</si>
  <si>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</si>
  <si>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</si>
  <si>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</si>
  <si>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</si>
  <si>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</si>
  <si>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</si>
  <si>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</si>
  <si>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</si>
  <si>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</si>
  <si>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</si>
  <si>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</si>
  <si>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</si>
  <si>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</si>
  <si>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</si>
  <si>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</si>
  <si>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</si>
  <si>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</si>
  <si>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</si>
  <si>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</si>
  <si>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</si>
  <si>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</si>
  <si>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</si>
  <si>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</si>
  <si>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</si>
  <si>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</si>
  <si>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</si>
  <si>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</si>
  <si>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</si>
  <si>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</si>
  <si>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</si>
  <si>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</si>
  <si>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</si>
  <si>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</si>
  <si>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</si>
  <si>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</si>
  <si>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</si>
  <si>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</si>
  <si>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</si>
  <si>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</si>
  <si>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</si>
  <si>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</si>
  <si>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</si>
  <si>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</si>
  <si>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</si>
  <si>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</si>
  <si>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</si>
  <si>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</si>
  <si>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</si>
  <si>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</si>
  <si>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</si>
  <si>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</si>
  <si>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</si>
  <si>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</si>
  <si>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</si>
  <si>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</si>
  <si>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</si>
  <si>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</si>
  <si>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</si>
  <si>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</si>
  <si>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</si>
  <si>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</si>
  <si>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</si>
  <si>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</si>
  <si>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</si>
  <si>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</si>
  <si>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</si>
  <si>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</si>
  <si>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</si>
  <si>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</si>
  <si>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</si>
  <si>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</si>
  <si>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</si>
  <si>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</si>
  <si>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</si>
  <si>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</si>
  <si>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</si>
  <si>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</si>
  <si>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</si>
  <si>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</si>
  <si>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</si>
  <si>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</si>
  <si>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</si>
  <si>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</si>
  <si>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</si>
  <si>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</si>
  <si>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</si>
  <si>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</si>
  <si>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</si>
  <si>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</si>
  <si>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</si>
  <si>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</si>
  <si>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</si>
  <si>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</si>
  <si>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</si>
  <si>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</si>
  <si>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</si>
  <si>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</si>
  <si>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</si>
  <si>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</si>
  <si>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</si>
  <si>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</si>
  <si>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</si>
  <si>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</si>
  <si>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</si>
  <si>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</si>
  <si>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</si>
  <si>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</si>
  <si>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</si>
  <si>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</si>
  <si>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</si>
  <si>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</si>
  <si>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</si>
  <si>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</si>
  <si>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</si>
  <si>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</si>
  <si>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</si>
  <si>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</si>
  <si>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</si>
  <si>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</si>
  <si>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</si>
  <si>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</si>
  <si>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</si>
  <si>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</si>
  <si>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</si>
  <si>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</si>
  <si>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</si>
  <si>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</si>
  <si>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</si>
  <si>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</si>
  <si>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</si>
  <si>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</si>
  <si>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</si>
  <si>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</si>
  <si>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</si>
  <si>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</si>
  <si>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</si>
  <si>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</si>
  <si>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</si>
  <si>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</si>
  <si>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</si>
  <si>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</si>
  <si>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</si>
  <si>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</si>
  <si>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</si>
  <si>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</si>
  <si>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</si>
  <si>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</si>
  <si>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</si>
  <si>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</si>
  <si>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</si>
  <si>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</si>
  <si>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</si>
  <si>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</si>
  <si>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</si>
  <si>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</si>
  <si>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</si>
  <si>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</si>
  <si>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</si>
  <si>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</si>
  <si>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</si>
  <si>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</si>
  <si>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</si>
  <si>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</si>
  <si>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</si>
  <si>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</si>
  <si>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</si>
  <si>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</si>
  <si>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</si>
  <si>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</si>
  <si>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</si>
  <si>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</si>
  <si>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</si>
  <si>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</si>
  <si>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</si>
  <si>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</si>
  <si>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</si>
  <si>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</si>
  <si>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</si>
  <si>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</si>
  <si>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</si>
  <si>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</si>
  <si>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</si>
  <si>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</si>
  <si>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</si>
  <si>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</si>
  <si>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</si>
  <si>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</si>
  <si>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</si>
  <si>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</si>
  <si>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</si>
  <si>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</si>
  <si>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</si>
  <si>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</si>
  <si>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</si>
  <si>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</si>
  <si>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</si>
  <si>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</si>
  <si>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</si>
  <si>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</si>
  <si>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</si>
  <si>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</si>
  <si>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</si>
  <si>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</si>
  <si>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</si>
  <si>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</si>
  <si>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</si>
  <si>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</si>
  <si>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</si>
  <si>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</si>
  <si>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</si>
  <si>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</si>
  <si>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</si>
  <si>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</si>
  <si>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</si>
  <si>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</si>
  <si>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</si>
  <si>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</si>
  <si>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</si>
  <si>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</si>
  <si>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</si>
  <si>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</si>
  <si>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</si>
  <si>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</si>
  <si>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</si>
  <si>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</si>
  <si>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</si>
  <si>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</si>
  <si>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</si>
  <si>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</si>
  <si>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</si>
  <si>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</si>
  <si>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</si>
  <si>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</si>
  <si>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</si>
  <si>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</si>
  <si>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</si>
  <si>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</si>
  <si>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</si>
  <si>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</si>
  <si>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</si>
  <si>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</si>
  <si>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</si>
  <si>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</si>
  <si>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</si>
  <si>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</si>
  <si>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</si>
  <si>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</si>
  <si>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</si>
  <si>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</si>
  <si>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</si>
  <si>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</si>
  <si>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</si>
  <si>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</si>
  <si>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</si>
  <si>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</si>
  <si>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</si>
  <si>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</si>
  <si>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</si>
  <si>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</si>
  <si>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</si>
  <si>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</si>
  <si>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</si>
  <si>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</si>
  <si>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</si>
  <si>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</si>
  <si>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</si>
  <si>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</si>
  <si>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</si>
  <si>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</si>
  <si>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</si>
  <si>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</si>
  <si>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</si>
  <si>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</si>
  <si>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</si>
  <si>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</si>
  <si>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</si>
  <si>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</si>
  <si>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</si>
  <si>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</si>
  <si>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</si>
  <si>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</si>
  <si>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</si>
  <si>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</si>
  <si>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</si>
  <si>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</si>
  <si>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</si>
  <si>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</si>
  <si>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</si>
  <si>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</si>
  <si>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</si>
  <si>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</si>
  <si>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</si>
  <si>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</si>
  <si>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</si>
  <si>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</si>
  <si>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</si>
  <si>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</si>
  <si>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</si>
  <si>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</si>
  <si>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</si>
  <si>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</si>
  <si>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</si>
  <si>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</si>
  <si>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</si>
  <si>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</si>
  <si>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</si>
  <si>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</si>
  <si>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</si>
  <si>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</si>
  <si>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</si>
  <si>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</si>
  <si>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</si>
  <si>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</si>
  <si>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</si>
  <si>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</si>
  <si>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</si>
  <si>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</si>
  <si>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</si>
  <si>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</si>
  <si>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</si>
  <si>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</si>
  <si>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</si>
  <si>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</si>
  <si>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</si>
  <si>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</si>
  <si>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</si>
  <si>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</si>
  <si>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</si>
  <si>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</si>
  <si>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</si>
  <si>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</si>
  <si>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</si>
  <si>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</si>
  <si>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</si>
  <si>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</si>
  <si>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</si>
  <si>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</si>
  <si>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</si>
  <si>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</si>
  <si>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</si>
  <si>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</si>
  <si>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</si>
  <si>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</si>
  <si>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</si>
  <si>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</si>
  <si>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</si>
  <si>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</si>
  <si>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</si>
  <si>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</si>
  <si>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</si>
  <si>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</si>
  <si>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</si>
  <si>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</si>
  <si>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</si>
  <si>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</si>
  <si>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</si>
  <si>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</si>
  <si>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</si>
  <si>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</si>
  <si>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</si>
  <si>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</si>
  <si>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</si>
  <si>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</si>
  <si>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</si>
  <si>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</si>
  <si>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</si>
  <si>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</si>
  <si>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</si>
  <si>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</si>
  <si>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</si>
  <si>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</si>
  <si>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</si>
  <si>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</si>
  <si>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</si>
  <si>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</si>
  <si>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</si>
  <si>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</si>
  <si>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</si>
  <si>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</si>
  <si>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</si>
  <si>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</si>
  <si>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</si>
  <si>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</si>
  <si>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</si>
  <si>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</si>
  <si>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</si>
  <si>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</si>
  <si>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</si>
  <si>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</si>
  <si>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</si>
  <si>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</si>
  <si>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</si>
  <si>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</si>
  <si>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</si>
  <si>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</si>
  <si>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</si>
  <si>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</si>
  <si>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</si>
  <si>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</si>
  <si>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</si>
  <si>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</si>
  <si>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</si>
  <si>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</si>
  <si>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</si>
  <si>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</si>
  <si>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</si>
  <si>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</si>
  <si>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</si>
  <si>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</si>
  <si>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</si>
  <si>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</si>
  <si>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</si>
  <si>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</si>
  <si>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</si>
  <si>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</si>
  <si>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</si>
  <si>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</si>
  <si>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</si>
  <si>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</si>
  <si>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</si>
  <si>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</si>
  <si>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</si>
  <si>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</si>
  <si>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</si>
  <si>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</si>
  <si>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</si>
  <si>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</si>
  <si>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</si>
  <si>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</si>
  <si>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</si>
  <si>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</si>
  <si>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</si>
  <si>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</si>
  <si>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</si>
  <si>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</si>
  <si>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</si>
  <si>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</si>
  <si>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</si>
  <si>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</si>
  <si>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</si>
  <si>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</si>
  <si>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</si>
  <si>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</si>
  <si>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</si>
  <si>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</si>
  <si>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</si>
  <si>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</si>
  <si>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</si>
  <si>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</si>
  <si>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</si>
  <si>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</si>
  <si>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</si>
  <si>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</si>
  <si>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</si>
  <si>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</si>
  <si>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</si>
  <si>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</si>
  <si>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</si>
  <si>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</si>
  <si>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</si>
  <si>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</si>
  <si>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</si>
  <si>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</si>
  <si>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</si>
  <si>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</si>
  <si>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</si>
  <si>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</si>
  <si>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</si>
  <si>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</si>
  <si>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</si>
  <si>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</si>
  <si>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</si>
  <si>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</si>
  <si>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</si>
  <si>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</si>
  <si>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</si>
  <si>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</si>
  <si>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</si>
  <si>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</si>
  <si>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</si>
  <si>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</si>
  <si>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</si>
  <si>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</si>
  <si>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</si>
  <si>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</si>
  <si>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</si>
  <si>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</si>
  <si>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</si>
  <si>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</si>
  <si>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</si>
  <si>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</si>
  <si>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</si>
  <si>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</si>
  <si>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</si>
  <si>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</si>
  <si>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</si>
  <si>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</si>
  <si>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</si>
  <si>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</si>
  <si>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</si>
  <si>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</si>
  <si>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</si>
  <si>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</si>
  <si>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</si>
  <si>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</si>
  <si>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</si>
  <si>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</si>
  <si>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</si>
  <si>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</si>
  <si>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</si>
  <si>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</si>
  <si>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</si>
  <si>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</si>
  <si>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</si>
  <si>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</si>
  <si>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</si>
  <si>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</si>
  <si>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</si>
  <si>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</si>
  <si>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</si>
  <si>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</si>
  <si>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</si>
  <si>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</si>
  <si>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</si>
  <si>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</si>
  <si>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</si>
  <si>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</si>
  <si>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</si>
  <si>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</si>
  <si>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</si>
  <si>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</si>
  <si>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</si>
  <si>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</si>
  <si>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</si>
  <si>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</si>
  <si>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</si>
  <si>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</si>
  <si>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</si>
  <si>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</si>
  <si>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</si>
  <si>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</si>
  <si>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</si>
  <si>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</si>
  <si>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</si>
  <si>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</si>
  <si>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</si>
  <si>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</si>
  <si>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</si>
  <si>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</si>
  <si>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</si>
  <si>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</si>
  <si>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</si>
  <si>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</si>
  <si>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</si>
  <si>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</si>
  <si>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</si>
  <si>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</si>
  <si>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</si>
  <si>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</si>
  <si>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</si>
  <si>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</si>
  <si>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</si>
  <si>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</si>
  <si>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</si>
  <si>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</si>
  <si>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</si>
  <si>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</si>
  <si>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</si>
  <si>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</si>
  <si>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</si>
  <si>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</si>
  <si>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</si>
  <si>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</si>
  <si>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</si>
  <si>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</si>
  <si>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</si>
  <si>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</si>
  <si>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</si>
  <si>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</si>
  <si>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</si>
  <si>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</si>
  <si>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</si>
  <si>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</si>
  <si>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</si>
  <si>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</si>
  <si>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</si>
  <si>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</si>
  <si>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</si>
  <si>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</si>
  <si>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</si>
  <si>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</si>
  <si>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</si>
  <si>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</si>
  <si>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</si>
  <si>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</si>
  <si>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</si>
  <si>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</si>
  <si>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</si>
  <si>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</si>
  <si>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</si>
  <si>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</si>
  <si>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</si>
  <si>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</si>
  <si>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</si>
  <si>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</si>
  <si>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</si>
  <si>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</si>
  <si>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</si>
  <si>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</si>
  <si>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</si>
  <si>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</si>
  <si>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</si>
  <si>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</si>
  <si>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</si>
  <si>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</si>
  <si>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</si>
  <si>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</si>
  <si>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</si>
  <si>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</si>
  <si>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</si>
  <si>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</si>
  <si>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</si>
  <si>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</si>
  <si>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</si>
  <si>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</si>
  <si>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</si>
  <si>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</si>
  <si>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</si>
  <si>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</si>
  <si>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</si>
  <si>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</si>
  <si>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</si>
  <si>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</si>
  <si>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</si>
  <si>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</si>
  <si>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</si>
  <si>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</si>
  <si>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</si>
  <si>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</si>
  <si>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</si>
  <si>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</si>
  <si>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</si>
  <si>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</si>
  <si>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</si>
  <si>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</si>
  <si>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</si>
  <si>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</si>
  <si>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</si>
  <si>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</si>
  <si>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</si>
  <si>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</si>
  <si>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</si>
  <si>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</si>
  <si>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</si>
  <si>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</si>
  <si>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</si>
  <si>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</si>
  <si>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</si>
  <si>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</si>
  <si>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</si>
  <si>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</si>
  <si>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</si>
  <si>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</si>
  <si>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</si>
  <si>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</si>
  <si>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</si>
  <si>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</si>
  <si>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</si>
  <si>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</si>
  <si>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</si>
  <si>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</si>
  <si>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</si>
  <si>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</si>
  <si>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</si>
  <si>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</si>
  <si>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</si>
  <si>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</si>
  <si>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</si>
  <si>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</si>
  <si>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</si>
  <si>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</si>
  <si>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</si>
  <si>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</si>
  <si>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</si>
  <si>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</si>
  <si>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</si>
  <si>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</si>
  <si>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</si>
  <si>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</si>
  <si>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</si>
  <si>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</si>
  <si>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</si>
  <si>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</si>
  <si>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</si>
  <si>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</si>
  <si>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</si>
  <si>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</si>
  <si>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</si>
  <si>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</si>
  <si>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</si>
  <si>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</si>
  <si>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</si>
  <si>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</si>
  <si>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</si>
  <si>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</si>
  <si>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</si>
  <si>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</si>
  <si>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</si>
  <si>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</si>
  <si>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</si>
  <si>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</si>
  <si>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</si>
  <si>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</si>
  <si>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</si>
  <si>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</si>
  <si>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</si>
  <si>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</si>
  <si>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</si>
  <si>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</si>
  <si>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</si>
  <si>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</si>
  <si>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</si>
  <si>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</si>
  <si>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</si>
  <si>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</si>
  <si>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</si>
  <si>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</si>
  <si>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</si>
  <si>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</si>
  <si>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</si>
  <si>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</si>
  <si>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</si>
  <si>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</si>
  <si>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</si>
  <si>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</si>
  <si>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</si>
  <si>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</si>
  <si>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</si>
  <si>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</si>
  <si>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</si>
  <si>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</si>
  <si>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</si>
  <si>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</si>
  <si>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</si>
  <si>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</si>
  <si>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</si>
  <si>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</si>
  <si>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</si>
  <si>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</si>
  <si>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</si>
  <si>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</si>
  <si>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</si>
  <si>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</si>
  <si>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</si>
  <si>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</si>
  <si>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</si>
  <si>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</si>
  <si>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</si>
  <si>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</si>
  <si>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</si>
  <si>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</si>
  <si>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</si>
  <si>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</si>
  <si>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</si>
  <si>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</si>
  <si>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</si>
  <si>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</si>
  <si>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</si>
  <si>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</si>
  <si>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</si>
  <si>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</si>
  <si>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</si>
  <si>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</si>
  <si>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</si>
  <si>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</si>
  <si>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</si>
  <si>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</si>
  <si>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</si>
  <si>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</si>
  <si>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</si>
  <si>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</si>
  <si>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</si>
  <si>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</si>
  <si>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</si>
  <si>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</si>
  <si>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</si>
  <si>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</si>
  <si>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</si>
  <si>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</si>
  <si>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</si>
  <si>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</si>
  <si>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</si>
  <si>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</si>
  <si>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</si>
  <si>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</si>
  <si>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</si>
  <si>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</si>
  <si>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</si>
  <si>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</si>
  <si>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</si>
  <si>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</si>
  <si>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</si>
  <si>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</si>
  <si>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</si>
  <si>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</si>
  <si>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</si>
  <si>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</si>
  <si>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</si>
  <si>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</si>
  <si>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</si>
  <si>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</si>
  <si>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</si>
  <si>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</si>
  <si>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</si>
  <si>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</si>
  <si>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</si>
  <si>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</si>
  <si>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</si>
  <si>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</si>
  <si>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</si>
  <si>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</si>
  <si>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</si>
  <si>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</si>
  <si>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</si>
  <si>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</si>
  <si>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</si>
  <si>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</si>
  <si>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</si>
  <si>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</si>
  <si>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</si>
  <si>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</si>
  <si>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</si>
  <si>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</si>
  <si>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</si>
  <si>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</si>
  <si>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</si>
  <si>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</si>
  <si>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</si>
  <si>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</si>
  <si>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</si>
  <si>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</si>
  <si>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</si>
  <si>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</si>
  <si>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</si>
  <si>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</si>
  <si>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</si>
  <si>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</si>
  <si>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</si>
  <si>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</si>
  <si>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</si>
  <si>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</si>
  <si>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</si>
  <si>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</si>
  <si>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</si>
  <si>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</si>
  <si>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</si>
  <si>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</si>
  <si>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</si>
  <si>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</si>
  <si>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</si>
  <si>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</si>
  <si>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</si>
  <si>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</si>
  <si>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</si>
  <si>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</si>
  <si>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</si>
  <si>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</si>
  <si>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</si>
  <si>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</si>
  <si>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</si>
  <si>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</si>
  <si>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</si>
  <si>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</si>
  <si>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</si>
  <si>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</si>
  <si>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</si>
  <si>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</si>
  <si>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</si>
  <si>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</si>
  <si>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</si>
  <si>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</si>
  <si>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</si>
  <si>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</si>
  <si>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</si>
  <si>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</si>
  <si>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</si>
  <si>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</si>
  <si>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</si>
  <si>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</si>
  <si>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</si>
  <si>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</si>
  <si>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</si>
  <si>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</si>
  <si>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</si>
  <si>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</si>
  <si>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</si>
  <si>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</si>
  <si>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</si>
  <si>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</si>
  <si>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</si>
  <si>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</si>
  <si>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</si>
  <si>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</si>
  <si>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</si>
  <si>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</si>
  <si>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</si>
  <si>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</si>
  <si>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</si>
  <si>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</si>
  <si>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</si>
  <si>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</si>
  <si>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</si>
  <si>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</si>
  <si>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</si>
  <si>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</si>
  <si>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</si>
  <si>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</si>
  <si>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</si>
  <si>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</si>
  <si>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</si>
  <si>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</si>
  <si>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</si>
  <si>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</si>
  <si>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</si>
  <si>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</si>
  <si>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</si>
  <si>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</si>
  <si>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</si>
  <si>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</si>
  <si>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</si>
  <si>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</si>
  <si>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</si>
  <si>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</si>
  <si>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</si>
  <si>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</si>
  <si>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</si>
  <si>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</si>
  <si>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</si>
  <si>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</si>
  <si>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</si>
  <si>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</si>
  <si>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</si>
  <si>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</si>
  <si>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</si>
  <si>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</si>
  <si>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</si>
  <si>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</si>
  <si>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</si>
  <si>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</si>
  <si>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</si>
  <si>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</si>
  <si>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</si>
  <si>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</si>
  <si>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</si>
  <si>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</si>
  <si>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</si>
  <si>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</si>
  <si>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</si>
  <si>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</si>
  <si>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</si>
  <si>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</si>
  <si>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</si>
  <si>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</si>
  <si>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</si>
  <si>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</si>
  <si>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</si>
  <si>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</si>
  <si>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</si>
  <si>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</si>
  <si>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</si>
  <si>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</si>
  <si>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</si>
  <si>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</si>
  <si>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</si>
  <si>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</si>
  <si>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</si>
  <si>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</si>
  <si>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</si>
  <si>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</si>
  <si>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</si>
  <si>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</si>
  <si>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</si>
  <si>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</si>
  <si>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</si>
  <si>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</si>
  <si>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</si>
  <si>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</si>
  <si>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</si>
  <si>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</si>
  <si>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</si>
  <si>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</si>
  <si>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</si>
  <si>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</si>
  <si>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</si>
  <si>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</si>
  <si>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</si>
  <si>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</si>
  <si>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</si>
  <si>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</si>
  <si>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</si>
  <si>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</si>
  <si>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</si>
  <si>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</si>
  <si>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</si>
  <si>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</si>
  <si>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</si>
  <si>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</si>
  <si>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</si>
  <si>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</si>
  <si>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</si>
  <si>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</si>
  <si>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</si>
  <si>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</si>
  <si>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</si>
  <si>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</si>
  <si>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</si>
  <si>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</si>
  <si>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</si>
  <si>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</si>
  <si>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</si>
  <si>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</si>
  <si>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</si>
  <si>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</si>
  <si>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</si>
  <si>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</si>
  <si>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</si>
  <si>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</si>
  <si>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</si>
  <si>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</si>
  <si>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</si>
  <si>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</si>
  <si>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</si>
  <si>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</si>
  <si>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</si>
  <si>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</si>
  <si>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</si>
  <si>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</si>
  <si>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</si>
  <si>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</si>
  <si>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</si>
  <si>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</si>
  <si>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</si>
  <si>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</si>
  <si>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</si>
  <si>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</si>
  <si>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</si>
  <si>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</si>
  <si>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</si>
  <si>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</si>
  <si>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</si>
  <si>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</si>
  <si>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</si>
  <si>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</si>
  <si>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</si>
  <si>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</si>
  <si>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</si>
  <si>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</si>
  <si>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</si>
  <si>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</si>
  <si>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</si>
  <si>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</si>
  <si>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</si>
  <si>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</si>
  <si>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</si>
  <si>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</si>
  <si>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</si>
  <si>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</si>
  <si>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</si>
  <si>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</si>
  <si>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</si>
  <si>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</si>
  <si>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</si>
  <si>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</si>
  <si>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</si>
  <si>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</si>
  <si>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</si>
  <si>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</si>
  <si>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</si>
  <si>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</si>
  <si>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</si>
  <si>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</si>
  <si>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</si>
  <si>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</si>
  <si>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</si>
  <si>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</si>
  <si>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</si>
  <si>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</si>
  <si>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</si>
  <si>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</si>
  <si>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</si>
  <si>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</si>
  <si>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</si>
  <si>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</si>
  <si>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</si>
  <si>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</si>
  <si>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</si>
  <si>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</si>
  <si>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</si>
  <si>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</si>
  <si>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</si>
  <si>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</si>
  <si>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</si>
  <si>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</si>
  <si>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</si>
  <si>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</si>
  <si>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</si>
  <si>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</si>
  <si>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</si>
  <si>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</si>
  <si>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</si>
  <si>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</si>
  <si>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</si>
  <si>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</si>
  <si>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</si>
  <si>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</si>
  <si>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</si>
  <si>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</si>
  <si>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</si>
  <si>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</si>
  <si>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</si>
  <si>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</si>
  <si>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</si>
  <si>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</si>
  <si>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</si>
  <si>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</si>
  <si>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</si>
  <si>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</si>
  <si>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</si>
  <si>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</si>
  <si>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</si>
  <si>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</si>
  <si>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</si>
  <si>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</si>
  <si>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</si>
  <si>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</si>
  <si>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</si>
  <si>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</si>
  <si>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</si>
  <si>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</si>
  <si>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</si>
  <si>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</si>
  <si>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</si>
  <si>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</si>
  <si>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</si>
  <si>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</si>
  <si>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</si>
  <si>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</si>
  <si>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</si>
  <si>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</si>
  <si>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</si>
  <si>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</si>
  <si>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</si>
  <si>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</si>
  <si>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</si>
  <si>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</si>
  <si>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</si>
  <si>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</si>
  <si>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</si>
  <si>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</si>
  <si>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</si>
  <si>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</si>
  <si>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</si>
  <si>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</si>
  <si>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</si>
  <si>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</si>
  <si>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</si>
  <si>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</si>
  <si>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</si>
  <si>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</si>
  <si>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</si>
  <si>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</si>
  <si>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</si>
  <si>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</si>
  <si>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</si>
  <si>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</si>
  <si>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</si>
  <si>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</si>
  <si>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</si>
  <si>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</si>
  <si>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</si>
  <si>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</si>
  <si>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</si>
  <si>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</si>
  <si>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</si>
  <si>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</si>
  <si>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</si>
  <si>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</si>
  <si>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</si>
  <si>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</si>
  <si>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</si>
  <si>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</si>
  <si>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</si>
  <si>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</si>
  <si>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</si>
  <si>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</si>
  <si>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</si>
  <si>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</si>
  <si>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</si>
  <si>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</si>
  <si>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</si>
  <si>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</si>
  <si>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</si>
  <si>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</si>
  <si>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</si>
  <si>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</si>
  <si>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</si>
  <si>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</si>
  <si>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</si>
  <si>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</si>
  <si>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</si>
  <si>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</si>
  <si>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</si>
  <si>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</si>
  <si>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</si>
  <si>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</si>
  <si>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</si>
  <si>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</si>
  <si>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</si>
  <si>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</si>
  <si>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</si>
  <si>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</si>
  <si>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</si>
  <si>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</si>
  <si>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</si>
  <si>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</si>
  <si>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</si>
  <si>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</si>
  <si>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</si>
  <si>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</si>
  <si>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</si>
  <si>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</si>
  <si>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</si>
  <si>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</si>
  <si>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</si>
  <si>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</si>
  <si>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</si>
  <si>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</si>
  <si>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</si>
  <si>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</si>
  <si>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</si>
  <si>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</si>
  <si>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</si>
  <si>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</si>
  <si>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</si>
  <si>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</si>
  <si>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</si>
  <si>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</si>
  <si>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</si>
  <si>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</si>
  <si>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</si>
  <si>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</si>
  <si>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</si>
  <si>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</si>
  <si>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</si>
  <si>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</si>
  <si>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</si>
  <si>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</si>
  <si>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</si>
  <si>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</si>
  <si>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</si>
  <si>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</si>
  <si>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</si>
  <si>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</si>
  <si>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</si>
  <si>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</si>
  <si>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</si>
  <si>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</si>
  <si>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</si>
  <si>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</si>
  <si>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</si>
  <si>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</si>
  <si>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</si>
  <si>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</si>
  <si>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</si>
  <si>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</si>
  <si>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</si>
  <si>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</si>
  <si>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</si>
  <si>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</si>
  <si>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</si>
  <si>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</si>
  <si>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</si>
  <si>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</si>
  <si>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</si>
  <si>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</si>
  <si>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</si>
  <si>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</si>
  <si>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</si>
  <si>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</si>
  <si>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</si>
  <si>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</si>
  <si>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</si>
  <si>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</si>
  <si>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</si>
  <si>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</si>
  <si>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</si>
  <si>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</si>
  <si>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</si>
  <si>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</si>
  <si>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</si>
  <si>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</si>
  <si>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</si>
  <si>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</si>
  <si>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</si>
  <si>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</si>
  <si>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</si>
  <si>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</si>
  <si>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</si>
  <si>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</si>
  <si>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</si>
  <si>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</si>
  <si>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</si>
  <si>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</si>
  <si>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</si>
  <si>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</si>
  <si>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</si>
  <si>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</si>
  <si>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</si>
  <si>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</si>
  <si>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</si>
  <si>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</si>
  <si>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</si>
  <si>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</si>
  <si>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</si>
  <si>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</si>
  <si>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</si>
  <si>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</si>
  <si>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</si>
  <si>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</si>
  <si>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</si>
  <si>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</si>
  <si>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</si>
  <si>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</si>
  <si>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</si>
  <si>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</si>
  <si>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</si>
  <si>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</si>
  <si>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</si>
  <si>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</si>
  <si>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</si>
  <si>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</si>
  <si>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</si>
  <si>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</si>
  <si>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</si>
  <si>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</si>
  <si>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</si>
  <si>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</si>
  <si>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</si>
  <si>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</si>
  <si>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</si>
  <si>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</si>
  <si>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</si>
  <si>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</si>
  <si>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</si>
  <si>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</si>
  <si>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</si>
  <si>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</si>
  <si>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</si>
  <si>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</si>
  <si>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</si>
  <si>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</si>
  <si>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</si>
  <si>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</si>
  <si>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</si>
  <si>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</si>
  <si>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</si>
  <si>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</si>
  <si>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</si>
  <si>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</si>
  <si>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</si>
  <si>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</si>
  <si>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</si>
  <si>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</si>
  <si>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</si>
  <si>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</si>
  <si>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</si>
  <si>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</si>
  <si>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</si>
  <si>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</si>
  <si>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</si>
  <si>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</si>
  <si>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</si>
  <si>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</si>
  <si>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</si>
  <si>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</si>
  <si>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</si>
  <si>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</si>
  <si>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</si>
  <si>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</si>
  <si>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</si>
  <si>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</si>
  <si>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</si>
  <si>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</si>
  <si>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</si>
  <si>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</si>
  <si>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</si>
  <si>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</si>
  <si>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</si>
  <si>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</si>
  <si>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</si>
  <si>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</si>
  <si>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</si>
  <si>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</si>
  <si>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</si>
  <si>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</si>
  <si>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</si>
  <si>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</si>
  <si>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</si>
  <si>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</si>
  <si>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</si>
  <si>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</si>
  <si>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</si>
  <si>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</si>
  <si>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</si>
  <si>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</si>
  <si>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</si>
  <si>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</si>
  <si>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</si>
  <si>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</si>
  <si>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</si>
  <si>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</si>
  <si>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</si>
  <si>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</si>
  <si>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</si>
  <si>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</si>
  <si>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</si>
  <si>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</si>
  <si>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</si>
  <si>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</si>
  <si>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</si>
  <si>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</si>
  <si>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</si>
  <si>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</si>
  <si>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</si>
  <si>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</si>
  <si>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</si>
  <si>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</si>
  <si>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</si>
  <si>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</si>
  <si>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</si>
  <si>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</si>
  <si>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</si>
  <si>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</si>
  <si>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</si>
  <si>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</si>
  <si>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</si>
  <si>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</si>
  <si>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</si>
  <si>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</si>
  <si>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</si>
  <si>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</si>
  <si>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</si>
  <si>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</si>
  <si>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</si>
  <si>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</si>
  <si>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</si>
  <si>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</si>
  <si>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</si>
  <si>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</si>
  <si>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</si>
  <si>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</si>
  <si>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</si>
  <si>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</si>
  <si>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</si>
  <si>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</si>
  <si>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</si>
  <si>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</si>
  <si>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</si>
  <si>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</si>
  <si>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</si>
  <si>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</si>
  <si>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</si>
  <si>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</si>
  <si>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</si>
  <si>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</si>
  <si>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</si>
  <si>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</si>
  <si>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</si>
  <si>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</si>
  <si>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</si>
  <si>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</si>
  <si>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</si>
  <si>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</si>
  <si>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</si>
  <si>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</si>
  <si>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</si>
  <si>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</si>
  <si>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</si>
  <si>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</si>
  <si>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</si>
  <si>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</si>
  <si>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</si>
  <si>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</si>
  <si>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</si>
  <si>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</si>
  <si>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</si>
  <si>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</si>
  <si>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</si>
  <si>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</si>
  <si>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</si>
  <si>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</si>
  <si>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</si>
  <si>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</si>
  <si>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</si>
  <si>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</si>
  <si>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</si>
  <si>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</si>
  <si>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</si>
  <si>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</si>
  <si>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</si>
  <si>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</si>
  <si>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</si>
  <si>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</si>
  <si>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</si>
  <si>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</si>
  <si>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</si>
  <si>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</si>
  <si>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</si>
  <si>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</si>
  <si>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</si>
  <si>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</si>
  <si>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</si>
  <si>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</si>
  <si>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</si>
  <si>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</si>
  <si>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</si>
  <si>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</si>
  <si>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</si>
  <si>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</si>
  <si>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</si>
  <si>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</si>
  <si>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</si>
  <si>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</si>
  <si>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</si>
  <si>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</si>
  <si>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</si>
  <si>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</si>
  <si>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</si>
  <si>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</si>
  <si>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</si>
  <si>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</si>
  <si>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</si>
  <si>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</si>
  <si>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</si>
  <si>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</si>
  <si>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</si>
  <si>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</si>
  <si>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</si>
  <si>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</si>
  <si>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</si>
  <si>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</si>
  <si>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</si>
  <si>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</si>
  <si>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</si>
  <si>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</si>
  <si>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</si>
  <si>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</si>
  <si>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</si>
  <si>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</si>
  <si>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</si>
  <si>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</si>
  <si>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</si>
  <si>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</si>
  <si>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</si>
  <si>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</si>
  <si>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</si>
  <si>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</si>
  <si>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</si>
  <si>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</si>
  <si>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</si>
  <si>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</si>
  <si>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</si>
  <si>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</si>
  <si>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</si>
  <si>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</si>
  <si>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</si>
  <si>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</si>
  <si>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</si>
  <si>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</si>
  <si>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</si>
  <si>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</si>
  <si>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</si>
  <si>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</si>
  <si>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</si>
  <si>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</si>
  <si>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</si>
  <si>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</si>
  <si>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</si>
  <si>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</si>
  <si>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</si>
  <si>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</si>
  <si>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</si>
  <si>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</si>
  <si>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</si>
  <si>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</si>
  <si>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</si>
  <si>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</si>
  <si>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</si>
  <si>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</si>
  <si>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</si>
  <si>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</si>
  <si>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</si>
  <si>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</si>
  <si>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</si>
  <si>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</si>
  <si>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</si>
  <si>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</si>
  <si>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</si>
  <si>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</si>
  <si>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</si>
  <si>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</si>
  <si>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</si>
  <si>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</si>
  <si>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</si>
  <si>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</si>
  <si>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</si>
  <si>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</si>
  <si>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</si>
  <si>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</si>
  <si>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</si>
  <si>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</si>
  <si>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</si>
  <si>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</si>
  <si>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</si>
  <si>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</si>
  <si>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</si>
  <si>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</si>
  <si>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</si>
  <si>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</si>
  <si>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</si>
  <si>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</si>
  <si>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</si>
  <si>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</si>
  <si>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</si>
  <si>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</si>
  <si>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</si>
  <si>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</si>
  <si>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</si>
  <si>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</si>
  <si>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</si>
  <si>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</si>
  <si>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</si>
  <si>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</si>
  <si>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</si>
  <si>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</si>
  <si>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</si>
  <si>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</si>
  <si>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</si>
  <si>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</si>
  <si>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</si>
  <si>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</si>
  <si>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</si>
  <si>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</si>
  <si>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</si>
  <si>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</si>
  <si>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</si>
  <si>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</si>
  <si>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</si>
  <si>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</si>
  <si>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</si>
  <si>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</si>
  <si>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</si>
  <si>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</si>
  <si>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</si>
  <si>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</si>
  <si>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</si>
  <si>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</si>
  <si>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</si>
  <si>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</si>
  <si>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</si>
  <si>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</si>
  <si>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</si>
  <si>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</si>
  <si>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</si>
  <si>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</si>
  <si>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</si>
  <si>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</si>
  <si>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</si>
  <si>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</si>
  <si>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</si>
  <si>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</si>
  <si>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</si>
  <si>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</si>
  <si>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</si>
  <si>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</si>
  <si>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</si>
  <si>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</si>
  <si>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</si>
  <si>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</si>
  <si>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</si>
  <si>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</si>
  <si>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</si>
  <si>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</si>
  <si>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</si>
  <si>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</si>
  <si>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</si>
  <si>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</si>
  <si>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</si>
  <si>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</si>
  <si>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</si>
  <si>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</si>
  <si>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</si>
  <si>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</si>
  <si>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</si>
  <si>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</si>
  <si>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</si>
  <si>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</si>
  <si>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</si>
  <si>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</si>
  <si>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</si>
  <si>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</si>
  <si>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</si>
  <si>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</si>
  <si>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</si>
  <si>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</si>
  <si>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</si>
  <si>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</si>
  <si>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</si>
  <si>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</si>
  <si>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</si>
  <si>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</si>
  <si>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</si>
  <si>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</si>
  <si>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</si>
  <si>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</si>
  <si>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</si>
  <si>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</si>
  <si>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</si>
  <si>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</si>
  <si>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</si>
  <si>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</si>
  <si>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</si>
  <si>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</si>
  <si>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</si>
  <si>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</si>
  <si>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</si>
  <si>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</si>
  <si>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</si>
  <si>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</si>
  <si>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</si>
  <si>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</si>
  <si>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</si>
  <si>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</si>
  <si>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</si>
  <si>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</si>
  <si>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</si>
  <si>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</si>
  <si>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</si>
  <si>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</si>
  <si>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</si>
  <si>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</si>
  <si>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</si>
  <si>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</si>
  <si>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</si>
  <si>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</si>
  <si>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</si>
  <si>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</si>
  <si>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</si>
  <si>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</si>
  <si>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</si>
  <si>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</si>
  <si>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</si>
  <si>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</si>
  <si>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</si>
  <si>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</si>
  <si>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</si>
  <si>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</si>
  <si>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</si>
  <si>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</si>
  <si>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</si>
  <si>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</si>
  <si>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</si>
  <si>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</si>
  <si>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</si>
  <si>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</si>
  <si>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</si>
  <si>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</si>
  <si>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</si>
  <si>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</si>
  <si>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</si>
  <si>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</si>
  <si>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</si>
  <si>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</si>
  <si>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</si>
  <si>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</si>
  <si>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</si>
  <si>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</si>
  <si>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</si>
  <si>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</si>
  <si>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</si>
  <si>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</si>
  <si>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</si>
  <si>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</si>
  <si>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</si>
  <si>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</si>
  <si>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</si>
  <si>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</si>
  <si>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</si>
  <si>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</si>
  <si>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</si>
  <si>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</si>
  <si>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</si>
  <si>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</si>
  <si>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</si>
  <si>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</si>
  <si>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</si>
  <si>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</si>
  <si>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</si>
  <si>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</si>
  <si>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</si>
  <si>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</si>
  <si>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</si>
  <si>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</si>
  <si>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</si>
  <si>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</si>
  <si>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</si>
  <si>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</si>
  <si>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</si>
  <si>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</si>
  <si>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</si>
  <si>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</si>
  <si>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</si>
  <si>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</si>
  <si>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</si>
  <si>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</si>
  <si>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</si>
  <si>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</si>
  <si>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</si>
  <si>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</si>
  <si>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</si>
  <si>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</si>
  <si>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</si>
  <si>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</si>
  <si>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</si>
  <si>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</si>
  <si>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</si>
  <si>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</si>
  <si>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</si>
  <si>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</si>
  <si>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</si>
  <si>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</si>
  <si>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</si>
  <si>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</si>
  <si>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</si>
  <si>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</si>
  <si>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</si>
  <si>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</si>
  <si>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</si>
  <si>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</si>
  <si>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</si>
  <si>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</si>
  <si>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</si>
  <si>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</si>
  <si>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</si>
  <si>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</si>
  <si>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</si>
  <si>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</si>
  <si>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</si>
  <si>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</si>
  <si>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</si>
  <si>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</si>
  <si>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</si>
  <si>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</si>
  <si>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</si>
  <si>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</si>
  <si>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</si>
  <si>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</si>
  <si>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</si>
  <si>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</si>
  <si>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</si>
  <si>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</si>
  <si>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</si>
  <si>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</si>
  <si>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</si>
  <si>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</si>
  <si>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</si>
  <si>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</si>
  <si>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</si>
  <si>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</si>
  <si>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</si>
  <si>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</si>
  <si>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</si>
  <si>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</si>
  <si>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</si>
  <si>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</si>
  <si>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</si>
  <si>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</si>
  <si>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</si>
  <si>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</si>
  <si>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</si>
  <si>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</si>
  <si>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</si>
  <si>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</si>
  <si>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</si>
  <si>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</si>
  <si>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</si>
  <si>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</si>
  <si>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</si>
  <si>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</si>
  <si>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</si>
  <si>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</si>
  <si>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</si>
  <si>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</si>
  <si>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</si>
  <si>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</si>
  <si>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</si>
  <si>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</si>
  <si>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</si>
  <si>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</si>
  <si>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</si>
  <si>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</si>
  <si>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</si>
  <si>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</si>
  <si>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</si>
  <si>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</si>
  <si>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</si>
  <si>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</si>
  <si>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</si>
  <si>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</si>
  <si>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</si>
  <si>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</si>
  <si>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</si>
  <si>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</si>
  <si>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</si>
  <si>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</si>
  <si>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</si>
  <si>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</si>
  <si>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</si>
  <si>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</si>
  <si>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</si>
  <si>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</si>
  <si>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</si>
  <si>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</si>
  <si>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</si>
  <si>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</si>
  <si>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</si>
  <si>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</si>
  <si>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</si>
  <si>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</si>
  <si>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</si>
  <si>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</si>
  <si>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</si>
  <si>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</si>
  <si>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</si>
  <si>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</si>
  <si>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</si>
  <si>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</si>
  <si>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</si>
  <si>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</si>
  <si>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</si>
  <si>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</si>
  <si>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</si>
  <si>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</si>
  <si>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</si>
  <si>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</si>
  <si>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</si>
  <si>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</si>
  <si>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</si>
  <si>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</si>
  <si>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</si>
  <si>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</si>
  <si>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</si>
  <si>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</si>
  <si>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</si>
  <si>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</si>
  <si>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</si>
  <si>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</si>
  <si>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</si>
  <si>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</si>
  <si>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</si>
  <si>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</si>
  <si>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</si>
  <si>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</si>
  <si>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</si>
  <si>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</si>
  <si>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</si>
  <si>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</si>
  <si>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</si>
  <si>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</si>
  <si>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</si>
  <si>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</si>
  <si>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</si>
  <si>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</si>
  <si>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</si>
  <si>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</si>
  <si>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</si>
  <si>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</si>
  <si>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</si>
  <si>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</si>
  <si>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</si>
  <si>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</si>
  <si>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</si>
  <si>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</si>
  <si>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</si>
  <si>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</si>
  <si>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</si>
  <si>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</si>
  <si>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</si>
  <si>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</si>
  <si>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</si>
  <si>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</si>
  <si>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</si>
  <si>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</si>
  <si>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</si>
  <si>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</si>
  <si>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</si>
  <si>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</si>
  <si>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</si>
  <si>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</si>
  <si>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</si>
  <si>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</si>
  <si>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</si>
  <si>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</si>
  <si>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</si>
  <si>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</si>
  <si>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</si>
  <si>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</si>
  <si>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</si>
  <si>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</si>
  <si>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</si>
  <si>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</si>
  <si>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</si>
  <si>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</si>
  <si>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</si>
  <si>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</si>
  <si>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</si>
  <si>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</si>
  <si>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</si>
  <si>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</si>
  <si>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</si>
  <si>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</si>
  <si>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</si>
  <si>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</si>
  <si>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</si>
  <si>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</si>
  <si>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</si>
  <si>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</si>
  <si>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</si>
  <si>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</si>
  <si>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10000 to 14999</t>
  </si>
  <si>
    <t>20000 to 24999</t>
  </si>
  <si>
    <t>15000 to 19999</t>
  </si>
  <si>
    <t>25000 to 29999</t>
  </si>
  <si>
    <t>40000 to 44999</t>
  </si>
  <si>
    <t>45000 to 49999</t>
  </si>
  <si>
    <t>Grather than or equal to 50000</t>
  </si>
  <si>
    <t>5000 to 9999</t>
  </si>
  <si>
    <t>30000 to 34999</t>
  </si>
  <si>
    <t>35000 to 39999</t>
  </si>
  <si>
    <t>Percentage Succesful</t>
  </si>
  <si>
    <t>Outcome</t>
  </si>
  <si>
    <t>Number of Backers</t>
  </si>
  <si>
    <t>Successful Campaigns</t>
  </si>
  <si>
    <t>Failed Campaigns</t>
  </si>
  <si>
    <t>Mean Number of Backers</t>
  </si>
  <si>
    <t>Minimum Amount of Backers</t>
  </si>
  <si>
    <t>Variance in Number of Backers</t>
  </si>
  <si>
    <t>Standard Deviation</t>
  </si>
  <si>
    <t>Median Number of Backers</t>
  </si>
  <si>
    <t>Maximum Amount of Backers</t>
  </si>
  <si>
    <t>Z-Score</t>
  </si>
  <si>
    <t>There is more variability in successful campaigns. This makes sense because failed campaigns have a higher chance of a lower number of backers, and successful</t>
  </si>
  <si>
    <t>I believe the median best sumarizes the data because the mean is skewed up due to the high number of backers in the outliers.</t>
  </si>
  <si>
    <t>campaigns have a higher chance of having more backers, or more outliers with high number of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</si>
</sst>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  <xf numFmtId="0" fontId="1" fillId="10" borderId="5" xfId="0" applyFont="1" applyFill="1" applyBorder="1"/>
    <xf numFmtId="0" fontId="1" fillId="10" borderId="5" xfId="0" applyFont="1" applyFill="1" applyBorder="1" applyAlignment="1">
      <alignment horizontal="left"/>
    </xf>
    <xf numFmtId="14" fontId="0" fillId="0" borderId="0" xfId="0" applyNumberFormat="1"/>
    <xf numFmtId="0" fontId="0" fillId="10" borderId="5" xfId="0" applyFill="1" applyBorder="1"/>
    <xf numFmtId="0" fontId="0" fillId="10" borderId="5" xfId="0" applyFill="1" applyBorder="1" applyAlignment="1">
      <alignment horizontal="left"/>
    </xf>
    <xf numFmtId="0" fontId="16" fillId="10" borderId="5" xfId="0" applyFont="1" applyFill="1" applyBorder="1" applyAlignment="1">
      <alignment horizontal="left"/>
    </xf>
    <xf numFmtId="0" fontId="16" fillId="10" borderId="5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8-4430-AB27-43B9C7CE3E1A}"/>
            </c:ext>
          </c:extLst>
        </c:ser>
        <c:ser>
          <c:idx val="1"/>
          <c:order val="1"/>
          <c:tx>
            <c:strRef>
              <c:f>'Pivot for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8-4430-AB27-43B9C7CE3E1A}"/>
            </c:ext>
          </c:extLst>
        </c:ser>
        <c:ser>
          <c:idx val="2"/>
          <c:order val="2"/>
          <c:tx>
            <c:strRef>
              <c:f>'Pivot for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8-4430-AB27-43B9C7CE3E1A}"/>
            </c:ext>
          </c:extLst>
        </c:ser>
        <c:ser>
          <c:idx val="3"/>
          <c:order val="3"/>
          <c:tx>
            <c:strRef>
              <c:f>'Pivot for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D8-4430-AB27-43B9C7C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535439"/>
        <c:axId val="1808535919"/>
      </c:barChart>
      <c:catAx>
        <c:axId val="18085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919"/>
        <c:crosses val="autoZero"/>
        <c:auto val="1"/>
        <c:lblAlgn val="ctr"/>
        <c:lblOffset val="100"/>
        <c:noMultiLvlLbl val="0"/>
      </c:catAx>
      <c:valAx>
        <c:axId val="18085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0D0-852D-62E4D1B19A42}"/>
            </c:ext>
          </c:extLst>
        </c:ser>
        <c:ser>
          <c:idx val="1"/>
          <c:order val="1"/>
          <c:tx>
            <c:strRef>
              <c:f>'Pivot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0D0-852D-62E4D1B19A42}"/>
            </c:ext>
          </c:extLst>
        </c:ser>
        <c:ser>
          <c:idx val="2"/>
          <c:order val="2"/>
          <c:tx>
            <c:strRef>
              <c:f>'Pivot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0D0-852D-62E4D1B19A42}"/>
            </c:ext>
          </c:extLst>
        </c:ser>
        <c:ser>
          <c:idx val="3"/>
          <c:order val="3"/>
          <c:tx>
            <c:strRef>
              <c:f>'Pivot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0D0-852D-62E4D1B1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6280271"/>
        <c:axId val="1806280751"/>
      </c:barChart>
      <c:catAx>
        <c:axId val="18062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751"/>
        <c:crosses val="autoZero"/>
        <c:auto val="1"/>
        <c:lblAlgn val="ctr"/>
        <c:lblOffset val="100"/>
        <c:noMultiLvlLbl val="0"/>
      </c:catAx>
      <c:valAx>
        <c:axId val="1806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Years!PivotTable3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for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B23-AA86-1616F89901F2}"/>
            </c:ext>
          </c:extLst>
        </c:ser>
        <c:ser>
          <c:idx val="1"/>
          <c:order val="1"/>
          <c:tx>
            <c:strRef>
              <c:f>'Pivot for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B23-AA86-1616F89901F2}"/>
            </c:ext>
          </c:extLst>
        </c:ser>
        <c:ser>
          <c:idx val="2"/>
          <c:order val="2"/>
          <c:tx>
            <c:strRef>
              <c:f>'Pivot for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7-4B23-AA86-1616F89901F2}"/>
            </c:ext>
          </c:extLst>
        </c:ser>
        <c:ser>
          <c:idx val="3"/>
          <c:order val="3"/>
          <c:tx>
            <c:strRef>
              <c:f>'Pivot for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7-4B23-AA86-1616F899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155103"/>
        <c:axId val="1650160383"/>
      </c:lineChart>
      <c:catAx>
        <c:axId val="16501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0383"/>
        <c:crosses val="autoZero"/>
        <c:auto val="1"/>
        <c:lblAlgn val="ctr"/>
        <c:lblOffset val="100"/>
        <c:noMultiLvlLbl val="0"/>
      </c:catAx>
      <c:valAx>
        <c:axId val="165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Based on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387-9F56-FA1D6DD62D93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9-4387-9F56-FA1D6DD62D93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387-9F56-FA1D6DD62D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67808"/>
        <c:axId val="1716165408"/>
      </c:lineChart>
      <c:catAx>
        <c:axId val="17161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5408"/>
        <c:crosses val="autoZero"/>
        <c:auto val="1"/>
        <c:lblAlgn val="ctr"/>
        <c:lblOffset val="100"/>
        <c:noMultiLvlLbl val="0"/>
      </c:catAx>
      <c:valAx>
        <c:axId val="1716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Variance in Succesful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Succesful Campaigns</a:t>
          </a:r>
        </a:p>
      </cx:txPr>
    </cx:title>
    <cx:plotArea>
      <cx:plotAreaRegion>
        <cx:series layoutId="boxWhisker" uniqueId="{61258824-B3C6-484E-9545-3205CBCB05EB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Variance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in Failed Campaigns</a:t>
          </a:r>
        </a:p>
      </cx:txPr>
    </cx:title>
    <cx:plotArea>
      <cx:plotAreaRegion>
        <cx:series layoutId="boxWhisker" uniqueId="{ABD9D410-1B72-43A4-AD23-5A8B61E1CAD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06EC-F344-4C4F-E071-8A67CAE0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200024</xdr:rowOff>
    </xdr:from>
    <xdr:to>
      <xdr:col>13</xdr:col>
      <xdr:colOff>9525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3CF4B-205E-C713-9C08-273678687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047D9-F1D0-1016-DE37-5AA37E45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0</xdr:colOff>
      <xdr:row>34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1B182-4B01-BDF5-3E94-28B3BDBA1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200024</xdr:rowOff>
    </xdr:from>
    <xdr:to>
      <xdr:col>11</xdr:col>
      <xdr:colOff>28575</xdr:colOff>
      <xdr:row>30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54658C-6849-7C1B-FA52-1CA799249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8537" y="3200399"/>
              <a:ext cx="3405188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314325</xdr:colOff>
      <xdr:row>16</xdr:row>
      <xdr:rowOff>0</xdr:rowOff>
    </xdr:from>
    <xdr:to>
      <xdr:col>14</xdr:col>
      <xdr:colOff>338138</xdr:colOff>
      <xdr:row>30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AD01143-D68E-4A7D-98FC-5DB165590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9475" y="3200400"/>
              <a:ext cx="3405188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9.104633796298" createdVersion="8" refreshedVersion="8" minRefreshableVersion="3" recordCount="1000" xr:uid="{DB82B3F2-A76D-4904-B5EF-EF5066BB126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F8FD-E82B-446E-A581-E2B367363B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">
    <format dxfId="24">
      <pivotArea type="all" dataOnly="0" outline="0" fieldPosition="0"/>
    </format>
    <format dxfId="23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EF35-AC17-4F25-B3BE-F6F937D5D1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Sub Category" fld="19" subtotal="count" baseField="0" baseItem="0"/>
  </dataFields>
  <formats count="2">
    <format dxfId="22">
      <pivotArea type="all" dataOnly="0" outline="0" fieldPosition="0"/>
    </format>
    <format dxfId="21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F2B4-23BB-408F-9792-D41F03609E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ame="Date Created"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s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formats count="9">
    <format dxfId="20">
      <pivotArea type="all" dataOnly="0" outline="0" fieldPosition="0"/>
    </format>
    <format dxfId="19">
      <pivotArea type="all" dataOnly="0" outline="0" fieldPosition="0"/>
    </format>
    <format dxfId="18">
      <pivotArea dataOnly="0" grandRow="1" fieldPosition="0"/>
    </format>
    <format dxfId="17">
      <pivotArea type="origin" dataOnly="0" labelOnly="1" outline="0" fieldPosition="0"/>
    </format>
    <format dxfId="16">
      <pivotArea field="5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0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9EE-C8DA-4262-A670-6D851D154A91}">
  <sheetPr codeName="Sheet1"/>
  <dimension ref="A1:F14"/>
  <sheetViews>
    <sheetView workbookViewId="0">
      <selection activeCell="J31" sqref="J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s="11" t="s">
        <v>2035</v>
      </c>
    </row>
    <row r="3" spans="1:6" x14ac:dyDescent="0.25">
      <c r="A3" s="11" t="s">
        <v>2036</v>
      </c>
      <c r="B3" s="11" t="s">
        <v>2046</v>
      </c>
      <c r="C3" s="11"/>
      <c r="D3" s="11"/>
      <c r="E3" s="11"/>
      <c r="F3" s="11"/>
    </row>
    <row r="4" spans="1:6" x14ac:dyDescent="0.25">
      <c r="A4" s="11" t="s">
        <v>2033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2034</v>
      </c>
    </row>
    <row r="5" spans="1:6" x14ac:dyDescent="0.25">
      <c r="A5" s="12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2" t="s">
        <v>2038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2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2" t="s">
        <v>2045</v>
      </c>
      <c r="B8" s="11"/>
      <c r="C8" s="11"/>
      <c r="D8" s="11"/>
      <c r="E8" s="11">
        <v>4</v>
      </c>
      <c r="F8" s="11">
        <v>4</v>
      </c>
    </row>
    <row r="9" spans="1:6" x14ac:dyDescent="0.25">
      <c r="A9" s="12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2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2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2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2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2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5FD7-FF07-44C0-B7C8-CA122F427B83}">
  <sheetPr codeName="Sheet2"/>
  <dimension ref="A1:F30"/>
  <sheetViews>
    <sheetView workbookViewId="0">
      <selection activeCell="B34" sqref="B34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8" t="s">
        <v>6</v>
      </c>
      <c r="B1" s="8" t="s">
        <v>2035</v>
      </c>
    </row>
    <row r="2" spans="1:6" x14ac:dyDescent="0.25">
      <c r="A2" s="8" t="s">
        <v>2031</v>
      </c>
      <c r="B2" s="8" t="s">
        <v>2035</v>
      </c>
    </row>
    <row r="4" spans="1:6" x14ac:dyDescent="0.25">
      <c r="A4" s="8" t="s">
        <v>2071</v>
      </c>
      <c r="B4" s="8" t="s">
        <v>2046</v>
      </c>
      <c r="C4" s="8"/>
      <c r="D4" s="8"/>
      <c r="E4" s="8"/>
      <c r="F4" s="8"/>
    </row>
    <row r="5" spans="1:6" x14ac:dyDescent="0.25">
      <c r="A5" s="8" t="s">
        <v>2033</v>
      </c>
      <c r="B5" s="8" t="s">
        <v>74</v>
      </c>
      <c r="C5" s="8" t="s">
        <v>14</v>
      </c>
      <c r="D5" s="8" t="s">
        <v>47</v>
      </c>
      <c r="E5" s="8" t="s">
        <v>20</v>
      </c>
      <c r="F5" s="8" t="s">
        <v>2034</v>
      </c>
    </row>
    <row r="6" spans="1:6" x14ac:dyDescent="0.25">
      <c r="A6" s="9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9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9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9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9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9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9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9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9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9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9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9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9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9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9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9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9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9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9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9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9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9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9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9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9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DCC9-49A2-4895-9D8D-51980969400D}">
  <sheetPr codeName="Sheet3"/>
  <dimension ref="A2:F19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2031</v>
      </c>
      <c r="B2" s="11" t="s">
        <v>2035</v>
      </c>
    </row>
    <row r="3" spans="1:6" x14ac:dyDescent="0.25">
      <c r="A3" s="11" t="s">
        <v>2086</v>
      </c>
      <c r="B3" s="11" t="s">
        <v>2035</v>
      </c>
    </row>
    <row r="5" spans="1:6" x14ac:dyDescent="0.25">
      <c r="A5" s="14" t="s">
        <v>2036</v>
      </c>
      <c r="B5" s="14" t="s">
        <v>2046</v>
      </c>
      <c r="C5" s="14"/>
      <c r="D5" s="14"/>
      <c r="E5" s="14"/>
      <c r="F5" s="14"/>
    </row>
    <row r="6" spans="1:6" x14ac:dyDescent="0.25">
      <c r="A6" s="14" t="s">
        <v>2033</v>
      </c>
      <c r="B6" s="14" t="s">
        <v>74</v>
      </c>
      <c r="C6" s="14" t="s">
        <v>14</v>
      </c>
      <c r="D6" s="14" t="s">
        <v>47</v>
      </c>
      <c r="E6" s="14" t="s">
        <v>20</v>
      </c>
      <c r="F6" s="14" t="s">
        <v>2034</v>
      </c>
    </row>
    <row r="7" spans="1:6" x14ac:dyDescent="0.25">
      <c r="A7" s="12" t="s">
        <v>2074</v>
      </c>
      <c r="B7" s="11">
        <v>6</v>
      </c>
      <c r="C7" s="11">
        <v>36</v>
      </c>
      <c r="D7" s="11">
        <v>1</v>
      </c>
      <c r="E7" s="11">
        <v>49</v>
      </c>
      <c r="F7" s="11">
        <v>92</v>
      </c>
    </row>
    <row r="8" spans="1:6" x14ac:dyDescent="0.25">
      <c r="A8" s="12" t="s">
        <v>2075</v>
      </c>
      <c r="B8" s="11">
        <v>7</v>
      </c>
      <c r="C8" s="11">
        <v>28</v>
      </c>
      <c r="D8" s="11"/>
      <c r="E8" s="11">
        <v>44</v>
      </c>
      <c r="F8" s="11">
        <v>79</v>
      </c>
    </row>
    <row r="9" spans="1:6" x14ac:dyDescent="0.25">
      <c r="A9" s="12" t="s">
        <v>2076</v>
      </c>
      <c r="B9" s="11">
        <v>4</v>
      </c>
      <c r="C9" s="11">
        <v>33</v>
      </c>
      <c r="D9" s="11"/>
      <c r="E9" s="11">
        <v>49</v>
      </c>
      <c r="F9" s="11">
        <v>86</v>
      </c>
    </row>
    <row r="10" spans="1:6" x14ac:dyDescent="0.25">
      <c r="A10" s="12" t="s">
        <v>2077</v>
      </c>
      <c r="B10" s="11">
        <v>1</v>
      </c>
      <c r="C10" s="11">
        <v>30</v>
      </c>
      <c r="D10" s="11">
        <v>1</v>
      </c>
      <c r="E10" s="11">
        <v>46</v>
      </c>
      <c r="F10" s="11">
        <v>78</v>
      </c>
    </row>
    <row r="11" spans="1:6" x14ac:dyDescent="0.25">
      <c r="A11" s="12" t="s">
        <v>2078</v>
      </c>
      <c r="B11" s="11">
        <v>3</v>
      </c>
      <c r="C11" s="11">
        <v>35</v>
      </c>
      <c r="D11" s="11">
        <v>2</v>
      </c>
      <c r="E11" s="11">
        <v>46</v>
      </c>
      <c r="F11" s="11">
        <v>86</v>
      </c>
    </row>
    <row r="12" spans="1:6" x14ac:dyDescent="0.25">
      <c r="A12" s="12" t="s">
        <v>2079</v>
      </c>
      <c r="B12" s="11">
        <v>3</v>
      </c>
      <c r="C12" s="11">
        <v>28</v>
      </c>
      <c r="D12" s="11">
        <v>1</v>
      </c>
      <c r="E12" s="11">
        <v>55</v>
      </c>
      <c r="F12" s="11">
        <v>87</v>
      </c>
    </row>
    <row r="13" spans="1:6" x14ac:dyDescent="0.25">
      <c r="A13" s="12" t="s">
        <v>2080</v>
      </c>
      <c r="B13" s="11">
        <v>4</v>
      </c>
      <c r="C13" s="11">
        <v>31</v>
      </c>
      <c r="D13" s="11">
        <v>1</v>
      </c>
      <c r="E13" s="11">
        <v>58</v>
      </c>
      <c r="F13" s="11">
        <v>94</v>
      </c>
    </row>
    <row r="14" spans="1:6" x14ac:dyDescent="0.25">
      <c r="A14" s="12" t="s">
        <v>2081</v>
      </c>
      <c r="B14" s="11">
        <v>8</v>
      </c>
      <c r="C14" s="11">
        <v>35</v>
      </c>
      <c r="D14" s="11">
        <v>1</v>
      </c>
      <c r="E14" s="11">
        <v>41</v>
      </c>
      <c r="F14" s="11">
        <v>85</v>
      </c>
    </row>
    <row r="15" spans="1:6" x14ac:dyDescent="0.25">
      <c r="A15" s="12" t="s">
        <v>2082</v>
      </c>
      <c r="B15" s="11">
        <v>5</v>
      </c>
      <c r="C15" s="11">
        <v>23</v>
      </c>
      <c r="D15" s="11"/>
      <c r="E15" s="11">
        <v>45</v>
      </c>
      <c r="F15" s="11">
        <v>73</v>
      </c>
    </row>
    <row r="16" spans="1:6" x14ac:dyDescent="0.25">
      <c r="A16" s="12" t="s">
        <v>2083</v>
      </c>
      <c r="B16" s="11">
        <v>6</v>
      </c>
      <c r="C16" s="11">
        <v>26</v>
      </c>
      <c r="D16" s="11">
        <v>1</v>
      </c>
      <c r="E16" s="11">
        <v>45</v>
      </c>
      <c r="F16" s="11">
        <v>78</v>
      </c>
    </row>
    <row r="17" spans="1:6" x14ac:dyDescent="0.25">
      <c r="A17" s="12" t="s">
        <v>2084</v>
      </c>
      <c r="B17" s="11">
        <v>3</v>
      </c>
      <c r="C17" s="11">
        <v>27</v>
      </c>
      <c r="D17" s="11">
        <v>3</v>
      </c>
      <c r="E17" s="11">
        <v>45</v>
      </c>
      <c r="F17" s="11">
        <v>78</v>
      </c>
    </row>
    <row r="18" spans="1:6" x14ac:dyDescent="0.25">
      <c r="A18" s="12" t="s">
        <v>2085</v>
      </c>
      <c r="B18" s="11">
        <v>7</v>
      </c>
      <c r="C18" s="11">
        <v>32</v>
      </c>
      <c r="D18" s="11">
        <v>3</v>
      </c>
      <c r="E18" s="11">
        <v>42</v>
      </c>
      <c r="F18" s="11">
        <v>84</v>
      </c>
    </row>
    <row r="19" spans="1:6" x14ac:dyDescent="0.25">
      <c r="A19" s="13" t="s">
        <v>2034</v>
      </c>
      <c r="B19" s="14">
        <v>57</v>
      </c>
      <c r="C19" s="14">
        <v>364</v>
      </c>
      <c r="D19" s="14">
        <v>14</v>
      </c>
      <c r="E19" s="14">
        <v>565</v>
      </c>
      <c r="F19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CA69-A1E9-42DE-BB0F-C18C843A0E72}">
  <sheetPr codeName="Sheet4"/>
  <dimension ref="B1:I13"/>
  <sheetViews>
    <sheetView workbookViewId="0">
      <selection activeCell="L26" sqref="L26"/>
    </sheetView>
  </sheetViews>
  <sheetFormatPr defaultRowHeight="15.75" x14ac:dyDescent="0.25"/>
  <cols>
    <col min="1" max="1" width="7.5" customWidth="1"/>
    <col min="2" max="2" width="26.375" bestFit="1" customWidth="1"/>
    <col min="3" max="3" width="15.5" bestFit="1" customWidth="1"/>
    <col min="4" max="4" width="12.625" bestFit="1" customWidth="1"/>
    <col min="5" max="5" width="15.375" bestFit="1" customWidth="1"/>
    <col min="6" max="6" width="12" bestFit="1" customWidth="1"/>
    <col min="7" max="7" width="18.375" bestFit="1" customWidth="1"/>
    <col min="8" max="8" width="15.5" bestFit="1" customWidth="1"/>
    <col min="9" max="9" width="18.25" bestFit="1" customWidth="1"/>
    <col min="10" max="12" width="13.625" bestFit="1" customWidth="1"/>
    <col min="13" max="13" width="26.375" customWidth="1"/>
  </cols>
  <sheetData>
    <row r="1" spans="2:9" x14ac:dyDescent="0.25"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2106</v>
      </c>
      <c r="H1" t="s">
        <v>2092</v>
      </c>
      <c r="I1" t="s">
        <v>2093</v>
      </c>
    </row>
    <row r="2" spans="2:9" x14ac:dyDescent="0.25">
      <c r="B2" t="s">
        <v>2094</v>
      </c>
      <c r="C2">
        <f>COUNTIFS(Crowdfunding!$F:$F,"successful",Crowdfunding!$D:$D, "&lt;1000")</f>
        <v>30</v>
      </c>
      <c r="D2">
        <f>COUNTIFS(Crowdfunding!$F:$F,"failed",Crowdfunding!$D:$D, "&lt;1000")</f>
        <v>20</v>
      </c>
      <c r="E2">
        <f>COUNTIFS(Crowdfunding!$F:$F,"canceled",Crowdfunding!$D:$D, "&lt;1000")</f>
        <v>1</v>
      </c>
      <c r="F2">
        <f>SUM(C2:E2)</f>
        <v>51</v>
      </c>
      <c r="G2" s="4">
        <f>C2/$F$2</f>
        <v>0.58823529411764708</v>
      </c>
      <c r="H2" s="4">
        <f>D2/$F$2</f>
        <v>0.39215686274509803</v>
      </c>
      <c r="I2" s="4">
        <f>E2/$F$2</f>
        <v>1.9607843137254902E-2</v>
      </c>
    </row>
    <row r="3" spans="2:9" x14ac:dyDescent="0.25">
      <c r="B3" t="s">
        <v>2095</v>
      </c>
      <c r="C3">
        <f>COUNTIFS(Crowdfunding!$F:$F,"successful",Crowdfunding!$D:$D, "&gt;999",Crowdfunding!$D:$D, "&lt;5000")</f>
        <v>191</v>
      </c>
      <c r="D3">
        <f>COUNTIFS(Crowdfunding!$F:$F,"failed",Crowdfunding!$D:$D, "&gt;999",Crowdfunding!$D:$D, "&lt;5000")</f>
        <v>38</v>
      </c>
      <c r="E3">
        <f>COUNTIFS(Crowdfunding!$F:$F,"canceled",Crowdfunding!$D:$D, "&gt;999",Crowdfunding!$D:$D, "&lt;5000")</f>
        <v>2</v>
      </c>
      <c r="F3">
        <f t="shared" ref="F3:F13" si="0">SUM(C3:E3)</f>
        <v>231</v>
      </c>
      <c r="G3" s="4">
        <f>C3/$F$3</f>
        <v>0.82683982683982682</v>
      </c>
      <c r="H3" s="4">
        <f>D3/$F$3</f>
        <v>0.16450216450216451</v>
      </c>
      <c r="I3" s="4">
        <f>E3/$F$3</f>
        <v>8.658008658008658E-3</v>
      </c>
    </row>
    <row r="4" spans="2:9" x14ac:dyDescent="0.25">
      <c r="B4" t="s">
        <v>2103</v>
      </c>
      <c r="C4">
        <f>COUNTIFS(Crowdfunding!$F:$F,"successful",Crowdfunding!$D:$D, "&gt;4999",Crowdfunding!$D:$D, "&lt;10000")</f>
        <v>164</v>
      </c>
      <c r="D4">
        <f>COUNTIFS(Crowdfunding!$F:$F,"failed",Crowdfunding!$D:$D, "&gt;4999",Crowdfunding!$D:$D, "&lt;10000")</f>
        <v>126</v>
      </c>
      <c r="E4">
        <f>COUNTIFS(Crowdfunding!$F:$F,"canceled",Crowdfunding!$D:$D, "&gt;4999",Crowdfunding!$D:$D, "&lt;10000")</f>
        <v>25</v>
      </c>
      <c r="F4">
        <f t="shared" si="0"/>
        <v>315</v>
      </c>
      <c r="G4" s="4">
        <f>C4/$F$4</f>
        <v>0.52063492063492067</v>
      </c>
      <c r="H4" s="4">
        <f>D4/$F$4</f>
        <v>0.4</v>
      </c>
      <c r="I4" s="4">
        <f>E4/$F$4</f>
        <v>7.9365079365079361E-2</v>
      </c>
    </row>
    <row r="5" spans="2:9" x14ac:dyDescent="0.25">
      <c r="B5" t="s">
        <v>2096</v>
      </c>
      <c r="C5">
        <f>COUNTIFS(Crowdfunding!$F:$F,"successful",Crowdfunding!$D:$D, "&gt;9999",Crowdfunding!$D:$D, "&lt;15000")</f>
        <v>4</v>
      </c>
      <c r="D5">
        <f>COUNTIFS(Crowdfunding!$F:$F,"failed",Crowdfunding!$D:$D, "&gt;9999",Crowdfunding!$D:$D, "&lt;15000")</f>
        <v>5</v>
      </c>
      <c r="E5">
        <f>COUNTIFS(Crowdfunding!$F:$F,"canceled",Crowdfunding!$D:$D, "&gt;9999",Crowdfunding!$D:$D, "&lt;15000")</f>
        <v>0</v>
      </c>
      <c r="F5">
        <f t="shared" si="0"/>
        <v>9</v>
      </c>
      <c r="G5" s="4">
        <f>C5/$F$5</f>
        <v>0.44444444444444442</v>
      </c>
      <c r="H5" s="4">
        <f>D5/$F$5</f>
        <v>0.55555555555555558</v>
      </c>
      <c r="I5" s="4">
        <f>E5/$F$5</f>
        <v>0</v>
      </c>
    </row>
    <row r="6" spans="2:9" x14ac:dyDescent="0.25">
      <c r="B6" t="s">
        <v>2098</v>
      </c>
      <c r="C6">
        <f>COUNTIFS(Crowdfunding!$F:$F,"successful",Crowdfunding!$D:$D, "&gt;14999",Crowdfunding!$D:$D, "&lt;20000")</f>
        <v>10</v>
      </c>
      <c r="D6">
        <f>COUNTIFS(Crowdfunding!$F:$F,"failed",Crowdfunding!$D:$D, "&gt;14999",Crowdfunding!$D:$D, "&lt;20000")</f>
        <v>0</v>
      </c>
      <c r="E6">
        <f>COUNTIFS(Crowdfunding!$F:$F,"canceled",Crowdfunding!$D:$D, "&gt;14999",Crowdfunding!$D:$D, "&lt;20000")</f>
        <v>0</v>
      </c>
      <c r="F6">
        <f t="shared" si="0"/>
        <v>10</v>
      </c>
      <c r="G6" s="4">
        <f>C6/$F$6</f>
        <v>1</v>
      </c>
      <c r="H6" s="4">
        <f>D6/$F$6</f>
        <v>0</v>
      </c>
      <c r="I6" s="4">
        <f>E6/$F$6</f>
        <v>0</v>
      </c>
    </row>
    <row r="7" spans="2:9" x14ac:dyDescent="0.25">
      <c r="B7" t="s">
        <v>2097</v>
      </c>
      <c r="C7">
        <f>COUNTIFS(Crowdfunding!$F:$F,"successful",Crowdfunding!$D:$D, "&gt;19999",Crowdfunding!$D:$D, "&lt;25000")</f>
        <v>7</v>
      </c>
      <c r="D7">
        <f>COUNTIFS(Crowdfunding!$F:$F,"failed",Crowdfunding!$D:$D, "&gt;19999",Crowdfunding!$D:$D, "&lt;25000")</f>
        <v>0</v>
      </c>
      <c r="E7">
        <f>COUNTIFS(Crowdfunding!$F:$F,"canceled",Crowdfunding!$D:$D, "&gt;19999",Crowdfunding!$D:$D, "&lt;25000")</f>
        <v>0</v>
      </c>
      <c r="F7">
        <f t="shared" si="0"/>
        <v>7</v>
      </c>
      <c r="G7" s="4">
        <f>C7/$F$7</f>
        <v>1</v>
      </c>
      <c r="H7" s="4">
        <f>D7/$F$7</f>
        <v>0</v>
      </c>
      <c r="I7" s="4">
        <f>E7/$F$7</f>
        <v>0</v>
      </c>
    </row>
    <row r="8" spans="2:9" x14ac:dyDescent="0.25">
      <c r="B8" t="s">
        <v>2099</v>
      </c>
      <c r="C8">
        <f>COUNTIFS(Crowdfunding!$F:$F,"successful",Crowdfunding!$D:$D, "&gt;24999",Crowdfunding!$D:$D, "&lt;30000")</f>
        <v>11</v>
      </c>
      <c r="D8">
        <f>COUNTIFS(Crowdfunding!$F:$F,"failed",Crowdfunding!$D:$D, "&gt;24999",Crowdfunding!$D:$D, "&lt;30000")</f>
        <v>3</v>
      </c>
      <c r="E8">
        <f>COUNTIFS(Crowdfunding!$F:$F,"canceled",Crowdfunding!$D:$D, "&gt;24999",Crowdfunding!$D:$D, "&lt;30000")</f>
        <v>0</v>
      </c>
      <c r="F8">
        <f t="shared" si="0"/>
        <v>14</v>
      </c>
      <c r="G8" s="4">
        <f>C8/$F$8</f>
        <v>0.7857142857142857</v>
      </c>
      <c r="H8" s="4">
        <f>D8/$F$8</f>
        <v>0.21428571428571427</v>
      </c>
      <c r="I8" s="4">
        <f>E8/$F$8</f>
        <v>0</v>
      </c>
    </row>
    <row r="9" spans="2:9" x14ac:dyDescent="0.25">
      <c r="B9" t="s">
        <v>2104</v>
      </c>
      <c r="C9">
        <f>COUNTIFS(Crowdfunding!$F:$F,"successful",Crowdfunding!$D:$D, "&gt;29999",Crowdfunding!$D:$D, "&lt;35000")</f>
        <v>7</v>
      </c>
      <c r="D9">
        <f>COUNTIFS(Crowdfunding!$F:$F,"failed",Crowdfunding!$D:$D, "&gt;29999",Crowdfunding!$D:$D, "&lt;35000")</f>
        <v>0</v>
      </c>
      <c r="E9">
        <f>COUNTIFS(Crowdfunding!$F:$F,"canceled",Crowdfunding!$D:$D, "&gt;29999",Crowdfunding!$D:$D, "&lt;35000")</f>
        <v>0</v>
      </c>
      <c r="F9">
        <f t="shared" si="0"/>
        <v>7</v>
      </c>
      <c r="G9" s="4">
        <f>C9/$F$9</f>
        <v>1</v>
      </c>
      <c r="H9" s="4">
        <f>D9/$F$9</f>
        <v>0</v>
      </c>
      <c r="I9" s="4">
        <f>E9/$F$9</f>
        <v>0</v>
      </c>
    </row>
    <row r="10" spans="2:9" x14ac:dyDescent="0.25">
      <c r="B10" t="s">
        <v>2105</v>
      </c>
      <c r="C10">
        <f>COUNTIFS(Crowdfunding!$F:$F,"successful",Crowdfunding!$D:$D, "&gt;34999",Crowdfunding!$D:$D, "&lt;40000")</f>
        <v>8</v>
      </c>
      <c r="D10">
        <f>COUNTIFS(Crowdfunding!$F:$F,"failed",Crowdfunding!$D:$D, "&gt;34999",Crowdfunding!$D:$D, "&lt;40000")</f>
        <v>3</v>
      </c>
      <c r="E10">
        <f>COUNTIFS(Crowdfunding!$F:$F,"canceled",Crowdfunding!$D:$D, "&gt;34999",Crowdfunding!$D:$D, "&lt;40000")</f>
        <v>1</v>
      </c>
      <c r="F10">
        <f t="shared" si="0"/>
        <v>12</v>
      </c>
      <c r="G10" s="4">
        <f>C10/$F$10</f>
        <v>0.66666666666666663</v>
      </c>
      <c r="H10" s="4">
        <f>D10/$F$10</f>
        <v>0.25</v>
      </c>
      <c r="I10" s="4">
        <f>E10/$F$10</f>
        <v>8.3333333333333329E-2</v>
      </c>
    </row>
    <row r="11" spans="2:9" x14ac:dyDescent="0.25">
      <c r="B11" t="s">
        <v>2100</v>
      </c>
      <c r="C11">
        <f>COUNTIFS(Crowdfunding!$F:$F,"successful",Crowdfunding!$D:$D, "&gt;39999",Crowdfunding!$D:$D, "&lt;45000")</f>
        <v>11</v>
      </c>
      <c r="D11">
        <f>COUNTIFS(Crowdfunding!$F:$F,"failed",Crowdfunding!$D:$D, "&gt;39999",Crowdfunding!$D:$D, "&lt;45000")</f>
        <v>3</v>
      </c>
      <c r="E11">
        <f>COUNTIFS(Crowdfunding!$F:$F,"canceled",Crowdfunding!$D:$D, "&gt;39999",Crowdfunding!$D:$D, "&lt;45000")</f>
        <v>0</v>
      </c>
      <c r="F11">
        <f t="shared" si="0"/>
        <v>14</v>
      </c>
      <c r="G11" s="4">
        <f>C11/$F$11</f>
        <v>0.7857142857142857</v>
      </c>
      <c r="H11" s="4">
        <f>D11/$F$11</f>
        <v>0.21428571428571427</v>
      </c>
      <c r="I11" s="4">
        <f>E11/$F$11</f>
        <v>0</v>
      </c>
    </row>
    <row r="12" spans="2:9" x14ac:dyDescent="0.25">
      <c r="B12" t="s">
        <v>2101</v>
      </c>
      <c r="C12">
        <f>COUNTIFS(Crowdfunding!$F:$F,"successful",Crowdfunding!$D:$D, "&gt;44999",Crowdfunding!$D:$D, "&lt;50000")</f>
        <v>8</v>
      </c>
      <c r="D12">
        <f>COUNTIFS(Crowdfunding!$F:$F,"failed",Crowdfunding!$D:$D, "&gt;44999",Crowdfunding!$D:$D, "&lt;50000")</f>
        <v>3</v>
      </c>
      <c r="E12">
        <f>COUNTIFS(Crowdfunding!$F:$F,"canceled",Crowdfunding!$D:$D, "&gt;44999",Crowdfunding!$D:$D, "&lt;50000")</f>
        <v>0</v>
      </c>
      <c r="F12">
        <f t="shared" si="0"/>
        <v>11</v>
      </c>
      <c r="G12" s="4">
        <f>C12/$F$12</f>
        <v>0.72727272727272729</v>
      </c>
      <c r="H12" s="4">
        <f>D12/$F$12</f>
        <v>0.27272727272727271</v>
      </c>
      <c r="I12" s="4">
        <f>E12/$F$12</f>
        <v>0</v>
      </c>
    </row>
    <row r="13" spans="2:9" x14ac:dyDescent="0.25">
      <c r="B13" t="s">
        <v>2102</v>
      </c>
      <c r="C13">
        <f>COUNTIFS(Crowdfunding!$F:$F,"successful",Crowdfunding!$D:$D, "&gt;50000")</f>
        <v>114</v>
      </c>
      <c r="D13">
        <f>COUNTIFS(Crowdfunding!$F:$F,"failed",Crowdfunding!$D:$D, "&gt;50000")</f>
        <v>163</v>
      </c>
      <c r="E13">
        <f>COUNTIFS(Crowdfunding!$F:$F,"canceled",Crowdfunding!$D:$D, "&gt;50000")</f>
        <v>28</v>
      </c>
      <c r="F13">
        <f t="shared" si="0"/>
        <v>305</v>
      </c>
      <c r="G13" s="4">
        <f>C13/$F$13</f>
        <v>0.3737704918032787</v>
      </c>
      <c r="H13" s="4">
        <f>D13/$F$13</f>
        <v>0.53442622950819674</v>
      </c>
      <c r="I13" s="4">
        <f>E13/$F$13</f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7EFC-3359-4909-AC3B-4C8172DA606F}">
  <dimension ref="A1:M566"/>
  <sheetViews>
    <sheetView tabSelected="1" workbookViewId="0">
      <selection activeCell="M3" sqref="M3"/>
    </sheetView>
  </sheetViews>
  <sheetFormatPr defaultRowHeight="15.75" x14ac:dyDescent="0.25"/>
  <cols>
    <col min="2" max="2" width="16.375" bestFit="1" customWidth="1"/>
    <col min="3" max="3" width="16.375" customWidth="1"/>
    <col min="4" max="4" width="6.125" customWidth="1"/>
    <col min="6" max="6" width="16.375" bestFit="1" customWidth="1"/>
    <col min="7" max="7" width="16.375" customWidth="1"/>
    <col min="8" max="8" width="6.75" customWidth="1"/>
    <col min="9" max="9" width="26.375" bestFit="1" customWidth="1"/>
    <col min="12" max="12" width="26.375" bestFit="1" customWidth="1"/>
  </cols>
  <sheetData>
    <row r="1" spans="1:13" x14ac:dyDescent="0.25">
      <c r="A1" t="s">
        <v>2107</v>
      </c>
      <c r="B1" t="s">
        <v>2108</v>
      </c>
      <c r="C1" t="s">
        <v>2117</v>
      </c>
      <c r="E1" t="s">
        <v>2107</v>
      </c>
      <c r="F1" t="s">
        <v>2108</v>
      </c>
      <c r="G1" t="s">
        <v>2117</v>
      </c>
      <c r="I1" t="s">
        <v>2109</v>
      </c>
      <c r="J1">
        <f>COUNTIF(A2:A566,"successful")</f>
        <v>565</v>
      </c>
      <c r="L1" t="s">
        <v>2110</v>
      </c>
      <c r="M1">
        <f>COUNTIF(E2:E566,"failed")</f>
        <v>364</v>
      </c>
    </row>
    <row r="2" spans="1:13" x14ac:dyDescent="0.25">
      <c r="A2" t="s">
        <v>20</v>
      </c>
      <c r="B2">
        <v>158</v>
      </c>
      <c r="C2">
        <f>(B2-$J$2)/$J$7</f>
        <v>-0.54740392204382071</v>
      </c>
      <c r="E2" t="s">
        <v>14</v>
      </c>
      <c r="F2">
        <v>0</v>
      </c>
      <c r="G2">
        <f>(F2-$M$2)/$M$7</f>
        <v>-0.39300687331927397</v>
      </c>
      <c r="I2" t="s">
        <v>2111</v>
      </c>
      <c r="J2">
        <f>AVERAGE(SUM($B$2:$B$566)/565)</f>
        <v>851.14690265486729</v>
      </c>
      <c r="L2" t="s">
        <v>2111</v>
      </c>
      <c r="M2">
        <f>AVERAGE(SUM($F$2:$F$566)/565)</f>
        <v>377.28141592920355</v>
      </c>
    </row>
    <row r="3" spans="1:13" x14ac:dyDescent="0.25">
      <c r="A3" t="s">
        <v>20</v>
      </c>
      <c r="B3">
        <v>1425</v>
      </c>
      <c r="C3">
        <f t="shared" ref="C3:C66" si="0">(B3-$J$2)/$J$7</f>
        <v>0.45319316145041166</v>
      </c>
      <c r="E3" t="s">
        <v>14</v>
      </c>
      <c r="F3">
        <v>24</v>
      </c>
      <c r="G3">
        <f t="shared" ref="G3:G66" si="1">(F3-$M$2)/$M$7</f>
        <v>-0.36800652991133759</v>
      </c>
      <c r="I3" t="s">
        <v>2115</v>
      </c>
      <c r="J3">
        <f>MEDIAN($B$2:$B$566)</f>
        <v>201</v>
      </c>
      <c r="L3" t="s">
        <v>2115</v>
      </c>
      <c r="M3">
        <f>MEDIAN($F$2:$F$566)</f>
        <v>114.5</v>
      </c>
    </row>
    <row r="4" spans="1:13" x14ac:dyDescent="0.25">
      <c r="A4" t="s">
        <v>20</v>
      </c>
      <c r="B4">
        <v>174</v>
      </c>
      <c r="C4">
        <f t="shared" si="0"/>
        <v>-0.5347681261985896</v>
      </c>
      <c r="E4" t="s">
        <v>14</v>
      </c>
      <c r="F4">
        <v>53</v>
      </c>
      <c r="G4">
        <f t="shared" si="1"/>
        <v>-0.33779778162674778</v>
      </c>
      <c r="I4" t="s">
        <v>2112</v>
      </c>
      <c r="J4">
        <f>MIN($B$2:$B$566)</f>
        <v>16</v>
      </c>
      <c r="L4" t="s">
        <v>2112</v>
      </c>
      <c r="M4">
        <f>MIN($F$2:$F$566)</f>
        <v>0</v>
      </c>
    </row>
    <row r="5" spans="1:13" x14ac:dyDescent="0.25">
      <c r="A5" t="s">
        <v>20</v>
      </c>
      <c r="B5">
        <v>227</v>
      </c>
      <c r="C5">
        <f t="shared" si="0"/>
        <v>-0.49291205246126185</v>
      </c>
      <c r="E5" t="s">
        <v>14</v>
      </c>
      <c r="F5">
        <v>18</v>
      </c>
      <c r="G5">
        <f t="shared" si="1"/>
        <v>-0.3742566157633217</v>
      </c>
      <c r="I5" t="s">
        <v>2116</v>
      </c>
      <c r="J5">
        <f>MAX($B$2:$B$566)</f>
        <v>7295</v>
      </c>
      <c r="L5" t="s">
        <v>2116</v>
      </c>
      <c r="M5">
        <f>MAX($F$2:$F$566)</f>
        <v>6080</v>
      </c>
    </row>
    <row r="6" spans="1:13" x14ac:dyDescent="0.25">
      <c r="A6" t="s">
        <v>20</v>
      </c>
      <c r="B6">
        <v>220</v>
      </c>
      <c r="C6">
        <f t="shared" si="0"/>
        <v>-0.49844021314355041</v>
      </c>
      <c r="E6" t="s">
        <v>14</v>
      </c>
      <c r="F6">
        <v>44</v>
      </c>
      <c r="G6">
        <f t="shared" si="1"/>
        <v>-0.34717291040472392</v>
      </c>
      <c r="I6" t="s">
        <v>2113</v>
      </c>
      <c r="J6">
        <f>_xlfn.VAR.P($B$2:$B$566)</f>
        <v>1603373.7324019109</v>
      </c>
      <c r="L6" t="s">
        <v>2113</v>
      </c>
      <c r="M6">
        <f>_xlfn.VAR.P($F$2:$F$566)</f>
        <v>921574.68174133555</v>
      </c>
    </row>
    <row r="7" spans="1:13" x14ac:dyDescent="0.25">
      <c r="A7" t="s">
        <v>20</v>
      </c>
      <c r="B7">
        <v>98</v>
      </c>
      <c r="C7">
        <f t="shared" si="0"/>
        <v>-0.59478815646343708</v>
      </c>
      <c r="E7" t="s">
        <v>14</v>
      </c>
      <c r="F7">
        <v>27</v>
      </c>
      <c r="G7">
        <f t="shared" si="1"/>
        <v>-0.36488148698534556</v>
      </c>
      <c r="I7" t="s">
        <v>2114</v>
      </c>
      <c r="J7">
        <f>_xlfn.STDEV.P($B$2:$B$566)</f>
        <v>1266.2439466397898</v>
      </c>
      <c r="L7" t="s">
        <v>2114</v>
      </c>
      <c r="M7">
        <f>_xlfn.STDEV.P($F$2:$F$566)</f>
        <v>959.98681331637863</v>
      </c>
    </row>
    <row r="8" spans="1:13" x14ac:dyDescent="0.25">
      <c r="A8" t="s">
        <v>20</v>
      </c>
      <c r="B8">
        <v>100</v>
      </c>
      <c r="C8">
        <f t="shared" si="0"/>
        <v>-0.59320868198278309</v>
      </c>
      <c r="E8" t="s">
        <v>14</v>
      </c>
      <c r="F8">
        <v>55</v>
      </c>
      <c r="G8">
        <f t="shared" si="1"/>
        <v>-0.3357144196760864</v>
      </c>
    </row>
    <row r="9" spans="1:13" x14ac:dyDescent="0.25">
      <c r="A9" t="s">
        <v>20</v>
      </c>
      <c r="B9">
        <v>1249</v>
      </c>
      <c r="C9">
        <f t="shared" si="0"/>
        <v>0.31419940715287031</v>
      </c>
      <c r="E9" t="s">
        <v>14</v>
      </c>
      <c r="F9">
        <v>200</v>
      </c>
      <c r="G9">
        <f t="shared" si="1"/>
        <v>-0.18467067825313729</v>
      </c>
    </row>
    <row r="10" spans="1:13" x14ac:dyDescent="0.25">
      <c r="A10" t="s">
        <v>20</v>
      </c>
      <c r="B10">
        <v>1396</v>
      </c>
      <c r="C10">
        <f t="shared" si="0"/>
        <v>0.43029078148093042</v>
      </c>
      <c r="E10" t="s">
        <v>14</v>
      </c>
      <c r="F10">
        <v>452</v>
      </c>
      <c r="G10">
        <f t="shared" si="1"/>
        <v>7.7832927530194912E-2</v>
      </c>
      <c r="I10" t="s">
        <v>2119</v>
      </c>
    </row>
    <row r="11" spans="1:13" x14ac:dyDescent="0.25">
      <c r="A11" t="s">
        <v>20</v>
      </c>
      <c r="B11">
        <v>890</v>
      </c>
      <c r="C11">
        <f t="shared" si="0"/>
        <v>3.0683737875499044E-2</v>
      </c>
      <c r="E11" t="s">
        <v>14</v>
      </c>
      <c r="F11">
        <v>674</v>
      </c>
      <c r="G11">
        <f t="shared" si="1"/>
        <v>0.30908610405360665</v>
      </c>
      <c r="I11" t="s">
        <v>2118</v>
      </c>
    </row>
    <row r="12" spans="1:13" x14ac:dyDescent="0.25">
      <c r="A12" t="s">
        <v>20</v>
      </c>
      <c r="B12">
        <v>142</v>
      </c>
      <c r="C12">
        <f t="shared" si="0"/>
        <v>-0.56003971788905171</v>
      </c>
      <c r="E12" t="s">
        <v>14</v>
      </c>
      <c r="F12">
        <v>558</v>
      </c>
      <c r="G12">
        <f t="shared" si="1"/>
        <v>0.18825111091524735</v>
      </c>
      <c r="I12" t="s">
        <v>2120</v>
      </c>
    </row>
    <row r="13" spans="1:13" x14ac:dyDescent="0.25">
      <c r="A13" t="s">
        <v>20</v>
      </c>
      <c r="B13">
        <v>2673</v>
      </c>
      <c r="C13">
        <f t="shared" si="0"/>
        <v>1.4387852373784322</v>
      </c>
      <c r="E13" t="s">
        <v>14</v>
      </c>
      <c r="F13">
        <v>15</v>
      </c>
      <c r="G13">
        <f t="shared" si="1"/>
        <v>-0.37738165868931373</v>
      </c>
    </row>
    <row r="14" spans="1:13" x14ac:dyDescent="0.25">
      <c r="A14" t="s">
        <v>20</v>
      </c>
      <c r="B14">
        <v>163</v>
      </c>
      <c r="C14">
        <f t="shared" si="0"/>
        <v>-0.54345523584218591</v>
      </c>
      <c r="E14" t="s">
        <v>14</v>
      </c>
      <c r="F14">
        <v>2307</v>
      </c>
      <c r="G14">
        <f t="shared" si="1"/>
        <v>2.0101511367686125</v>
      </c>
    </row>
    <row r="15" spans="1:13" x14ac:dyDescent="0.25">
      <c r="A15" t="s">
        <v>20</v>
      </c>
      <c r="B15">
        <v>2220</v>
      </c>
      <c r="C15">
        <f t="shared" si="0"/>
        <v>1.0810342675103286</v>
      </c>
      <c r="E15" t="s">
        <v>14</v>
      </c>
      <c r="F15">
        <v>88</v>
      </c>
      <c r="G15">
        <f t="shared" si="1"/>
        <v>-0.30133894749017387</v>
      </c>
    </row>
    <row r="16" spans="1:13" x14ac:dyDescent="0.25">
      <c r="A16" t="s">
        <v>20</v>
      </c>
      <c r="B16">
        <v>1606</v>
      </c>
      <c r="C16">
        <f t="shared" si="0"/>
        <v>0.5961356019495877</v>
      </c>
      <c r="E16" t="s">
        <v>14</v>
      </c>
      <c r="F16">
        <v>48</v>
      </c>
      <c r="G16">
        <f t="shared" si="1"/>
        <v>-0.3430061865034012</v>
      </c>
    </row>
    <row r="17" spans="1:7" x14ac:dyDescent="0.25">
      <c r="A17" t="s">
        <v>20</v>
      </c>
      <c r="B17">
        <v>129</v>
      </c>
      <c r="C17">
        <f t="shared" si="0"/>
        <v>-0.5703063020133019</v>
      </c>
      <c r="E17" t="s">
        <v>14</v>
      </c>
      <c r="F17">
        <v>1</v>
      </c>
      <c r="G17">
        <f t="shared" si="1"/>
        <v>-0.39196519234394334</v>
      </c>
    </row>
    <row r="18" spans="1:7" x14ac:dyDescent="0.25">
      <c r="A18" t="s">
        <v>20</v>
      </c>
      <c r="B18">
        <v>226</v>
      </c>
      <c r="C18">
        <f t="shared" si="0"/>
        <v>-0.49370178970158879</v>
      </c>
      <c r="E18" t="s">
        <v>14</v>
      </c>
      <c r="F18">
        <v>1467</v>
      </c>
      <c r="G18">
        <f t="shared" si="1"/>
        <v>1.1351391174908385</v>
      </c>
    </row>
    <row r="19" spans="1:7" x14ac:dyDescent="0.25">
      <c r="A19" t="s">
        <v>20</v>
      </c>
      <c r="B19">
        <v>5419</v>
      </c>
      <c r="C19">
        <f t="shared" si="0"/>
        <v>3.6074036993162077</v>
      </c>
      <c r="E19" t="s">
        <v>14</v>
      </c>
      <c r="F19">
        <v>75</v>
      </c>
      <c r="G19">
        <f t="shared" si="1"/>
        <v>-0.31488080016947273</v>
      </c>
    </row>
    <row r="20" spans="1:7" x14ac:dyDescent="0.25">
      <c r="A20" t="s">
        <v>20</v>
      </c>
      <c r="B20">
        <v>165</v>
      </c>
      <c r="C20">
        <f t="shared" si="0"/>
        <v>-0.54187576136153204</v>
      </c>
      <c r="E20" t="s">
        <v>14</v>
      </c>
      <c r="F20">
        <v>120</v>
      </c>
      <c r="G20">
        <f t="shared" si="1"/>
        <v>-0.26800515627959198</v>
      </c>
    </row>
    <row r="21" spans="1:7" x14ac:dyDescent="0.25">
      <c r="A21" t="s">
        <v>20</v>
      </c>
      <c r="B21">
        <v>1965</v>
      </c>
      <c r="C21">
        <f t="shared" si="0"/>
        <v>0.87965127122695896</v>
      </c>
      <c r="E21" t="s">
        <v>14</v>
      </c>
      <c r="F21">
        <v>2253</v>
      </c>
      <c r="G21">
        <f t="shared" si="1"/>
        <v>1.9539003641007557</v>
      </c>
    </row>
    <row r="22" spans="1:7" x14ac:dyDescent="0.25">
      <c r="A22" t="s">
        <v>20</v>
      </c>
      <c r="B22">
        <v>16</v>
      </c>
      <c r="C22">
        <f t="shared" si="0"/>
        <v>-0.65954661017024607</v>
      </c>
      <c r="E22" t="s">
        <v>14</v>
      </c>
      <c r="F22">
        <v>5</v>
      </c>
      <c r="G22">
        <f t="shared" si="1"/>
        <v>-0.38779846844262056</v>
      </c>
    </row>
    <row r="23" spans="1:7" x14ac:dyDescent="0.25">
      <c r="A23" t="s">
        <v>20</v>
      </c>
      <c r="B23">
        <v>107</v>
      </c>
      <c r="C23">
        <f t="shared" si="0"/>
        <v>-0.58768052130049453</v>
      </c>
      <c r="E23" t="s">
        <v>14</v>
      </c>
      <c r="F23">
        <v>38</v>
      </c>
      <c r="G23">
        <f t="shared" si="1"/>
        <v>-0.35342299625670803</v>
      </c>
    </row>
    <row r="24" spans="1:7" x14ac:dyDescent="0.25">
      <c r="A24" t="s">
        <v>20</v>
      </c>
      <c r="B24">
        <v>134</v>
      </c>
      <c r="C24">
        <f t="shared" si="0"/>
        <v>-0.56635761581166721</v>
      </c>
      <c r="E24" t="s">
        <v>14</v>
      </c>
      <c r="F24">
        <v>12</v>
      </c>
      <c r="G24">
        <f t="shared" si="1"/>
        <v>-0.38050670161530581</v>
      </c>
    </row>
    <row r="25" spans="1:7" x14ac:dyDescent="0.25">
      <c r="A25" t="s">
        <v>20</v>
      </c>
      <c r="B25">
        <v>198</v>
      </c>
      <c r="C25">
        <f t="shared" si="0"/>
        <v>-0.5158144324307431</v>
      </c>
      <c r="E25" t="s">
        <v>14</v>
      </c>
      <c r="F25">
        <v>1684</v>
      </c>
      <c r="G25">
        <f t="shared" si="1"/>
        <v>1.3611838891375969</v>
      </c>
    </row>
    <row r="26" spans="1:7" x14ac:dyDescent="0.25">
      <c r="A26" t="s">
        <v>20</v>
      </c>
      <c r="B26">
        <v>111</v>
      </c>
      <c r="C26">
        <f t="shared" si="0"/>
        <v>-0.58452157233918678</v>
      </c>
      <c r="E26" t="s">
        <v>14</v>
      </c>
      <c r="F26">
        <v>56</v>
      </c>
      <c r="G26">
        <f t="shared" si="1"/>
        <v>-0.3346727387007557</v>
      </c>
    </row>
    <row r="27" spans="1:7" x14ac:dyDescent="0.25">
      <c r="A27" t="s">
        <v>20</v>
      </c>
      <c r="B27">
        <v>222</v>
      </c>
      <c r="C27">
        <f t="shared" si="0"/>
        <v>-0.49686073866289654</v>
      </c>
      <c r="E27" t="s">
        <v>14</v>
      </c>
      <c r="F27">
        <v>838</v>
      </c>
      <c r="G27">
        <f t="shared" si="1"/>
        <v>0.47992178400783869</v>
      </c>
    </row>
    <row r="28" spans="1:7" x14ac:dyDescent="0.25">
      <c r="A28" t="s">
        <v>20</v>
      </c>
      <c r="B28">
        <v>6212</v>
      </c>
      <c r="C28">
        <f t="shared" si="0"/>
        <v>4.2336653308954704</v>
      </c>
      <c r="E28" t="s">
        <v>14</v>
      </c>
      <c r="F28">
        <v>1000</v>
      </c>
      <c r="G28">
        <f t="shared" si="1"/>
        <v>0.6486741020114094</v>
      </c>
    </row>
    <row r="29" spans="1:7" x14ac:dyDescent="0.25">
      <c r="A29" t="s">
        <v>20</v>
      </c>
      <c r="B29">
        <v>98</v>
      </c>
      <c r="C29">
        <f t="shared" si="0"/>
        <v>-0.59478815646343708</v>
      </c>
      <c r="E29" t="s">
        <v>14</v>
      </c>
      <c r="F29">
        <v>1482</v>
      </c>
      <c r="G29">
        <f t="shared" si="1"/>
        <v>1.1507643321207988</v>
      </c>
    </row>
    <row r="30" spans="1:7" x14ac:dyDescent="0.25">
      <c r="A30" t="s">
        <v>20</v>
      </c>
      <c r="B30">
        <v>92</v>
      </c>
      <c r="C30">
        <f t="shared" si="0"/>
        <v>-0.5995265799053987</v>
      </c>
      <c r="E30" t="s">
        <v>14</v>
      </c>
      <c r="F30">
        <v>106</v>
      </c>
      <c r="G30">
        <f t="shared" si="1"/>
        <v>-0.28258868993422154</v>
      </c>
    </row>
    <row r="31" spans="1:7" x14ac:dyDescent="0.25">
      <c r="A31" t="s">
        <v>20</v>
      </c>
      <c r="B31">
        <v>149</v>
      </c>
      <c r="C31">
        <f t="shared" si="0"/>
        <v>-0.55451155720676315</v>
      </c>
      <c r="E31" t="s">
        <v>14</v>
      </c>
      <c r="F31">
        <v>679</v>
      </c>
      <c r="G31">
        <f t="shared" si="1"/>
        <v>0.31429450893026006</v>
      </c>
    </row>
    <row r="32" spans="1:7" x14ac:dyDescent="0.25">
      <c r="A32" t="s">
        <v>20</v>
      </c>
      <c r="B32">
        <v>2431</v>
      </c>
      <c r="C32">
        <f t="shared" si="0"/>
        <v>1.2476688252193129</v>
      </c>
      <c r="E32" t="s">
        <v>14</v>
      </c>
      <c r="F32">
        <v>1220</v>
      </c>
      <c r="G32">
        <f t="shared" si="1"/>
        <v>0.87784391658415972</v>
      </c>
    </row>
    <row r="33" spans="1:7" x14ac:dyDescent="0.25">
      <c r="A33" t="s">
        <v>20</v>
      </c>
      <c r="B33">
        <v>303</v>
      </c>
      <c r="C33">
        <f t="shared" si="0"/>
        <v>-0.43289202219641443</v>
      </c>
      <c r="E33" t="s">
        <v>14</v>
      </c>
      <c r="F33">
        <v>1</v>
      </c>
      <c r="G33">
        <f t="shared" si="1"/>
        <v>-0.39196519234394334</v>
      </c>
    </row>
    <row r="34" spans="1:7" x14ac:dyDescent="0.25">
      <c r="A34" t="s">
        <v>20</v>
      </c>
      <c r="B34">
        <v>209</v>
      </c>
      <c r="C34">
        <f t="shared" si="0"/>
        <v>-0.50712732278714678</v>
      </c>
      <c r="E34" t="s">
        <v>14</v>
      </c>
      <c r="F34">
        <v>37</v>
      </c>
      <c r="G34">
        <f t="shared" si="1"/>
        <v>-0.35446467723203873</v>
      </c>
    </row>
    <row r="35" spans="1:7" x14ac:dyDescent="0.25">
      <c r="A35" t="s">
        <v>20</v>
      </c>
      <c r="B35">
        <v>131</v>
      </c>
      <c r="C35">
        <f t="shared" si="0"/>
        <v>-0.56872682753264803</v>
      </c>
      <c r="E35" t="s">
        <v>14</v>
      </c>
      <c r="F35">
        <v>60</v>
      </c>
      <c r="G35">
        <f t="shared" si="1"/>
        <v>-0.33050601479943298</v>
      </c>
    </row>
    <row r="36" spans="1:7" x14ac:dyDescent="0.25">
      <c r="A36" t="s">
        <v>20</v>
      </c>
      <c r="B36">
        <v>164</v>
      </c>
      <c r="C36">
        <f t="shared" si="0"/>
        <v>-0.54266549860185898</v>
      </c>
      <c r="E36" t="s">
        <v>14</v>
      </c>
      <c r="F36">
        <v>296</v>
      </c>
      <c r="G36">
        <f t="shared" si="1"/>
        <v>-8.4669304621391703E-2</v>
      </c>
    </row>
    <row r="37" spans="1:7" x14ac:dyDescent="0.25">
      <c r="A37" t="s">
        <v>20</v>
      </c>
      <c r="B37">
        <v>201</v>
      </c>
      <c r="C37">
        <f t="shared" si="0"/>
        <v>-0.51344522070976228</v>
      </c>
      <c r="E37" t="s">
        <v>14</v>
      </c>
      <c r="F37">
        <v>3304</v>
      </c>
      <c r="G37">
        <f t="shared" si="1"/>
        <v>3.0487070691733043</v>
      </c>
    </row>
    <row r="38" spans="1:7" x14ac:dyDescent="0.25">
      <c r="A38" t="s">
        <v>20</v>
      </c>
      <c r="B38">
        <v>211</v>
      </c>
      <c r="C38">
        <f t="shared" si="0"/>
        <v>-0.50554784830649291</v>
      </c>
      <c r="E38" t="s">
        <v>14</v>
      </c>
      <c r="F38">
        <v>73</v>
      </c>
      <c r="G38">
        <f t="shared" si="1"/>
        <v>-0.31696416212013412</v>
      </c>
    </row>
    <row r="39" spans="1:7" x14ac:dyDescent="0.25">
      <c r="A39" t="s">
        <v>20</v>
      </c>
      <c r="B39">
        <v>128</v>
      </c>
      <c r="C39">
        <f t="shared" si="0"/>
        <v>-0.57109603925362884</v>
      </c>
      <c r="E39" t="s">
        <v>14</v>
      </c>
      <c r="F39">
        <v>3387</v>
      </c>
      <c r="G39">
        <f t="shared" si="1"/>
        <v>3.1351665901257508</v>
      </c>
    </row>
    <row r="40" spans="1:7" x14ac:dyDescent="0.25">
      <c r="A40" t="s">
        <v>20</v>
      </c>
      <c r="B40">
        <v>1600</v>
      </c>
      <c r="C40">
        <f t="shared" si="0"/>
        <v>0.59139717850762608</v>
      </c>
      <c r="E40" t="s">
        <v>14</v>
      </c>
      <c r="F40">
        <v>662</v>
      </c>
      <c r="G40">
        <f t="shared" si="1"/>
        <v>0.29658593234963843</v>
      </c>
    </row>
    <row r="41" spans="1:7" x14ac:dyDescent="0.25">
      <c r="A41" t="s">
        <v>20</v>
      </c>
      <c r="B41">
        <v>249</v>
      </c>
      <c r="C41">
        <f t="shared" si="0"/>
        <v>-0.47553783317406917</v>
      </c>
      <c r="E41" t="s">
        <v>14</v>
      </c>
      <c r="F41">
        <v>774</v>
      </c>
      <c r="G41">
        <f t="shared" si="1"/>
        <v>0.41325420158667497</v>
      </c>
    </row>
    <row r="42" spans="1:7" x14ac:dyDescent="0.25">
      <c r="A42" t="s">
        <v>20</v>
      </c>
      <c r="B42">
        <v>236</v>
      </c>
      <c r="C42">
        <f t="shared" si="0"/>
        <v>-0.48580441729831936</v>
      </c>
      <c r="E42" t="s">
        <v>14</v>
      </c>
      <c r="F42">
        <v>672</v>
      </c>
      <c r="G42">
        <f t="shared" si="1"/>
        <v>0.30700274210294526</v>
      </c>
    </row>
    <row r="43" spans="1:7" x14ac:dyDescent="0.25">
      <c r="A43" t="s">
        <v>20</v>
      </c>
      <c r="B43">
        <v>4065</v>
      </c>
      <c r="C43">
        <f t="shared" si="0"/>
        <v>2.5380994759135316</v>
      </c>
      <c r="E43" t="s">
        <v>14</v>
      </c>
      <c r="F43">
        <v>940</v>
      </c>
      <c r="G43">
        <f t="shared" si="1"/>
        <v>0.58617324349156841</v>
      </c>
    </row>
    <row r="44" spans="1:7" x14ac:dyDescent="0.25">
      <c r="A44" t="s">
        <v>20</v>
      </c>
      <c r="B44">
        <v>246</v>
      </c>
      <c r="C44">
        <f t="shared" si="0"/>
        <v>-0.47790704489504998</v>
      </c>
      <c r="E44" t="s">
        <v>14</v>
      </c>
      <c r="F44">
        <v>117</v>
      </c>
      <c r="G44">
        <f t="shared" si="1"/>
        <v>-0.27113019920558401</v>
      </c>
    </row>
    <row r="45" spans="1:7" x14ac:dyDescent="0.25">
      <c r="A45" t="s">
        <v>20</v>
      </c>
      <c r="B45">
        <v>2475</v>
      </c>
      <c r="C45">
        <f t="shared" si="0"/>
        <v>1.2824172637936981</v>
      </c>
      <c r="E45" t="s">
        <v>14</v>
      </c>
      <c r="F45">
        <v>115</v>
      </c>
      <c r="G45">
        <f t="shared" si="1"/>
        <v>-0.2732135611562454</v>
      </c>
    </row>
    <row r="46" spans="1:7" x14ac:dyDescent="0.25">
      <c r="A46" t="s">
        <v>20</v>
      </c>
      <c r="B46">
        <v>76</v>
      </c>
      <c r="C46">
        <f t="shared" si="0"/>
        <v>-0.61216237575062971</v>
      </c>
      <c r="E46" t="s">
        <v>14</v>
      </c>
      <c r="F46">
        <v>326</v>
      </c>
      <c r="G46">
        <f t="shared" si="1"/>
        <v>-5.3418875361471198E-2</v>
      </c>
    </row>
    <row r="47" spans="1:7" x14ac:dyDescent="0.25">
      <c r="A47" t="s">
        <v>20</v>
      </c>
      <c r="B47">
        <v>54</v>
      </c>
      <c r="C47">
        <f t="shared" si="0"/>
        <v>-0.62953659503782233</v>
      </c>
      <c r="E47" t="s">
        <v>14</v>
      </c>
      <c r="F47">
        <v>1</v>
      </c>
      <c r="G47">
        <f t="shared" si="1"/>
        <v>-0.39196519234394334</v>
      </c>
    </row>
    <row r="48" spans="1:7" x14ac:dyDescent="0.25">
      <c r="A48" t="s">
        <v>20</v>
      </c>
      <c r="B48">
        <v>88</v>
      </c>
      <c r="C48">
        <f t="shared" si="0"/>
        <v>-0.60268552886670645</v>
      </c>
      <c r="E48" t="s">
        <v>14</v>
      </c>
      <c r="F48">
        <v>1467</v>
      </c>
      <c r="G48">
        <f t="shared" si="1"/>
        <v>1.1351391174908385</v>
      </c>
    </row>
    <row r="49" spans="1:7" x14ac:dyDescent="0.25">
      <c r="A49" t="s">
        <v>20</v>
      </c>
      <c r="B49">
        <v>85</v>
      </c>
      <c r="C49">
        <f t="shared" si="0"/>
        <v>-0.60505474058768727</v>
      </c>
      <c r="E49" t="s">
        <v>14</v>
      </c>
      <c r="F49">
        <v>5681</v>
      </c>
      <c r="G49">
        <f t="shared" si="1"/>
        <v>5.5247827475343385</v>
      </c>
    </row>
    <row r="50" spans="1:7" x14ac:dyDescent="0.25">
      <c r="A50" t="s">
        <v>20</v>
      </c>
      <c r="B50">
        <v>170</v>
      </c>
      <c r="C50">
        <f t="shared" si="0"/>
        <v>-0.53792707515989735</v>
      </c>
      <c r="E50" t="s">
        <v>14</v>
      </c>
      <c r="F50">
        <v>1059</v>
      </c>
      <c r="G50">
        <f t="shared" si="1"/>
        <v>0.71013327955591965</v>
      </c>
    </row>
    <row r="51" spans="1:7" x14ac:dyDescent="0.25">
      <c r="A51" t="s">
        <v>20</v>
      </c>
      <c r="B51">
        <v>330</v>
      </c>
      <c r="C51">
        <f t="shared" si="0"/>
        <v>-0.41156911670758706</v>
      </c>
      <c r="E51" t="s">
        <v>14</v>
      </c>
      <c r="F51">
        <v>1194</v>
      </c>
      <c r="G51">
        <f t="shared" si="1"/>
        <v>0.850760211225562</v>
      </c>
    </row>
    <row r="52" spans="1:7" x14ac:dyDescent="0.25">
      <c r="A52" t="s">
        <v>20</v>
      </c>
      <c r="B52">
        <v>127</v>
      </c>
      <c r="C52">
        <f t="shared" si="0"/>
        <v>-0.57188577649395578</v>
      </c>
      <c r="E52" t="s">
        <v>14</v>
      </c>
      <c r="F52">
        <v>30</v>
      </c>
      <c r="G52">
        <f t="shared" si="1"/>
        <v>-0.36175644405935348</v>
      </c>
    </row>
    <row r="53" spans="1:7" x14ac:dyDescent="0.25">
      <c r="A53" t="s">
        <v>20</v>
      </c>
      <c r="B53">
        <v>411</v>
      </c>
      <c r="C53">
        <f t="shared" si="0"/>
        <v>-0.34760040024110495</v>
      </c>
      <c r="E53" t="s">
        <v>14</v>
      </c>
      <c r="F53">
        <v>75</v>
      </c>
      <c r="G53">
        <f t="shared" si="1"/>
        <v>-0.31488080016947273</v>
      </c>
    </row>
    <row r="54" spans="1:7" x14ac:dyDescent="0.25">
      <c r="A54" t="s">
        <v>20</v>
      </c>
      <c r="B54">
        <v>180</v>
      </c>
      <c r="C54">
        <f t="shared" si="0"/>
        <v>-0.53002970275662797</v>
      </c>
      <c r="E54" t="s">
        <v>14</v>
      </c>
      <c r="F54">
        <v>955</v>
      </c>
      <c r="G54">
        <f t="shared" si="1"/>
        <v>0.60179845812152866</v>
      </c>
    </row>
    <row r="55" spans="1:7" x14ac:dyDescent="0.25">
      <c r="A55" t="s">
        <v>20</v>
      </c>
      <c r="B55">
        <v>374</v>
      </c>
      <c r="C55">
        <f t="shared" si="0"/>
        <v>-0.37682067813320175</v>
      </c>
      <c r="E55" t="s">
        <v>14</v>
      </c>
      <c r="F55">
        <v>67</v>
      </c>
      <c r="G55">
        <f t="shared" si="1"/>
        <v>-0.32321424797211823</v>
      </c>
    </row>
    <row r="56" spans="1:7" x14ac:dyDescent="0.25">
      <c r="A56" t="s">
        <v>20</v>
      </c>
      <c r="B56">
        <v>71</v>
      </c>
      <c r="C56">
        <f t="shared" si="0"/>
        <v>-0.61611106195226439</v>
      </c>
      <c r="E56" t="s">
        <v>14</v>
      </c>
      <c r="F56">
        <v>5</v>
      </c>
      <c r="G56">
        <f t="shared" si="1"/>
        <v>-0.38779846844262056</v>
      </c>
    </row>
    <row r="57" spans="1:7" x14ac:dyDescent="0.25">
      <c r="A57" t="s">
        <v>20</v>
      </c>
      <c r="B57">
        <v>203</v>
      </c>
      <c r="C57">
        <f t="shared" si="0"/>
        <v>-0.51186574622910841</v>
      </c>
      <c r="E57" t="s">
        <v>14</v>
      </c>
      <c r="F57">
        <v>26</v>
      </c>
      <c r="G57">
        <f t="shared" si="1"/>
        <v>-0.3659231679606762</v>
      </c>
    </row>
    <row r="58" spans="1:7" x14ac:dyDescent="0.25">
      <c r="A58" t="s">
        <v>20</v>
      </c>
      <c r="B58">
        <v>113</v>
      </c>
      <c r="C58">
        <f t="shared" si="0"/>
        <v>-0.5829420978585329</v>
      </c>
      <c r="E58" t="s">
        <v>14</v>
      </c>
      <c r="F58">
        <v>1130</v>
      </c>
      <c r="G58">
        <f t="shared" si="1"/>
        <v>0.78409262880439823</v>
      </c>
    </row>
    <row r="59" spans="1:7" x14ac:dyDescent="0.25">
      <c r="A59" t="s">
        <v>20</v>
      </c>
      <c r="B59">
        <v>96</v>
      </c>
      <c r="C59">
        <f t="shared" si="0"/>
        <v>-0.59636763094409095</v>
      </c>
      <c r="E59" t="s">
        <v>14</v>
      </c>
      <c r="F59">
        <v>782</v>
      </c>
      <c r="G59">
        <f t="shared" si="1"/>
        <v>0.42158764938932042</v>
      </c>
    </row>
    <row r="60" spans="1:7" x14ac:dyDescent="0.25">
      <c r="A60" t="s">
        <v>20</v>
      </c>
      <c r="B60">
        <v>498</v>
      </c>
      <c r="C60">
        <f t="shared" si="0"/>
        <v>-0.27889326033266121</v>
      </c>
      <c r="E60" t="s">
        <v>14</v>
      </c>
      <c r="F60">
        <v>210</v>
      </c>
      <c r="G60">
        <f t="shared" si="1"/>
        <v>-0.17425386849983046</v>
      </c>
    </row>
    <row r="61" spans="1:7" x14ac:dyDescent="0.25">
      <c r="A61" t="s">
        <v>20</v>
      </c>
      <c r="B61">
        <v>180</v>
      </c>
      <c r="C61">
        <f t="shared" si="0"/>
        <v>-0.53002970275662797</v>
      </c>
      <c r="E61" t="s">
        <v>14</v>
      </c>
      <c r="F61">
        <v>136</v>
      </c>
      <c r="G61">
        <f t="shared" si="1"/>
        <v>-0.25133826067430104</v>
      </c>
    </row>
    <row r="62" spans="1:7" x14ac:dyDescent="0.25">
      <c r="A62" t="s">
        <v>20</v>
      </c>
      <c r="B62">
        <v>27</v>
      </c>
      <c r="C62">
        <f t="shared" si="0"/>
        <v>-0.65085950052664976</v>
      </c>
      <c r="E62" t="s">
        <v>14</v>
      </c>
      <c r="F62">
        <v>86</v>
      </c>
      <c r="G62">
        <f t="shared" si="1"/>
        <v>-0.3034223094408352</v>
      </c>
    </row>
    <row r="63" spans="1:7" x14ac:dyDescent="0.25">
      <c r="A63" t="s">
        <v>20</v>
      </c>
      <c r="B63">
        <v>2331</v>
      </c>
      <c r="C63">
        <f t="shared" si="0"/>
        <v>1.1686951011866189</v>
      </c>
      <c r="E63" t="s">
        <v>14</v>
      </c>
      <c r="F63">
        <v>19</v>
      </c>
      <c r="G63">
        <f t="shared" si="1"/>
        <v>-0.373214934787991</v>
      </c>
    </row>
    <row r="64" spans="1:7" x14ac:dyDescent="0.25">
      <c r="A64" t="s">
        <v>20</v>
      </c>
      <c r="B64">
        <v>113</v>
      </c>
      <c r="C64">
        <f t="shared" si="0"/>
        <v>-0.5829420978585329</v>
      </c>
      <c r="E64" t="s">
        <v>14</v>
      </c>
      <c r="F64">
        <v>886</v>
      </c>
      <c r="G64">
        <f t="shared" si="1"/>
        <v>0.52992247082371147</v>
      </c>
    </row>
    <row r="65" spans="1:7" x14ac:dyDescent="0.25">
      <c r="A65" t="s">
        <v>20</v>
      </c>
      <c r="B65">
        <v>164</v>
      </c>
      <c r="C65">
        <f t="shared" si="0"/>
        <v>-0.54266549860185898</v>
      </c>
      <c r="E65" t="s">
        <v>14</v>
      </c>
      <c r="F65">
        <v>35</v>
      </c>
      <c r="G65">
        <f t="shared" si="1"/>
        <v>-0.35654803918270006</v>
      </c>
    </row>
    <row r="66" spans="1:7" x14ac:dyDescent="0.25">
      <c r="A66" t="s">
        <v>20</v>
      </c>
      <c r="B66">
        <v>164</v>
      </c>
      <c r="C66">
        <f t="shared" si="0"/>
        <v>-0.54266549860185898</v>
      </c>
      <c r="E66" t="s">
        <v>14</v>
      </c>
      <c r="F66">
        <v>24</v>
      </c>
      <c r="G66">
        <f t="shared" si="1"/>
        <v>-0.36800652991133759</v>
      </c>
    </row>
    <row r="67" spans="1:7" x14ac:dyDescent="0.25">
      <c r="A67" t="s">
        <v>20</v>
      </c>
      <c r="B67">
        <v>336</v>
      </c>
      <c r="C67">
        <f t="shared" ref="C67:C130" si="2">(B67-$J$2)/$J$7</f>
        <v>-0.40683069326562543</v>
      </c>
      <c r="E67" t="s">
        <v>14</v>
      </c>
      <c r="F67">
        <v>86</v>
      </c>
      <c r="G67">
        <f t="shared" ref="G67:G130" si="3">(F67-$M$2)/$M$7</f>
        <v>-0.3034223094408352</v>
      </c>
    </row>
    <row r="68" spans="1:7" x14ac:dyDescent="0.25">
      <c r="A68" t="s">
        <v>20</v>
      </c>
      <c r="B68">
        <v>1917</v>
      </c>
      <c r="C68">
        <f t="shared" si="2"/>
        <v>0.84174388369126585</v>
      </c>
      <c r="E68" t="s">
        <v>14</v>
      </c>
      <c r="F68">
        <v>243</v>
      </c>
      <c r="G68">
        <f t="shared" si="3"/>
        <v>-0.13987839631391791</v>
      </c>
    </row>
    <row r="69" spans="1:7" x14ac:dyDescent="0.25">
      <c r="A69" t="s">
        <v>20</v>
      </c>
      <c r="B69">
        <v>95</v>
      </c>
      <c r="C69">
        <f t="shared" si="2"/>
        <v>-0.59715736818441789</v>
      </c>
      <c r="E69" t="s">
        <v>14</v>
      </c>
      <c r="F69">
        <v>65</v>
      </c>
      <c r="G69">
        <f t="shared" si="3"/>
        <v>-0.32529760992277956</v>
      </c>
    </row>
    <row r="70" spans="1:7" x14ac:dyDescent="0.25">
      <c r="A70" t="s">
        <v>20</v>
      </c>
      <c r="B70">
        <v>147</v>
      </c>
      <c r="C70">
        <f t="shared" si="2"/>
        <v>-0.55609103168741703</v>
      </c>
      <c r="E70" t="s">
        <v>14</v>
      </c>
      <c r="F70">
        <v>100</v>
      </c>
      <c r="G70">
        <f t="shared" si="3"/>
        <v>-0.28883877578620565</v>
      </c>
    </row>
    <row r="71" spans="1:7" x14ac:dyDescent="0.25">
      <c r="A71" t="s">
        <v>20</v>
      </c>
      <c r="B71">
        <v>86</v>
      </c>
      <c r="C71">
        <f t="shared" si="2"/>
        <v>-0.60426500334736033</v>
      </c>
      <c r="E71" t="s">
        <v>14</v>
      </c>
      <c r="F71">
        <v>168</v>
      </c>
      <c r="G71">
        <f t="shared" si="3"/>
        <v>-0.21800446946371918</v>
      </c>
    </row>
    <row r="72" spans="1:7" x14ac:dyDescent="0.25">
      <c r="A72" t="s">
        <v>20</v>
      </c>
      <c r="B72">
        <v>83</v>
      </c>
      <c r="C72">
        <f t="shared" si="2"/>
        <v>-0.60663421506834114</v>
      </c>
      <c r="E72" t="s">
        <v>14</v>
      </c>
      <c r="F72">
        <v>13</v>
      </c>
      <c r="G72">
        <f t="shared" si="3"/>
        <v>-0.37946502063997511</v>
      </c>
    </row>
    <row r="73" spans="1:7" x14ac:dyDescent="0.25">
      <c r="A73" t="s">
        <v>20</v>
      </c>
      <c r="B73">
        <v>676</v>
      </c>
      <c r="C73">
        <f t="shared" si="2"/>
        <v>-0.13832003155446601</v>
      </c>
      <c r="E73" t="s">
        <v>14</v>
      </c>
      <c r="F73">
        <v>1</v>
      </c>
      <c r="G73">
        <f t="shared" si="3"/>
        <v>-0.39196519234394334</v>
      </c>
    </row>
    <row r="74" spans="1:7" x14ac:dyDescent="0.25">
      <c r="A74" t="s">
        <v>20</v>
      </c>
      <c r="B74">
        <v>361</v>
      </c>
      <c r="C74">
        <f t="shared" si="2"/>
        <v>-0.38708726225745194</v>
      </c>
      <c r="E74" t="s">
        <v>14</v>
      </c>
      <c r="F74">
        <v>40</v>
      </c>
      <c r="G74">
        <f t="shared" si="3"/>
        <v>-0.35133963430604664</v>
      </c>
    </row>
    <row r="75" spans="1:7" x14ac:dyDescent="0.25">
      <c r="A75" t="s">
        <v>20</v>
      </c>
      <c r="B75">
        <v>131</v>
      </c>
      <c r="C75">
        <f t="shared" si="2"/>
        <v>-0.56872682753264803</v>
      </c>
      <c r="E75" t="s">
        <v>14</v>
      </c>
      <c r="F75">
        <v>226</v>
      </c>
      <c r="G75">
        <f t="shared" si="3"/>
        <v>-0.15758697289453955</v>
      </c>
    </row>
    <row r="76" spans="1:7" x14ac:dyDescent="0.25">
      <c r="A76" t="s">
        <v>20</v>
      </c>
      <c r="B76">
        <v>126</v>
      </c>
      <c r="C76">
        <f t="shared" si="2"/>
        <v>-0.57267551373428272</v>
      </c>
      <c r="E76" t="s">
        <v>14</v>
      </c>
      <c r="F76">
        <v>1625</v>
      </c>
      <c r="G76">
        <f t="shared" si="3"/>
        <v>1.2997247115930866</v>
      </c>
    </row>
    <row r="77" spans="1:7" x14ac:dyDescent="0.25">
      <c r="A77" t="s">
        <v>20</v>
      </c>
      <c r="B77">
        <v>275</v>
      </c>
      <c r="C77">
        <f t="shared" si="2"/>
        <v>-0.45500466492556874</v>
      </c>
      <c r="E77" t="s">
        <v>14</v>
      </c>
      <c r="F77">
        <v>143</v>
      </c>
      <c r="G77">
        <f t="shared" si="3"/>
        <v>-0.24404649384698626</v>
      </c>
    </row>
    <row r="78" spans="1:7" x14ac:dyDescent="0.25">
      <c r="A78" t="s">
        <v>20</v>
      </c>
      <c r="B78">
        <v>67</v>
      </c>
      <c r="C78">
        <f t="shared" si="2"/>
        <v>-0.61927001091357214</v>
      </c>
      <c r="E78" t="s">
        <v>14</v>
      </c>
      <c r="F78">
        <v>934</v>
      </c>
      <c r="G78">
        <f t="shared" si="3"/>
        <v>0.57992315763958424</v>
      </c>
    </row>
    <row r="79" spans="1:7" x14ac:dyDescent="0.25">
      <c r="A79" t="s">
        <v>20</v>
      </c>
      <c r="B79">
        <v>154</v>
      </c>
      <c r="C79">
        <f t="shared" si="2"/>
        <v>-0.55056287100512846</v>
      </c>
      <c r="E79" t="s">
        <v>14</v>
      </c>
      <c r="F79">
        <v>17</v>
      </c>
      <c r="G79">
        <f t="shared" si="3"/>
        <v>-0.37529829673865239</v>
      </c>
    </row>
    <row r="80" spans="1:7" x14ac:dyDescent="0.25">
      <c r="A80" t="s">
        <v>20</v>
      </c>
      <c r="B80">
        <v>1782</v>
      </c>
      <c r="C80">
        <f t="shared" si="2"/>
        <v>0.73512935624712905</v>
      </c>
      <c r="E80" t="s">
        <v>14</v>
      </c>
      <c r="F80">
        <v>2179</v>
      </c>
      <c r="G80">
        <f t="shared" si="3"/>
        <v>1.8768159719262851</v>
      </c>
    </row>
    <row r="81" spans="1:7" x14ac:dyDescent="0.25">
      <c r="A81" t="s">
        <v>20</v>
      </c>
      <c r="B81">
        <v>903</v>
      </c>
      <c r="C81">
        <f t="shared" si="2"/>
        <v>4.095032199974926E-2</v>
      </c>
      <c r="E81" t="s">
        <v>14</v>
      </c>
      <c r="F81">
        <v>931</v>
      </c>
      <c r="G81">
        <f t="shared" si="3"/>
        <v>0.57679811471359221</v>
      </c>
    </row>
    <row r="82" spans="1:7" x14ac:dyDescent="0.25">
      <c r="A82" t="s">
        <v>20</v>
      </c>
      <c r="B82">
        <v>94</v>
      </c>
      <c r="C82">
        <f t="shared" si="2"/>
        <v>-0.59794710542474483</v>
      </c>
      <c r="E82" t="s">
        <v>14</v>
      </c>
      <c r="F82">
        <v>92</v>
      </c>
      <c r="G82">
        <f t="shared" si="3"/>
        <v>-0.29717222358885109</v>
      </c>
    </row>
    <row r="83" spans="1:7" x14ac:dyDescent="0.25">
      <c r="A83" t="s">
        <v>20</v>
      </c>
      <c r="B83">
        <v>180</v>
      </c>
      <c r="C83">
        <f t="shared" si="2"/>
        <v>-0.53002970275662797</v>
      </c>
      <c r="E83" t="s">
        <v>14</v>
      </c>
      <c r="F83">
        <v>57</v>
      </c>
      <c r="G83">
        <f t="shared" si="3"/>
        <v>-0.33363105772542506</v>
      </c>
    </row>
    <row r="84" spans="1:7" x14ac:dyDescent="0.25">
      <c r="A84" t="s">
        <v>20</v>
      </c>
      <c r="B84">
        <v>533</v>
      </c>
      <c r="C84">
        <f t="shared" si="2"/>
        <v>-0.25125245692121834</v>
      </c>
      <c r="E84" t="s">
        <v>14</v>
      </c>
      <c r="F84">
        <v>41</v>
      </c>
      <c r="G84">
        <f t="shared" si="3"/>
        <v>-0.35029795333071595</v>
      </c>
    </row>
    <row r="85" spans="1:7" x14ac:dyDescent="0.25">
      <c r="A85" t="s">
        <v>20</v>
      </c>
      <c r="B85">
        <v>2443</v>
      </c>
      <c r="C85">
        <f t="shared" si="2"/>
        <v>1.2571456721032361</v>
      </c>
      <c r="E85" t="s">
        <v>14</v>
      </c>
      <c r="F85">
        <v>1</v>
      </c>
      <c r="G85">
        <f t="shared" si="3"/>
        <v>-0.39196519234394334</v>
      </c>
    </row>
    <row r="86" spans="1:7" x14ac:dyDescent="0.25">
      <c r="A86" t="s">
        <v>20</v>
      </c>
      <c r="B86">
        <v>89</v>
      </c>
      <c r="C86">
        <f t="shared" si="2"/>
        <v>-0.60189579162637952</v>
      </c>
      <c r="E86" t="s">
        <v>14</v>
      </c>
      <c r="F86">
        <v>101</v>
      </c>
      <c r="G86">
        <f t="shared" si="3"/>
        <v>-0.28779709481087495</v>
      </c>
    </row>
    <row r="87" spans="1:7" x14ac:dyDescent="0.25">
      <c r="A87" t="s">
        <v>20</v>
      </c>
      <c r="B87">
        <v>159</v>
      </c>
      <c r="C87">
        <f t="shared" si="2"/>
        <v>-0.54661418480349366</v>
      </c>
      <c r="E87" t="s">
        <v>14</v>
      </c>
      <c r="F87">
        <v>1335</v>
      </c>
      <c r="G87">
        <f t="shared" si="3"/>
        <v>0.9976372287471883</v>
      </c>
    </row>
    <row r="88" spans="1:7" x14ac:dyDescent="0.25">
      <c r="A88" t="s">
        <v>20</v>
      </c>
      <c r="B88">
        <v>50</v>
      </c>
      <c r="C88">
        <f t="shared" si="2"/>
        <v>-0.63269554399913008</v>
      </c>
      <c r="E88" t="s">
        <v>14</v>
      </c>
      <c r="F88">
        <v>15</v>
      </c>
      <c r="G88">
        <f t="shared" si="3"/>
        <v>-0.37738165868931373</v>
      </c>
    </row>
    <row r="89" spans="1:7" x14ac:dyDescent="0.25">
      <c r="A89" t="s">
        <v>20</v>
      </c>
      <c r="B89">
        <v>186</v>
      </c>
      <c r="C89">
        <f t="shared" si="2"/>
        <v>-0.52529127931466635</v>
      </c>
      <c r="E89" t="s">
        <v>14</v>
      </c>
      <c r="F89">
        <v>454</v>
      </c>
      <c r="G89">
        <f t="shared" si="3"/>
        <v>7.9916289480856287E-2</v>
      </c>
    </row>
    <row r="90" spans="1:7" x14ac:dyDescent="0.25">
      <c r="A90" t="s">
        <v>20</v>
      </c>
      <c r="B90">
        <v>1071</v>
      </c>
      <c r="C90">
        <f t="shared" si="2"/>
        <v>0.17362617837467509</v>
      </c>
      <c r="E90" t="s">
        <v>14</v>
      </c>
      <c r="F90">
        <v>3182</v>
      </c>
      <c r="G90">
        <f t="shared" si="3"/>
        <v>2.921621990182961</v>
      </c>
    </row>
    <row r="91" spans="1:7" x14ac:dyDescent="0.25">
      <c r="A91" t="s">
        <v>20</v>
      </c>
      <c r="B91">
        <v>117</v>
      </c>
      <c r="C91">
        <f t="shared" si="2"/>
        <v>-0.57978314889722515</v>
      </c>
      <c r="E91" t="s">
        <v>14</v>
      </c>
      <c r="F91">
        <v>15</v>
      </c>
      <c r="G91">
        <f t="shared" si="3"/>
        <v>-0.37738165868931373</v>
      </c>
    </row>
    <row r="92" spans="1:7" x14ac:dyDescent="0.25">
      <c r="A92" t="s">
        <v>20</v>
      </c>
      <c r="B92">
        <v>70</v>
      </c>
      <c r="C92">
        <f t="shared" si="2"/>
        <v>-0.61690079919259133</v>
      </c>
      <c r="E92" t="s">
        <v>14</v>
      </c>
      <c r="F92">
        <v>133</v>
      </c>
      <c r="G92">
        <f t="shared" si="3"/>
        <v>-0.25446330360029312</v>
      </c>
    </row>
    <row r="93" spans="1:7" x14ac:dyDescent="0.25">
      <c r="A93" t="s">
        <v>20</v>
      </c>
      <c r="B93">
        <v>135</v>
      </c>
      <c r="C93">
        <f t="shared" si="2"/>
        <v>-0.56556787857134028</v>
      </c>
      <c r="E93" t="s">
        <v>14</v>
      </c>
      <c r="F93">
        <v>2062</v>
      </c>
      <c r="G93">
        <f t="shared" si="3"/>
        <v>1.7549392978125953</v>
      </c>
    </row>
    <row r="94" spans="1:7" x14ac:dyDescent="0.25">
      <c r="A94" t="s">
        <v>20</v>
      </c>
      <c r="B94">
        <v>768</v>
      </c>
      <c r="C94">
        <f t="shared" si="2"/>
        <v>-6.5664205444387572E-2</v>
      </c>
      <c r="E94" t="s">
        <v>14</v>
      </c>
      <c r="F94">
        <v>29</v>
      </c>
      <c r="G94">
        <f t="shared" si="3"/>
        <v>-0.36279812503468417</v>
      </c>
    </row>
    <row r="95" spans="1:7" x14ac:dyDescent="0.25">
      <c r="A95" t="s">
        <v>20</v>
      </c>
      <c r="B95">
        <v>199</v>
      </c>
      <c r="C95">
        <f t="shared" si="2"/>
        <v>-0.51502469519041616</v>
      </c>
      <c r="E95" t="s">
        <v>14</v>
      </c>
      <c r="F95">
        <v>132</v>
      </c>
      <c r="G95">
        <f t="shared" si="3"/>
        <v>-0.25550498457562376</v>
      </c>
    </row>
    <row r="96" spans="1:7" x14ac:dyDescent="0.25">
      <c r="A96" t="s">
        <v>20</v>
      </c>
      <c r="B96">
        <v>107</v>
      </c>
      <c r="C96">
        <f t="shared" si="2"/>
        <v>-0.58768052130049453</v>
      </c>
      <c r="E96" t="s">
        <v>14</v>
      </c>
      <c r="F96">
        <v>137</v>
      </c>
      <c r="G96">
        <f t="shared" si="3"/>
        <v>-0.25029657969897035</v>
      </c>
    </row>
    <row r="97" spans="1:7" x14ac:dyDescent="0.25">
      <c r="A97" t="s">
        <v>20</v>
      </c>
      <c r="B97">
        <v>195</v>
      </c>
      <c r="C97">
        <f t="shared" si="2"/>
        <v>-0.51818364415172391</v>
      </c>
      <c r="E97" t="s">
        <v>14</v>
      </c>
      <c r="F97">
        <v>908</v>
      </c>
      <c r="G97">
        <f t="shared" si="3"/>
        <v>0.55283945228098652</v>
      </c>
    </row>
    <row r="98" spans="1:7" x14ac:dyDescent="0.25">
      <c r="A98" t="s">
        <v>20</v>
      </c>
      <c r="B98">
        <v>3376</v>
      </c>
      <c r="C98">
        <f t="shared" si="2"/>
        <v>1.9939705173282705</v>
      </c>
      <c r="E98" t="s">
        <v>14</v>
      </c>
      <c r="F98">
        <v>10</v>
      </c>
      <c r="G98">
        <f t="shared" si="3"/>
        <v>-0.38259006356596714</v>
      </c>
    </row>
    <row r="99" spans="1:7" x14ac:dyDescent="0.25">
      <c r="A99" t="s">
        <v>20</v>
      </c>
      <c r="B99">
        <v>41</v>
      </c>
      <c r="C99">
        <f t="shared" si="2"/>
        <v>-0.63980317916207252</v>
      </c>
      <c r="E99" t="s">
        <v>14</v>
      </c>
      <c r="F99">
        <v>1910</v>
      </c>
      <c r="G99">
        <f t="shared" si="3"/>
        <v>1.5966037895623313</v>
      </c>
    </row>
    <row r="100" spans="1:7" x14ac:dyDescent="0.25">
      <c r="A100" t="s">
        <v>20</v>
      </c>
      <c r="B100">
        <v>1821</v>
      </c>
      <c r="C100">
        <f t="shared" si="2"/>
        <v>0.76592910861987973</v>
      </c>
      <c r="E100" t="s">
        <v>14</v>
      </c>
      <c r="F100">
        <v>38</v>
      </c>
      <c r="G100">
        <f t="shared" si="3"/>
        <v>-0.35342299625670803</v>
      </c>
    </row>
    <row r="101" spans="1:7" x14ac:dyDescent="0.25">
      <c r="A101" t="s">
        <v>20</v>
      </c>
      <c r="B101">
        <v>164</v>
      </c>
      <c r="C101">
        <f t="shared" si="2"/>
        <v>-0.54266549860185898</v>
      </c>
      <c r="E101" t="s">
        <v>14</v>
      </c>
      <c r="F101">
        <v>104</v>
      </c>
      <c r="G101">
        <f t="shared" si="3"/>
        <v>-0.28467205188488293</v>
      </c>
    </row>
    <row r="102" spans="1:7" x14ac:dyDescent="0.25">
      <c r="A102" t="s">
        <v>20</v>
      </c>
      <c r="B102">
        <v>157</v>
      </c>
      <c r="C102">
        <f t="shared" si="2"/>
        <v>-0.54819365928414765</v>
      </c>
      <c r="E102" t="s">
        <v>14</v>
      </c>
      <c r="F102">
        <v>49</v>
      </c>
      <c r="G102">
        <f t="shared" si="3"/>
        <v>-0.34196450552807051</v>
      </c>
    </row>
    <row r="103" spans="1:7" x14ac:dyDescent="0.25">
      <c r="A103" t="s">
        <v>20</v>
      </c>
      <c r="B103">
        <v>246</v>
      </c>
      <c r="C103">
        <f t="shared" si="2"/>
        <v>-0.47790704489504998</v>
      </c>
      <c r="E103" t="s">
        <v>14</v>
      </c>
      <c r="F103">
        <v>1</v>
      </c>
      <c r="G103">
        <f t="shared" si="3"/>
        <v>-0.39196519234394334</v>
      </c>
    </row>
    <row r="104" spans="1:7" x14ac:dyDescent="0.25">
      <c r="A104" t="s">
        <v>20</v>
      </c>
      <c r="B104">
        <v>1396</v>
      </c>
      <c r="C104">
        <f t="shared" si="2"/>
        <v>0.43029078148093042</v>
      </c>
      <c r="E104" t="s">
        <v>14</v>
      </c>
      <c r="F104">
        <v>245</v>
      </c>
      <c r="G104">
        <f t="shared" si="3"/>
        <v>-0.13779503436325655</v>
      </c>
    </row>
    <row r="105" spans="1:7" x14ac:dyDescent="0.25">
      <c r="A105" t="s">
        <v>20</v>
      </c>
      <c r="B105">
        <v>2506</v>
      </c>
      <c r="C105">
        <f t="shared" si="2"/>
        <v>1.3068991182438332</v>
      </c>
      <c r="E105" t="s">
        <v>14</v>
      </c>
      <c r="F105">
        <v>32</v>
      </c>
      <c r="G105">
        <f t="shared" si="3"/>
        <v>-0.35967308210869214</v>
      </c>
    </row>
    <row r="106" spans="1:7" x14ac:dyDescent="0.25">
      <c r="A106" t="s">
        <v>20</v>
      </c>
      <c r="B106">
        <v>244</v>
      </c>
      <c r="C106">
        <f t="shared" si="2"/>
        <v>-0.47948651937570386</v>
      </c>
      <c r="E106" t="s">
        <v>14</v>
      </c>
      <c r="F106">
        <v>7</v>
      </c>
      <c r="G106">
        <f t="shared" si="3"/>
        <v>-0.38571510649195923</v>
      </c>
    </row>
    <row r="107" spans="1:7" x14ac:dyDescent="0.25">
      <c r="A107" t="s">
        <v>20</v>
      </c>
      <c r="B107">
        <v>146</v>
      </c>
      <c r="C107">
        <f t="shared" si="2"/>
        <v>-0.55688076892774396</v>
      </c>
      <c r="E107" t="s">
        <v>14</v>
      </c>
      <c r="F107">
        <v>803</v>
      </c>
      <c r="G107">
        <f t="shared" si="3"/>
        <v>0.44346294987126478</v>
      </c>
    </row>
    <row r="108" spans="1:7" x14ac:dyDescent="0.25">
      <c r="A108" t="s">
        <v>20</v>
      </c>
      <c r="B108">
        <v>1267</v>
      </c>
      <c r="C108">
        <f t="shared" si="2"/>
        <v>0.32841467747875525</v>
      </c>
      <c r="E108" t="s">
        <v>14</v>
      </c>
      <c r="F108">
        <v>16</v>
      </c>
      <c r="G108">
        <f t="shared" si="3"/>
        <v>-0.37633997771398303</v>
      </c>
    </row>
    <row r="109" spans="1:7" x14ac:dyDescent="0.25">
      <c r="A109" t="s">
        <v>20</v>
      </c>
      <c r="B109">
        <v>1561</v>
      </c>
      <c r="C109">
        <f t="shared" si="2"/>
        <v>0.5605974261348754</v>
      </c>
      <c r="E109" t="s">
        <v>14</v>
      </c>
      <c r="F109">
        <v>31</v>
      </c>
      <c r="G109">
        <f t="shared" si="3"/>
        <v>-0.36071476308402278</v>
      </c>
    </row>
    <row r="110" spans="1:7" x14ac:dyDescent="0.25">
      <c r="A110" t="s">
        <v>20</v>
      </c>
      <c r="B110">
        <v>48</v>
      </c>
      <c r="C110">
        <f t="shared" si="2"/>
        <v>-0.63427501847978396</v>
      </c>
      <c r="E110" t="s">
        <v>14</v>
      </c>
      <c r="F110">
        <v>108</v>
      </c>
      <c r="G110">
        <f t="shared" si="3"/>
        <v>-0.2805053279835602</v>
      </c>
    </row>
    <row r="111" spans="1:7" x14ac:dyDescent="0.25">
      <c r="A111" t="s">
        <v>20</v>
      </c>
      <c r="B111">
        <v>2739</v>
      </c>
      <c r="C111">
        <f t="shared" si="2"/>
        <v>1.4909078952400101</v>
      </c>
      <c r="E111" t="s">
        <v>14</v>
      </c>
      <c r="F111">
        <v>30</v>
      </c>
      <c r="G111">
        <f t="shared" si="3"/>
        <v>-0.36175644405935348</v>
      </c>
    </row>
    <row r="112" spans="1:7" x14ac:dyDescent="0.25">
      <c r="A112" t="s">
        <v>20</v>
      </c>
      <c r="B112">
        <v>3537</v>
      </c>
      <c r="C112">
        <f t="shared" si="2"/>
        <v>2.1211182130209076</v>
      </c>
      <c r="E112" t="s">
        <v>14</v>
      </c>
      <c r="F112">
        <v>17</v>
      </c>
      <c r="G112">
        <f t="shared" si="3"/>
        <v>-0.37529829673865239</v>
      </c>
    </row>
    <row r="113" spans="1:7" x14ac:dyDescent="0.25">
      <c r="A113" t="s">
        <v>20</v>
      </c>
      <c r="B113">
        <v>2107</v>
      </c>
      <c r="C113">
        <f t="shared" si="2"/>
        <v>0.99179395935338444</v>
      </c>
      <c r="E113" t="s">
        <v>14</v>
      </c>
      <c r="F113">
        <v>80</v>
      </c>
      <c r="G113">
        <f t="shared" si="3"/>
        <v>-0.30967239529281931</v>
      </c>
    </row>
    <row r="114" spans="1:7" x14ac:dyDescent="0.25">
      <c r="A114" t="s">
        <v>20</v>
      </c>
      <c r="B114">
        <v>3318</v>
      </c>
      <c r="C114">
        <f t="shared" si="2"/>
        <v>1.9481657573893079</v>
      </c>
      <c r="E114" t="s">
        <v>14</v>
      </c>
      <c r="F114">
        <v>2468</v>
      </c>
      <c r="G114">
        <f t="shared" si="3"/>
        <v>2.1778617737968529</v>
      </c>
    </row>
    <row r="115" spans="1:7" x14ac:dyDescent="0.25">
      <c r="A115" t="s">
        <v>20</v>
      </c>
      <c r="B115">
        <v>340</v>
      </c>
      <c r="C115">
        <f t="shared" si="2"/>
        <v>-0.40367174430431768</v>
      </c>
      <c r="E115" t="s">
        <v>14</v>
      </c>
      <c r="F115">
        <v>26</v>
      </c>
      <c r="G115">
        <f t="shared" si="3"/>
        <v>-0.3659231679606762</v>
      </c>
    </row>
    <row r="116" spans="1:7" x14ac:dyDescent="0.25">
      <c r="A116" t="s">
        <v>20</v>
      </c>
      <c r="B116">
        <v>1442</v>
      </c>
      <c r="C116">
        <f t="shared" si="2"/>
        <v>0.46661869453596966</v>
      </c>
      <c r="E116" t="s">
        <v>14</v>
      </c>
      <c r="F116">
        <v>73</v>
      </c>
      <c r="G116">
        <f t="shared" si="3"/>
        <v>-0.31696416212013412</v>
      </c>
    </row>
    <row r="117" spans="1:7" x14ac:dyDescent="0.25">
      <c r="A117" t="s">
        <v>20</v>
      </c>
      <c r="B117">
        <v>126</v>
      </c>
      <c r="C117">
        <f t="shared" si="2"/>
        <v>-0.57267551373428272</v>
      </c>
      <c r="E117" t="s">
        <v>14</v>
      </c>
      <c r="F117">
        <v>128</v>
      </c>
      <c r="G117">
        <f t="shared" si="3"/>
        <v>-0.25967170847694654</v>
      </c>
    </row>
    <row r="118" spans="1:7" x14ac:dyDescent="0.25">
      <c r="A118" t="s">
        <v>20</v>
      </c>
      <c r="B118">
        <v>524</v>
      </c>
      <c r="C118">
        <f t="shared" si="2"/>
        <v>-0.25836009208416083</v>
      </c>
      <c r="E118" t="s">
        <v>14</v>
      </c>
      <c r="F118">
        <v>33</v>
      </c>
      <c r="G118">
        <f t="shared" si="3"/>
        <v>-0.35863140113336145</v>
      </c>
    </row>
    <row r="119" spans="1:7" x14ac:dyDescent="0.25">
      <c r="A119" t="s">
        <v>20</v>
      </c>
      <c r="B119">
        <v>1989</v>
      </c>
      <c r="C119">
        <f t="shared" si="2"/>
        <v>0.89860496499480558</v>
      </c>
      <c r="E119" t="s">
        <v>14</v>
      </c>
      <c r="F119">
        <v>1072</v>
      </c>
      <c r="G119">
        <f t="shared" si="3"/>
        <v>0.72367513223521862</v>
      </c>
    </row>
    <row r="120" spans="1:7" x14ac:dyDescent="0.25">
      <c r="A120" t="s">
        <v>20</v>
      </c>
      <c r="B120">
        <v>157</v>
      </c>
      <c r="C120">
        <f t="shared" si="2"/>
        <v>-0.54819365928414765</v>
      </c>
      <c r="E120" t="s">
        <v>14</v>
      </c>
      <c r="F120">
        <v>393</v>
      </c>
      <c r="G120">
        <f t="shared" si="3"/>
        <v>1.6373749985684593E-2</v>
      </c>
    </row>
    <row r="121" spans="1:7" x14ac:dyDescent="0.25">
      <c r="A121" t="s">
        <v>20</v>
      </c>
      <c r="B121">
        <v>4498</v>
      </c>
      <c r="C121">
        <f t="shared" si="2"/>
        <v>2.8800557009750967</v>
      </c>
      <c r="E121" t="s">
        <v>14</v>
      </c>
      <c r="F121">
        <v>1257</v>
      </c>
      <c r="G121">
        <f t="shared" si="3"/>
        <v>0.91638611267139503</v>
      </c>
    </row>
    <row r="122" spans="1:7" x14ac:dyDescent="0.25">
      <c r="A122" t="s">
        <v>20</v>
      </c>
      <c r="B122">
        <v>80</v>
      </c>
      <c r="C122">
        <f t="shared" si="2"/>
        <v>-0.60900342678932196</v>
      </c>
      <c r="E122" t="s">
        <v>14</v>
      </c>
      <c r="F122">
        <v>328</v>
      </c>
      <c r="G122">
        <f t="shared" si="3"/>
        <v>-5.133551341080983E-2</v>
      </c>
    </row>
    <row r="123" spans="1:7" x14ac:dyDescent="0.25">
      <c r="A123" t="s">
        <v>20</v>
      </c>
      <c r="B123">
        <v>43</v>
      </c>
      <c r="C123">
        <f t="shared" si="2"/>
        <v>-0.63822370468141865</v>
      </c>
      <c r="E123" t="s">
        <v>14</v>
      </c>
      <c r="F123">
        <v>147</v>
      </c>
      <c r="G123">
        <f t="shared" si="3"/>
        <v>-0.23987976994566354</v>
      </c>
    </row>
    <row r="124" spans="1:7" x14ac:dyDescent="0.25">
      <c r="A124" t="s">
        <v>20</v>
      </c>
      <c r="B124">
        <v>2053</v>
      </c>
      <c r="C124">
        <f t="shared" si="2"/>
        <v>0.94914814837572969</v>
      </c>
      <c r="E124" t="s">
        <v>14</v>
      </c>
      <c r="F124">
        <v>830</v>
      </c>
      <c r="G124">
        <f t="shared" si="3"/>
        <v>0.47158833620519325</v>
      </c>
    </row>
    <row r="125" spans="1:7" x14ac:dyDescent="0.25">
      <c r="A125" t="s">
        <v>20</v>
      </c>
      <c r="B125">
        <v>168</v>
      </c>
      <c r="C125">
        <f t="shared" si="2"/>
        <v>-0.53950654964055123</v>
      </c>
      <c r="E125" t="s">
        <v>14</v>
      </c>
      <c r="F125">
        <v>331</v>
      </c>
      <c r="G125">
        <f t="shared" si="3"/>
        <v>-4.8210470484817781E-2</v>
      </c>
    </row>
    <row r="126" spans="1:7" x14ac:dyDescent="0.25">
      <c r="A126" t="s">
        <v>20</v>
      </c>
      <c r="B126">
        <v>4289</v>
      </c>
      <c r="C126">
        <f t="shared" si="2"/>
        <v>2.715000617746766</v>
      </c>
      <c r="E126" t="s">
        <v>14</v>
      </c>
      <c r="F126">
        <v>25</v>
      </c>
      <c r="G126">
        <f t="shared" si="3"/>
        <v>-0.36696484893600689</v>
      </c>
    </row>
    <row r="127" spans="1:7" x14ac:dyDescent="0.25">
      <c r="A127" t="s">
        <v>20</v>
      </c>
      <c r="B127">
        <v>165</v>
      </c>
      <c r="C127">
        <f t="shared" si="2"/>
        <v>-0.54187576136153204</v>
      </c>
      <c r="E127" t="s">
        <v>14</v>
      </c>
      <c r="F127">
        <v>3483</v>
      </c>
      <c r="G127">
        <f t="shared" si="3"/>
        <v>3.2351679637574966</v>
      </c>
    </row>
    <row r="128" spans="1:7" x14ac:dyDescent="0.25">
      <c r="A128" t="s">
        <v>20</v>
      </c>
      <c r="B128">
        <v>1815</v>
      </c>
      <c r="C128">
        <f t="shared" si="2"/>
        <v>0.7611906851779181</v>
      </c>
      <c r="E128" t="s">
        <v>14</v>
      </c>
      <c r="F128">
        <v>923</v>
      </c>
      <c r="G128">
        <f t="shared" si="3"/>
        <v>0.56846466691094677</v>
      </c>
    </row>
    <row r="129" spans="1:7" x14ac:dyDescent="0.25">
      <c r="A129" t="s">
        <v>20</v>
      </c>
      <c r="B129">
        <v>397</v>
      </c>
      <c r="C129">
        <f t="shared" si="2"/>
        <v>-0.35865672160568213</v>
      </c>
      <c r="E129" t="s">
        <v>14</v>
      </c>
      <c r="F129">
        <v>1</v>
      </c>
      <c r="G129">
        <f t="shared" si="3"/>
        <v>-0.39196519234394334</v>
      </c>
    </row>
    <row r="130" spans="1:7" x14ac:dyDescent="0.25">
      <c r="A130" t="s">
        <v>20</v>
      </c>
      <c r="B130">
        <v>1539</v>
      </c>
      <c r="C130">
        <f t="shared" si="2"/>
        <v>0.54322320684768277</v>
      </c>
      <c r="E130" t="s">
        <v>14</v>
      </c>
      <c r="F130">
        <v>33</v>
      </c>
      <c r="G130">
        <f t="shared" si="3"/>
        <v>-0.35863140113336145</v>
      </c>
    </row>
    <row r="131" spans="1:7" x14ac:dyDescent="0.25">
      <c r="A131" t="s">
        <v>20</v>
      </c>
      <c r="B131">
        <v>138</v>
      </c>
      <c r="C131">
        <f t="shared" ref="C131:C194" si="4">(B131-$J$2)/$J$7</f>
        <v>-0.56319866685035946</v>
      </c>
      <c r="E131" t="s">
        <v>14</v>
      </c>
      <c r="F131">
        <v>40</v>
      </c>
      <c r="G131">
        <f t="shared" ref="G131:G194" si="5">(F131-$M$2)/$M$7</f>
        <v>-0.35133963430604664</v>
      </c>
    </row>
    <row r="132" spans="1:7" x14ac:dyDescent="0.25">
      <c r="A132" t="s">
        <v>20</v>
      </c>
      <c r="B132">
        <v>3594</v>
      </c>
      <c r="C132">
        <f t="shared" si="4"/>
        <v>2.1661332357195433</v>
      </c>
      <c r="E132" t="s">
        <v>14</v>
      </c>
      <c r="F132">
        <v>23</v>
      </c>
      <c r="G132">
        <f t="shared" si="5"/>
        <v>-0.36904821088666828</v>
      </c>
    </row>
    <row r="133" spans="1:7" x14ac:dyDescent="0.25">
      <c r="A133" t="s">
        <v>20</v>
      </c>
      <c r="B133">
        <v>5880</v>
      </c>
      <c r="C133">
        <f t="shared" si="4"/>
        <v>3.9714725671069271</v>
      </c>
      <c r="E133" t="s">
        <v>14</v>
      </c>
      <c r="F133">
        <v>75</v>
      </c>
      <c r="G133">
        <f t="shared" si="5"/>
        <v>-0.31488080016947273</v>
      </c>
    </row>
    <row r="134" spans="1:7" x14ac:dyDescent="0.25">
      <c r="A134" t="s">
        <v>20</v>
      </c>
      <c r="B134">
        <v>112</v>
      </c>
      <c r="C134">
        <f t="shared" si="4"/>
        <v>-0.58373183509885984</v>
      </c>
      <c r="E134" t="s">
        <v>14</v>
      </c>
      <c r="F134">
        <v>2176</v>
      </c>
      <c r="G134">
        <f t="shared" si="5"/>
        <v>1.873690929000293</v>
      </c>
    </row>
    <row r="135" spans="1:7" x14ac:dyDescent="0.25">
      <c r="A135" t="s">
        <v>20</v>
      </c>
      <c r="B135">
        <v>943</v>
      </c>
      <c r="C135">
        <f t="shared" si="4"/>
        <v>7.2539811612826841E-2</v>
      </c>
      <c r="E135" t="s">
        <v>14</v>
      </c>
      <c r="F135">
        <v>441</v>
      </c>
      <c r="G135">
        <f t="shared" si="5"/>
        <v>6.6374436801557399E-2</v>
      </c>
    </row>
    <row r="136" spans="1:7" x14ac:dyDescent="0.25">
      <c r="A136" t="s">
        <v>20</v>
      </c>
      <c r="B136">
        <v>2468</v>
      </c>
      <c r="C136">
        <f t="shared" si="4"/>
        <v>1.2768891031114096</v>
      </c>
      <c r="E136" t="s">
        <v>14</v>
      </c>
      <c r="F136">
        <v>25</v>
      </c>
      <c r="G136">
        <f t="shared" si="5"/>
        <v>-0.36696484893600689</v>
      </c>
    </row>
    <row r="137" spans="1:7" x14ac:dyDescent="0.25">
      <c r="A137" t="s">
        <v>20</v>
      </c>
      <c r="B137">
        <v>2551</v>
      </c>
      <c r="C137">
        <f t="shared" si="4"/>
        <v>1.3424372940585456</v>
      </c>
      <c r="E137" t="s">
        <v>14</v>
      </c>
      <c r="F137">
        <v>127</v>
      </c>
      <c r="G137">
        <f t="shared" si="5"/>
        <v>-0.26071338945227718</v>
      </c>
    </row>
    <row r="138" spans="1:7" x14ac:dyDescent="0.25">
      <c r="A138" t="s">
        <v>20</v>
      </c>
      <c r="B138">
        <v>101</v>
      </c>
      <c r="C138">
        <f t="shared" si="4"/>
        <v>-0.59241894474245615</v>
      </c>
      <c r="E138" t="s">
        <v>14</v>
      </c>
      <c r="F138">
        <v>355</v>
      </c>
      <c r="G138">
        <f t="shared" si="5"/>
        <v>-2.3210127076881377E-2</v>
      </c>
    </row>
    <row r="139" spans="1:7" x14ac:dyDescent="0.25">
      <c r="A139" t="s">
        <v>20</v>
      </c>
      <c r="B139">
        <v>92</v>
      </c>
      <c r="C139">
        <f t="shared" si="4"/>
        <v>-0.5995265799053987</v>
      </c>
      <c r="E139" t="s">
        <v>14</v>
      </c>
      <c r="F139">
        <v>44</v>
      </c>
      <c r="G139">
        <f t="shared" si="5"/>
        <v>-0.34717291040472392</v>
      </c>
    </row>
    <row r="140" spans="1:7" x14ac:dyDescent="0.25">
      <c r="A140" t="s">
        <v>20</v>
      </c>
      <c r="B140">
        <v>62</v>
      </c>
      <c r="C140">
        <f t="shared" si="4"/>
        <v>-0.62321869711520683</v>
      </c>
      <c r="E140" t="s">
        <v>14</v>
      </c>
      <c r="F140">
        <v>67</v>
      </c>
      <c r="G140">
        <f t="shared" si="5"/>
        <v>-0.32321424797211823</v>
      </c>
    </row>
    <row r="141" spans="1:7" x14ac:dyDescent="0.25">
      <c r="A141" t="s">
        <v>20</v>
      </c>
      <c r="B141">
        <v>149</v>
      </c>
      <c r="C141">
        <f t="shared" si="4"/>
        <v>-0.55451155720676315</v>
      </c>
      <c r="E141" t="s">
        <v>14</v>
      </c>
      <c r="F141">
        <v>1068</v>
      </c>
      <c r="G141">
        <f t="shared" si="5"/>
        <v>0.71950840833389584</v>
      </c>
    </row>
    <row r="142" spans="1:7" x14ac:dyDescent="0.25">
      <c r="A142" t="s">
        <v>20</v>
      </c>
      <c r="B142">
        <v>329</v>
      </c>
      <c r="C142">
        <f t="shared" si="4"/>
        <v>-0.41235885394791399</v>
      </c>
      <c r="E142" t="s">
        <v>14</v>
      </c>
      <c r="F142">
        <v>424</v>
      </c>
      <c r="G142">
        <f t="shared" si="5"/>
        <v>4.8665860220935782E-2</v>
      </c>
    </row>
    <row r="143" spans="1:7" x14ac:dyDescent="0.25">
      <c r="A143" t="s">
        <v>20</v>
      </c>
      <c r="B143">
        <v>97</v>
      </c>
      <c r="C143">
        <f t="shared" si="4"/>
        <v>-0.59557789370376402</v>
      </c>
      <c r="E143" t="s">
        <v>14</v>
      </c>
      <c r="F143">
        <v>151</v>
      </c>
      <c r="G143">
        <f t="shared" si="5"/>
        <v>-0.23571304604434079</v>
      </c>
    </row>
    <row r="144" spans="1:7" x14ac:dyDescent="0.25">
      <c r="A144" t="s">
        <v>20</v>
      </c>
      <c r="B144">
        <v>1784</v>
      </c>
      <c r="C144">
        <f t="shared" si="4"/>
        <v>0.73670883072778293</v>
      </c>
      <c r="E144" t="s">
        <v>14</v>
      </c>
      <c r="F144">
        <v>1608</v>
      </c>
      <c r="G144">
        <f t="shared" si="5"/>
        <v>1.2820161350124648</v>
      </c>
    </row>
    <row r="145" spans="1:7" x14ac:dyDescent="0.25">
      <c r="A145" t="s">
        <v>20</v>
      </c>
      <c r="B145">
        <v>1684</v>
      </c>
      <c r="C145">
        <f t="shared" si="4"/>
        <v>0.65773510669508894</v>
      </c>
      <c r="E145" t="s">
        <v>14</v>
      </c>
      <c r="F145">
        <v>941</v>
      </c>
      <c r="G145">
        <f t="shared" si="5"/>
        <v>0.58721492446689905</v>
      </c>
    </row>
    <row r="146" spans="1:7" x14ac:dyDescent="0.25">
      <c r="A146" t="s">
        <v>20</v>
      </c>
      <c r="B146">
        <v>250</v>
      </c>
      <c r="C146">
        <f t="shared" si="4"/>
        <v>-0.47474809593374223</v>
      </c>
      <c r="E146" t="s">
        <v>14</v>
      </c>
      <c r="F146">
        <v>1</v>
      </c>
      <c r="G146">
        <f t="shared" si="5"/>
        <v>-0.39196519234394334</v>
      </c>
    </row>
    <row r="147" spans="1:7" x14ac:dyDescent="0.25">
      <c r="A147" t="s">
        <v>20</v>
      </c>
      <c r="B147">
        <v>238</v>
      </c>
      <c r="C147">
        <f t="shared" si="4"/>
        <v>-0.48422494281766548</v>
      </c>
      <c r="E147" t="s">
        <v>14</v>
      </c>
      <c r="F147">
        <v>40</v>
      </c>
      <c r="G147">
        <f t="shared" si="5"/>
        <v>-0.35133963430604664</v>
      </c>
    </row>
    <row r="148" spans="1:7" x14ac:dyDescent="0.25">
      <c r="A148" t="s">
        <v>20</v>
      </c>
      <c r="B148">
        <v>53</v>
      </c>
      <c r="C148">
        <f t="shared" si="4"/>
        <v>-0.63032633227814927</v>
      </c>
      <c r="E148" t="s">
        <v>14</v>
      </c>
      <c r="F148">
        <v>3015</v>
      </c>
      <c r="G148">
        <f t="shared" si="5"/>
        <v>2.7476612673027367</v>
      </c>
    </row>
    <row r="149" spans="1:7" x14ac:dyDescent="0.25">
      <c r="A149" t="s">
        <v>20</v>
      </c>
      <c r="B149">
        <v>214</v>
      </c>
      <c r="C149">
        <f t="shared" si="4"/>
        <v>-0.5031786365855121</v>
      </c>
      <c r="E149" t="s">
        <v>14</v>
      </c>
      <c r="F149">
        <v>435</v>
      </c>
      <c r="G149">
        <f t="shared" si="5"/>
        <v>6.0124350949573295E-2</v>
      </c>
    </row>
    <row r="150" spans="1:7" x14ac:dyDescent="0.25">
      <c r="A150" t="s">
        <v>20</v>
      </c>
      <c r="B150">
        <v>222</v>
      </c>
      <c r="C150">
        <f t="shared" si="4"/>
        <v>-0.49686073866289654</v>
      </c>
      <c r="E150" t="s">
        <v>14</v>
      </c>
      <c r="F150">
        <v>714</v>
      </c>
      <c r="G150">
        <f t="shared" si="5"/>
        <v>0.35075334306683398</v>
      </c>
    </row>
    <row r="151" spans="1:7" x14ac:dyDescent="0.25">
      <c r="A151" t="s">
        <v>20</v>
      </c>
      <c r="B151">
        <v>1884</v>
      </c>
      <c r="C151">
        <f t="shared" si="4"/>
        <v>0.81568255476047691</v>
      </c>
      <c r="E151" t="s">
        <v>14</v>
      </c>
      <c r="F151">
        <v>5497</v>
      </c>
      <c r="G151">
        <f t="shared" si="5"/>
        <v>5.3331134480734921</v>
      </c>
    </row>
    <row r="152" spans="1:7" x14ac:dyDescent="0.25">
      <c r="A152" t="s">
        <v>20</v>
      </c>
      <c r="B152">
        <v>218</v>
      </c>
      <c r="C152">
        <f t="shared" si="4"/>
        <v>-0.50001968762420423</v>
      </c>
      <c r="E152" t="s">
        <v>14</v>
      </c>
      <c r="F152">
        <v>418</v>
      </c>
      <c r="G152">
        <f t="shared" si="5"/>
        <v>4.2415774368951678E-2</v>
      </c>
    </row>
    <row r="153" spans="1:7" x14ac:dyDescent="0.25">
      <c r="A153" t="s">
        <v>20</v>
      </c>
      <c r="B153">
        <v>6465</v>
      </c>
      <c r="C153">
        <f t="shared" si="4"/>
        <v>4.4334688526981862</v>
      </c>
      <c r="E153" t="s">
        <v>14</v>
      </c>
      <c r="F153">
        <v>1439</v>
      </c>
      <c r="G153">
        <f t="shared" si="5"/>
        <v>1.1059720501815793</v>
      </c>
    </row>
    <row r="154" spans="1:7" x14ac:dyDescent="0.25">
      <c r="A154" t="s">
        <v>20</v>
      </c>
      <c r="B154">
        <v>59</v>
      </c>
      <c r="C154">
        <f t="shared" si="4"/>
        <v>-0.62558790883618765</v>
      </c>
      <c r="E154" t="s">
        <v>14</v>
      </c>
      <c r="F154">
        <v>15</v>
      </c>
      <c r="G154">
        <f t="shared" si="5"/>
        <v>-0.37738165868931373</v>
      </c>
    </row>
    <row r="155" spans="1:7" x14ac:dyDescent="0.25">
      <c r="A155" t="s">
        <v>20</v>
      </c>
      <c r="B155">
        <v>88</v>
      </c>
      <c r="C155">
        <f t="shared" si="4"/>
        <v>-0.60268552886670645</v>
      </c>
      <c r="E155" t="s">
        <v>14</v>
      </c>
      <c r="F155">
        <v>1999</v>
      </c>
      <c r="G155">
        <f t="shared" si="5"/>
        <v>1.6893133963667621</v>
      </c>
    </row>
    <row r="156" spans="1:7" x14ac:dyDescent="0.25">
      <c r="A156" t="s">
        <v>20</v>
      </c>
      <c r="B156">
        <v>1697</v>
      </c>
      <c r="C156">
        <f t="shared" si="4"/>
        <v>0.66800169081933924</v>
      </c>
      <c r="E156" t="s">
        <v>14</v>
      </c>
      <c r="F156">
        <v>118</v>
      </c>
      <c r="G156">
        <f t="shared" si="5"/>
        <v>-0.27008851823025337</v>
      </c>
    </row>
    <row r="157" spans="1:7" x14ac:dyDescent="0.25">
      <c r="A157" t="s">
        <v>20</v>
      </c>
      <c r="B157">
        <v>92</v>
      </c>
      <c r="C157">
        <f t="shared" si="4"/>
        <v>-0.5995265799053987</v>
      </c>
      <c r="E157" t="s">
        <v>14</v>
      </c>
      <c r="F157">
        <v>162</v>
      </c>
      <c r="G157">
        <f t="shared" si="5"/>
        <v>-0.22425455531570329</v>
      </c>
    </row>
    <row r="158" spans="1:7" x14ac:dyDescent="0.25">
      <c r="A158" t="s">
        <v>20</v>
      </c>
      <c r="B158">
        <v>186</v>
      </c>
      <c r="C158">
        <f t="shared" si="4"/>
        <v>-0.52529127931466635</v>
      </c>
      <c r="E158" t="s">
        <v>14</v>
      </c>
      <c r="F158">
        <v>83</v>
      </c>
      <c r="G158">
        <f t="shared" si="5"/>
        <v>-0.30654735236682729</v>
      </c>
    </row>
    <row r="159" spans="1:7" x14ac:dyDescent="0.25">
      <c r="A159" t="s">
        <v>20</v>
      </c>
      <c r="B159">
        <v>138</v>
      </c>
      <c r="C159">
        <f t="shared" si="4"/>
        <v>-0.56319866685035946</v>
      </c>
      <c r="E159" t="s">
        <v>14</v>
      </c>
      <c r="F159">
        <v>747</v>
      </c>
      <c r="G159">
        <f t="shared" si="5"/>
        <v>0.3851288152527465</v>
      </c>
    </row>
    <row r="160" spans="1:7" x14ac:dyDescent="0.25">
      <c r="A160" t="s">
        <v>20</v>
      </c>
      <c r="B160">
        <v>261</v>
      </c>
      <c r="C160">
        <f t="shared" si="4"/>
        <v>-0.46606098629014592</v>
      </c>
      <c r="E160" t="s">
        <v>14</v>
      </c>
      <c r="F160">
        <v>84</v>
      </c>
      <c r="G160">
        <f t="shared" si="5"/>
        <v>-0.30550567139149659</v>
      </c>
    </row>
    <row r="161" spans="1:7" x14ac:dyDescent="0.25">
      <c r="A161" t="s">
        <v>20</v>
      </c>
      <c r="B161">
        <v>107</v>
      </c>
      <c r="C161">
        <f t="shared" si="4"/>
        <v>-0.58768052130049453</v>
      </c>
      <c r="E161" t="s">
        <v>14</v>
      </c>
      <c r="F161">
        <v>91</v>
      </c>
      <c r="G161">
        <f t="shared" si="5"/>
        <v>-0.29821390456418179</v>
      </c>
    </row>
    <row r="162" spans="1:7" x14ac:dyDescent="0.25">
      <c r="A162" t="s">
        <v>20</v>
      </c>
      <c r="B162">
        <v>199</v>
      </c>
      <c r="C162">
        <f t="shared" si="4"/>
        <v>-0.51502469519041616</v>
      </c>
      <c r="E162" t="s">
        <v>14</v>
      </c>
      <c r="F162">
        <v>792</v>
      </c>
      <c r="G162">
        <f t="shared" si="5"/>
        <v>0.43200445914262731</v>
      </c>
    </row>
    <row r="163" spans="1:7" x14ac:dyDescent="0.25">
      <c r="A163" t="s">
        <v>20</v>
      </c>
      <c r="B163">
        <v>5512</v>
      </c>
      <c r="C163">
        <f t="shared" si="4"/>
        <v>3.6808492626666132</v>
      </c>
      <c r="E163" t="s">
        <v>14</v>
      </c>
      <c r="F163">
        <v>32</v>
      </c>
      <c r="G163">
        <f t="shared" si="5"/>
        <v>-0.35967308210869214</v>
      </c>
    </row>
    <row r="164" spans="1:7" x14ac:dyDescent="0.25">
      <c r="A164" t="s">
        <v>20</v>
      </c>
      <c r="B164">
        <v>86</v>
      </c>
      <c r="C164">
        <f t="shared" si="4"/>
        <v>-0.60426500334736033</v>
      </c>
      <c r="E164" t="s">
        <v>14</v>
      </c>
      <c r="F164">
        <v>186</v>
      </c>
      <c r="G164">
        <f t="shared" si="5"/>
        <v>-0.19925421190776688</v>
      </c>
    </row>
    <row r="165" spans="1:7" x14ac:dyDescent="0.25">
      <c r="A165" t="s">
        <v>20</v>
      </c>
      <c r="B165">
        <v>2768</v>
      </c>
      <c r="C165">
        <f t="shared" si="4"/>
        <v>1.5138102752094913</v>
      </c>
      <c r="E165" t="s">
        <v>14</v>
      </c>
      <c r="F165">
        <v>605</v>
      </c>
      <c r="G165">
        <f t="shared" si="5"/>
        <v>0.23721011675578949</v>
      </c>
    </row>
    <row r="166" spans="1:7" x14ac:dyDescent="0.25">
      <c r="A166" t="s">
        <v>20</v>
      </c>
      <c r="B166">
        <v>48</v>
      </c>
      <c r="C166">
        <f t="shared" si="4"/>
        <v>-0.63427501847978396</v>
      </c>
      <c r="E166" t="s">
        <v>14</v>
      </c>
      <c r="F166">
        <v>1</v>
      </c>
      <c r="G166">
        <f t="shared" si="5"/>
        <v>-0.39196519234394334</v>
      </c>
    </row>
    <row r="167" spans="1:7" x14ac:dyDescent="0.25">
      <c r="A167" t="s">
        <v>20</v>
      </c>
      <c r="B167">
        <v>87</v>
      </c>
      <c r="C167">
        <f t="shared" si="4"/>
        <v>-0.60347526610703339</v>
      </c>
      <c r="E167" t="s">
        <v>14</v>
      </c>
      <c r="F167">
        <v>31</v>
      </c>
      <c r="G167">
        <f t="shared" si="5"/>
        <v>-0.36071476308402278</v>
      </c>
    </row>
    <row r="168" spans="1:7" x14ac:dyDescent="0.25">
      <c r="A168" t="s">
        <v>20</v>
      </c>
      <c r="B168">
        <v>1894</v>
      </c>
      <c r="C168">
        <f t="shared" si="4"/>
        <v>0.82357992716374628</v>
      </c>
      <c r="E168" t="s">
        <v>14</v>
      </c>
      <c r="F168">
        <v>1181</v>
      </c>
      <c r="G168">
        <f t="shared" si="5"/>
        <v>0.83721835854626303</v>
      </c>
    </row>
    <row r="169" spans="1:7" x14ac:dyDescent="0.25">
      <c r="A169" t="s">
        <v>20</v>
      </c>
      <c r="B169">
        <v>282</v>
      </c>
      <c r="C169">
        <f t="shared" si="4"/>
        <v>-0.44947650424328017</v>
      </c>
      <c r="E169" t="s">
        <v>14</v>
      </c>
      <c r="F169">
        <v>39</v>
      </c>
      <c r="G169">
        <f t="shared" si="5"/>
        <v>-0.35238131528137734</v>
      </c>
    </row>
    <row r="170" spans="1:7" x14ac:dyDescent="0.25">
      <c r="A170" t="s">
        <v>20</v>
      </c>
      <c r="B170">
        <v>116</v>
      </c>
      <c r="C170">
        <f t="shared" si="4"/>
        <v>-0.58057288613755209</v>
      </c>
      <c r="E170" t="s">
        <v>14</v>
      </c>
      <c r="F170">
        <v>46</v>
      </c>
      <c r="G170">
        <f t="shared" si="5"/>
        <v>-0.34508954845406253</v>
      </c>
    </row>
    <row r="171" spans="1:7" x14ac:dyDescent="0.25">
      <c r="A171" t="s">
        <v>20</v>
      </c>
      <c r="B171">
        <v>83</v>
      </c>
      <c r="C171">
        <f t="shared" si="4"/>
        <v>-0.60663421506834114</v>
      </c>
      <c r="E171" t="s">
        <v>14</v>
      </c>
      <c r="F171">
        <v>105</v>
      </c>
      <c r="G171">
        <f t="shared" si="5"/>
        <v>-0.28363037090955223</v>
      </c>
    </row>
    <row r="172" spans="1:7" x14ac:dyDescent="0.25">
      <c r="A172" t="s">
        <v>20</v>
      </c>
      <c r="B172">
        <v>91</v>
      </c>
      <c r="C172">
        <f t="shared" si="4"/>
        <v>-0.60031631714572564</v>
      </c>
      <c r="E172" t="s">
        <v>14</v>
      </c>
      <c r="F172">
        <v>535</v>
      </c>
      <c r="G172">
        <f t="shared" si="5"/>
        <v>0.16429244848264163</v>
      </c>
    </row>
    <row r="173" spans="1:7" x14ac:dyDescent="0.25">
      <c r="A173" t="s">
        <v>20</v>
      </c>
      <c r="B173">
        <v>546</v>
      </c>
      <c r="C173">
        <f t="shared" si="4"/>
        <v>-0.24098587279696815</v>
      </c>
      <c r="E173" t="s">
        <v>14</v>
      </c>
      <c r="F173">
        <v>16</v>
      </c>
      <c r="G173">
        <f t="shared" si="5"/>
        <v>-0.37633997771398303</v>
      </c>
    </row>
    <row r="174" spans="1:7" x14ac:dyDescent="0.25">
      <c r="A174" t="s">
        <v>20</v>
      </c>
      <c r="B174">
        <v>393</v>
      </c>
      <c r="C174">
        <f t="shared" si="4"/>
        <v>-0.36181567056698988</v>
      </c>
      <c r="E174" t="s">
        <v>14</v>
      </c>
      <c r="F174">
        <v>575</v>
      </c>
      <c r="G174">
        <f t="shared" si="5"/>
        <v>0.20595968749586899</v>
      </c>
    </row>
    <row r="175" spans="1:7" x14ac:dyDescent="0.25">
      <c r="A175" t="s">
        <v>20</v>
      </c>
      <c r="B175">
        <v>133</v>
      </c>
      <c r="C175">
        <f t="shared" si="4"/>
        <v>-0.56714735305199415</v>
      </c>
      <c r="E175" t="s">
        <v>14</v>
      </c>
      <c r="F175">
        <v>1120</v>
      </c>
      <c r="G175">
        <f t="shared" si="5"/>
        <v>0.7736758190510914</v>
      </c>
    </row>
    <row r="176" spans="1:7" x14ac:dyDescent="0.25">
      <c r="A176" t="s">
        <v>20</v>
      </c>
      <c r="B176">
        <v>254</v>
      </c>
      <c r="C176">
        <f t="shared" si="4"/>
        <v>-0.47158914697243448</v>
      </c>
      <c r="E176" t="s">
        <v>14</v>
      </c>
      <c r="F176">
        <v>113</v>
      </c>
      <c r="G176">
        <f t="shared" si="5"/>
        <v>-0.27529692310690679</v>
      </c>
    </row>
    <row r="177" spans="1:7" x14ac:dyDescent="0.25">
      <c r="A177" t="s">
        <v>20</v>
      </c>
      <c r="B177">
        <v>176</v>
      </c>
      <c r="C177">
        <f t="shared" si="4"/>
        <v>-0.53318865171793572</v>
      </c>
      <c r="E177" t="s">
        <v>14</v>
      </c>
      <c r="F177">
        <v>1538</v>
      </c>
      <c r="G177">
        <f t="shared" si="5"/>
        <v>1.209098466739317</v>
      </c>
    </row>
    <row r="178" spans="1:7" x14ac:dyDescent="0.25">
      <c r="A178" t="s">
        <v>20</v>
      </c>
      <c r="B178">
        <v>337</v>
      </c>
      <c r="C178">
        <f t="shared" si="4"/>
        <v>-0.40604095602529849</v>
      </c>
      <c r="E178" t="s">
        <v>14</v>
      </c>
      <c r="F178">
        <v>9</v>
      </c>
      <c r="G178">
        <f t="shared" si="5"/>
        <v>-0.38363174454129784</v>
      </c>
    </row>
    <row r="179" spans="1:7" x14ac:dyDescent="0.25">
      <c r="A179" t="s">
        <v>20</v>
      </c>
      <c r="B179">
        <v>107</v>
      </c>
      <c r="C179">
        <f t="shared" si="4"/>
        <v>-0.58768052130049453</v>
      </c>
      <c r="E179" t="s">
        <v>14</v>
      </c>
      <c r="F179">
        <v>554</v>
      </c>
      <c r="G179">
        <f t="shared" si="5"/>
        <v>0.18408438701392463</v>
      </c>
    </row>
    <row r="180" spans="1:7" x14ac:dyDescent="0.25">
      <c r="A180" t="s">
        <v>20</v>
      </c>
      <c r="B180">
        <v>183</v>
      </c>
      <c r="C180">
        <f t="shared" si="4"/>
        <v>-0.52766049103564716</v>
      </c>
      <c r="E180" t="s">
        <v>14</v>
      </c>
      <c r="F180">
        <v>648</v>
      </c>
      <c r="G180">
        <f t="shared" si="5"/>
        <v>0.28200239869500887</v>
      </c>
    </row>
    <row r="181" spans="1:7" x14ac:dyDescent="0.25">
      <c r="A181" t="s">
        <v>20</v>
      </c>
      <c r="B181">
        <v>72</v>
      </c>
      <c r="C181">
        <f t="shared" si="4"/>
        <v>-0.61532132471193746</v>
      </c>
      <c r="E181" t="s">
        <v>14</v>
      </c>
      <c r="F181">
        <v>21</v>
      </c>
      <c r="G181">
        <f t="shared" si="5"/>
        <v>-0.37113157283732962</v>
      </c>
    </row>
    <row r="182" spans="1:7" x14ac:dyDescent="0.25">
      <c r="A182" t="s">
        <v>20</v>
      </c>
      <c r="B182">
        <v>295</v>
      </c>
      <c r="C182">
        <f t="shared" si="4"/>
        <v>-0.43920992011902993</v>
      </c>
      <c r="E182" t="s">
        <v>14</v>
      </c>
      <c r="F182">
        <v>54</v>
      </c>
      <c r="G182">
        <f t="shared" si="5"/>
        <v>-0.33675610065141709</v>
      </c>
    </row>
    <row r="183" spans="1:7" x14ac:dyDescent="0.25">
      <c r="A183" t="s">
        <v>20</v>
      </c>
      <c r="B183">
        <v>142</v>
      </c>
      <c r="C183">
        <f t="shared" si="4"/>
        <v>-0.56003971788905171</v>
      </c>
      <c r="E183" t="s">
        <v>14</v>
      </c>
      <c r="F183">
        <v>120</v>
      </c>
      <c r="G183">
        <f t="shared" si="5"/>
        <v>-0.26800515627959198</v>
      </c>
    </row>
    <row r="184" spans="1:7" x14ac:dyDescent="0.25">
      <c r="A184" t="s">
        <v>20</v>
      </c>
      <c r="B184">
        <v>85</v>
      </c>
      <c r="C184">
        <f t="shared" si="4"/>
        <v>-0.60505474058768727</v>
      </c>
      <c r="E184" t="s">
        <v>14</v>
      </c>
      <c r="F184">
        <v>579</v>
      </c>
      <c r="G184">
        <f t="shared" si="5"/>
        <v>0.21012641139719171</v>
      </c>
    </row>
    <row r="185" spans="1:7" x14ac:dyDescent="0.25">
      <c r="A185" t="s">
        <v>20</v>
      </c>
      <c r="B185">
        <v>659</v>
      </c>
      <c r="C185">
        <f t="shared" si="4"/>
        <v>-0.15174556464002398</v>
      </c>
      <c r="E185" t="s">
        <v>14</v>
      </c>
      <c r="F185">
        <v>2072</v>
      </c>
      <c r="G185">
        <f t="shared" si="5"/>
        <v>1.7653561075659021</v>
      </c>
    </row>
    <row r="186" spans="1:7" x14ac:dyDescent="0.25">
      <c r="A186" t="s">
        <v>20</v>
      </c>
      <c r="B186">
        <v>121</v>
      </c>
      <c r="C186">
        <f t="shared" si="4"/>
        <v>-0.5766241999359174</v>
      </c>
      <c r="E186" t="s">
        <v>14</v>
      </c>
      <c r="F186">
        <v>0</v>
      </c>
      <c r="G186">
        <f t="shared" si="5"/>
        <v>-0.39300687331927397</v>
      </c>
    </row>
    <row r="187" spans="1:7" x14ac:dyDescent="0.25">
      <c r="A187" t="s">
        <v>20</v>
      </c>
      <c r="B187">
        <v>3742</v>
      </c>
      <c r="C187">
        <f t="shared" si="4"/>
        <v>2.2830143472879301</v>
      </c>
      <c r="E187" t="s">
        <v>14</v>
      </c>
      <c r="F187">
        <v>1796</v>
      </c>
      <c r="G187">
        <f t="shared" si="5"/>
        <v>1.4778521583746334</v>
      </c>
    </row>
    <row r="188" spans="1:7" x14ac:dyDescent="0.25">
      <c r="A188" t="s">
        <v>20</v>
      </c>
      <c r="B188">
        <v>223</v>
      </c>
      <c r="C188">
        <f t="shared" si="4"/>
        <v>-0.4960710014225696</v>
      </c>
      <c r="E188" t="s">
        <v>14</v>
      </c>
      <c r="F188">
        <v>62</v>
      </c>
      <c r="G188">
        <f t="shared" si="5"/>
        <v>-0.32842265284877165</v>
      </c>
    </row>
    <row r="189" spans="1:7" x14ac:dyDescent="0.25">
      <c r="A189" t="s">
        <v>20</v>
      </c>
      <c r="B189">
        <v>133</v>
      </c>
      <c r="C189">
        <f t="shared" si="4"/>
        <v>-0.56714735305199415</v>
      </c>
      <c r="E189" t="s">
        <v>14</v>
      </c>
      <c r="F189">
        <v>347</v>
      </c>
      <c r="G189">
        <f t="shared" si="5"/>
        <v>-3.1543574879526845E-2</v>
      </c>
    </row>
    <row r="190" spans="1:7" x14ac:dyDescent="0.25">
      <c r="A190" t="s">
        <v>20</v>
      </c>
      <c r="B190">
        <v>5168</v>
      </c>
      <c r="C190">
        <f t="shared" si="4"/>
        <v>3.4091796519941462</v>
      </c>
      <c r="E190" t="s">
        <v>14</v>
      </c>
      <c r="F190">
        <v>19</v>
      </c>
      <c r="G190">
        <f t="shared" si="5"/>
        <v>-0.373214934787991</v>
      </c>
    </row>
    <row r="191" spans="1:7" x14ac:dyDescent="0.25">
      <c r="A191" t="s">
        <v>20</v>
      </c>
      <c r="B191">
        <v>307</v>
      </c>
      <c r="C191">
        <f t="shared" si="4"/>
        <v>-0.42973307323510668</v>
      </c>
      <c r="E191" t="s">
        <v>14</v>
      </c>
      <c r="F191">
        <v>1258</v>
      </c>
      <c r="G191">
        <f t="shared" si="5"/>
        <v>0.91742779364672566</v>
      </c>
    </row>
    <row r="192" spans="1:7" x14ac:dyDescent="0.25">
      <c r="A192" t="s">
        <v>20</v>
      </c>
      <c r="B192">
        <v>2441</v>
      </c>
      <c r="C192">
        <f t="shared" si="4"/>
        <v>1.2555661976225823</v>
      </c>
      <c r="E192" t="s">
        <v>14</v>
      </c>
      <c r="F192">
        <v>362</v>
      </c>
      <c r="G192">
        <f t="shared" si="5"/>
        <v>-1.5918360249566593E-2</v>
      </c>
    </row>
    <row r="193" spans="1:7" x14ac:dyDescent="0.25">
      <c r="A193" t="s">
        <v>20</v>
      </c>
      <c r="B193">
        <v>1385</v>
      </c>
      <c r="C193">
        <f t="shared" si="4"/>
        <v>0.4216036718373341</v>
      </c>
      <c r="E193" t="s">
        <v>14</v>
      </c>
      <c r="F193">
        <v>133</v>
      </c>
      <c r="G193">
        <f t="shared" si="5"/>
        <v>-0.25446330360029312</v>
      </c>
    </row>
    <row r="194" spans="1:7" x14ac:dyDescent="0.25">
      <c r="A194" t="s">
        <v>20</v>
      </c>
      <c r="B194">
        <v>190</v>
      </c>
      <c r="C194">
        <f t="shared" si="4"/>
        <v>-0.5221323303533586</v>
      </c>
      <c r="E194" t="s">
        <v>14</v>
      </c>
      <c r="F194">
        <v>846</v>
      </c>
      <c r="G194">
        <f t="shared" si="5"/>
        <v>0.48825523181048419</v>
      </c>
    </row>
    <row r="195" spans="1:7" x14ac:dyDescent="0.25">
      <c r="A195" t="s">
        <v>20</v>
      </c>
      <c r="B195">
        <v>470</v>
      </c>
      <c r="C195">
        <f t="shared" ref="C195:C258" si="6">(B195-$J$2)/$J$7</f>
        <v>-0.30100590306181552</v>
      </c>
      <c r="E195" t="s">
        <v>14</v>
      </c>
      <c r="F195">
        <v>10</v>
      </c>
      <c r="G195">
        <f t="shared" ref="G195:G258" si="7">(F195-$M$2)/$M$7</f>
        <v>-0.38259006356596714</v>
      </c>
    </row>
    <row r="196" spans="1:7" x14ac:dyDescent="0.25">
      <c r="A196" t="s">
        <v>20</v>
      </c>
      <c r="B196">
        <v>253</v>
      </c>
      <c r="C196">
        <f t="shared" si="6"/>
        <v>-0.47237888421276142</v>
      </c>
      <c r="E196" t="s">
        <v>14</v>
      </c>
      <c r="F196">
        <v>191</v>
      </c>
      <c r="G196">
        <f t="shared" si="7"/>
        <v>-0.19404580703111346</v>
      </c>
    </row>
    <row r="197" spans="1:7" x14ac:dyDescent="0.25">
      <c r="A197" t="s">
        <v>20</v>
      </c>
      <c r="B197">
        <v>1113</v>
      </c>
      <c r="C197">
        <f t="shared" si="6"/>
        <v>0.20679514246840655</v>
      </c>
      <c r="E197" t="s">
        <v>14</v>
      </c>
      <c r="F197">
        <v>1979</v>
      </c>
      <c r="G197">
        <f t="shared" si="7"/>
        <v>1.6684797768601485</v>
      </c>
    </row>
    <row r="198" spans="1:7" x14ac:dyDescent="0.25">
      <c r="A198" t="s">
        <v>20</v>
      </c>
      <c r="B198">
        <v>2283</v>
      </c>
      <c r="C198">
        <f t="shared" si="6"/>
        <v>1.1307877136509257</v>
      </c>
      <c r="E198" t="s">
        <v>14</v>
      </c>
      <c r="F198">
        <v>63</v>
      </c>
      <c r="G198">
        <f t="shared" si="7"/>
        <v>-0.32738097187344095</v>
      </c>
    </row>
    <row r="199" spans="1:7" x14ac:dyDescent="0.25">
      <c r="A199" t="s">
        <v>20</v>
      </c>
      <c r="B199">
        <v>1095</v>
      </c>
      <c r="C199">
        <f t="shared" si="6"/>
        <v>0.19257987214252165</v>
      </c>
      <c r="E199" t="s">
        <v>14</v>
      </c>
      <c r="F199">
        <v>6080</v>
      </c>
      <c r="G199">
        <f t="shared" si="7"/>
        <v>5.9404134566912807</v>
      </c>
    </row>
    <row r="200" spans="1:7" x14ac:dyDescent="0.25">
      <c r="A200" t="s">
        <v>20</v>
      </c>
      <c r="B200">
        <v>1690</v>
      </c>
      <c r="C200">
        <f t="shared" si="6"/>
        <v>0.66247353013705068</v>
      </c>
      <c r="E200" t="s">
        <v>14</v>
      </c>
      <c r="F200">
        <v>80</v>
      </c>
      <c r="G200">
        <f t="shared" si="7"/>
        <v>-0.30967239529281931</v>
      </c>
    </row>
    <row r="201" spans="1:7" x14ac:dyDescent="0.25">
      <c r="A201" t="s">
        <v>20</v>
      </c>
      <c r="B201">
        <v>191</v>
      </c>
      <c r="C201">
        <f t="shared" si="6"/>
        <v>-0.52134259311303166</v>
      </c>
      <c r="E201" t="s">
        <v>14</v>
      </c>
      <c r="F201">
        <v>9</v>
      </c>
      <c r="G201">
        <f t="shared" si="7"/>
        <v>-0.38363174454129784</v>
      </c>
    </row>
    <row r="202" spans="1:7" x14ac:dyDescent="0.25">
      <c r="A202" t="s">
        <v>20</v>
      </c>
      <c r="B202">
        <v>2013</v>
      </c>
      <c r="C202">
        <f t="shared" si="6"/>
        <v>0.91755865876265208</v>
      </c>
      <c r="E202" t="s">
        <v>14</v>
      </c>
      <c r="F202">
        <v>1784</v>
      </c>
      <c r="G202">
        <f t="shared" si="7"/>
        <v>1.4653519866706652</v>
      </c>
    </row>
    <row r="203" spans="1:7" x14ac:dyDescent="0.25">
      <c r="A203" t="s">
        <v>20</v>
      </c>
      <c r="B203">
        <v>1703</v>
      </c>
      <c r="C203">
        <f t="shared" si="6"/>
        <v>0.67274011426130087</v>
      </c>
      <c r="E203" t="s">
        <v>14</v>
      </c>
      <c r="F203">
        <v>243</v>
      </c>
      <c r="G203">
        <f t="shared" si="7"/>
        <v>-0.13987839631391791</v>
      </c>
    </row>
    <row r="204" spans="1:7" x14ac:dyDescent="0.25">
      <c r="A204" t="s">
        <v>20</v>
      </c>
      <c r="B204">
        <v>80</v>
      </c>
      <c r="C204">
        <f t="shared" si="6"/>
        <v>-0.60900342678932196</v>
      </c>
      <c r="E204" t="s">
        <v>14</v>
      </c>
      <c r="F204">
        <v>1296</v>
      </c>
      <c r="G204">
        <f t="shared" si="7"/>
        <v>0.95701167070929172</v>
      </c>
    </row>
    <row r="205" spans="1:7" x14ac:dyDescent="0.25">
      <c r="A205" t="s">
        <v>20</v>
      </c>
      <c r="B205">
        <v>41</v>
      </c>
      <c r="C205">
        <f t="shared" si="6"/>
        <v>-0.63980317916207252</v>
      </c>
      <c r="E205" t="s">
        <v>14</v>
      </c>
      <c r="F205">
        <v>77</v>
      </c>
      <c r="G205">
        <f t="shared" si="7"/>
        <v>-0.31279743821881134</v>
      </c>
    </row>
    <row r="206" spans="1:7" x14ac:dyDescent="0.25">
      <c r="A206" t="s">
        <v>20</v>
      </c>
      <c r="B206">
        <v>187</v>
      </c>
      <c r="C206">
        <f t="shared" si="6"/>
        <v>-0.52450154207433941</v>
      </c>
      <c r="E206" t="s">
        <v>14</v>
      </c>
      <c r="F206">
        <v>395</v>
      </c>
      <c r="G206">
        <f t="shared" si="7"/>
        <v>1.8457111936345961E-2</v>
      </c>
    </row>
    <row r="207" spans="1:7" x14ac:dyDescent="0.25">
      <c r="A207" t="s">
        <v>20</v>
      </c>
      <c r="B207">
        <v>2875</v>
      </c>
      <c r="C207">
        <f t="shared" si="6"/>
        <v>1.5983121599244738</v>
      </c>
      <c r="E207" t="s">
        <v>14</v>
      </c>
      <c r="F207">
        <v>49</v>
      </c>
      <c r="G207">
        <f t="shared" si="7"/>
        <v>-0.34196450552807051</v>
      </c>
    </row>
    <row r="208" spans="1:7" x14ac:dyDescent="0.25">
      <c r="A208" t="s">
        <v>20</v>
      </c>
      <c r="B208">
        <v>88</v>
      </c>
      <c r="C208">
        <f t="shared" si="6"/>
        <v>-0.60268552886670645</v>
      </c>
      <c r="E208" t="s">
        <v>14</v>
      </c>
      <c r="F208">
        <v>180</v>
      </c>
      <c r="G208">
        <f t="shared" si="7"/>
        <v>-0.20550429775975099</v>
      </c>
    </row>
    <row r="209" spans="1:7" x14ac:dyDescent="0.25">
      <c r="A209" t="s">
        <v>20</v>
      </c>
      <c r="B209">
        <v>191</v>
      </c>
      <c r="C209">
        <f t="shared" si="6"/>
        <v>-0.52134259311303166</v>
      </c>
      <c r="E209" t="s">
        <v>14</v>
      </c>
      <c r="F209">
        <v>2690</v>
      </c>
      <c r="G209">
        <f t="shared" si="7"/>
        <v>2.4091149503202645</v>
      </c>
    </row>
    <row r="210" spans="1:7" x14ac:dyDescent="0.25">
      <c r="A210" t="s">
        <v>20</v>
      </c>
      <c r="B210">
        <v>139</v>
      </c>
      <c r="C210">
        <f t="shared" si="6"/>
        <v>-0.56240892961003253</v>
      </c>
      <c r="E210" t="s">
        <v>14</v>
      </c>
      <c r="F210">
        <v>2779</v>
      </c>
      <c r="G210">
        <f t="shared" si="7"/>
        <v>2.5018245571246953</v>
      </c>
    </row>
    <row r="211" spans="1:7" x14ac:dyDescent="0.25">
      <c r="A211" t="s">
        <v>20</v>
      </c>
      <c r="B211">
        <v>186</v>
      </c>
      <c r="C211">
        <f t="shared" si="6"/>
        <v>-0.52529127931466635</v>
      </c>
      <c r="E211" t="s">
        <v>14</v>
      </c>
      <c r="F211">
        <v>92</v>
      </c>
      <c r="G211">
        <f t="shared" si="7"/>
        <v>-0.29717222358885109</v>
      </c>
    </row>
    <row r="212" spans="1:7" x14ac:dyDescent="0.25">
      <c r="A212" t="s">
        <v>20</v>
      </c>
      <c r="B212">
        <v>112</v>
      </c>
      <c r="C212">
        <f t="shared" si="6"/>
        <v>-0.58373183509885984</v>
      </c>
      <c r="E212" t="s">
        <v>14</v>
      </c>
      <c r="F212">
        <v>1028</v>
      </c>
      <c r="G212">
        <f t="shared" si="7"/>
        <v>0.67784116932066851</v>
      </c>
    </row>
    <row r="213" spans="1:7" x14ac:dyDescent="0.25">
      <c r="A213" t="s">
        <v>20</v>
      </c>
      <c r="B213">
        <v>101</v>
      </c>
      <c r="C213">
        <f t="shared" si="6"/>
        <v>-0.59241894474245615</v>
      </c>
      <c r="E213" t="s">
        <v>14</v>
      </c>
      <c r="F213">
        <v>26</v>
      </c>
      <c r="G213">
        <f t="shared" si="7"/>
        <v>-0.3659231679606762</v>
      </c>
    </row>
    <row r="214" spans="1:7" x14ac:dyDescent="0.25">
      <c r="A214" t="s">
        <v>20</v>
      </c>
      <c r="B214">
        <v>206</v>
      </c>
      <c r="C214">
        <f t="shared" si="6"/>
        <v>-0.5094965345081276</v>
      </c>
      <c r="E214" t="s">
        <v>14</v>
      </c>
      <c r="F214">
        <v>1790</v>
      </c>
      <c r="G214">
        <f t="shared" si="7"/>
        <v>1.4716020725226493</v>
      </c>
    </row>
    <row r="215" spans="1:7" x14ac:dyDescent="0.25">
      <c r="A215" t="s">
        <v>20</v>
      </c>
      <c r="B215">
        <v>154</v>
      </c>
      <c r="C215">
        <f t="shared" si="6"/>
        <v>-0.55056287100512846</v>
      </c>
      <c r="E215" t="s">
        <v>14</v>
      </c>
      <c r="F215">
        <v>37</v>
      </c>
      <c r="G215">
        <f t="shared" si="7"/>
        <v>-0.35446467723203873</v>
      </c>
    </row>
    <row r="216" spans="1:7" x14ac:dyDescent="0.25">
      <c r="A216" t="s">
        <v>20</v>
      </c>
      <c r="B216">
        <v>5966</v>
      </c>
      <c r="C216">
        <f t="shared" si="6"/>
        <v>4.0393899697750433</v>
      </c>
      <c r="E216" t="s">
        <v>14</v>
      </c>
      <c r="F216">
        <v>35</v>
      </c>
      <c r="G216">
        <f t="shared" si="7"/>
        <v>-0.35654803918270006</v>
      </c>
    </row>
    <row r="217" spans="1:7" x14ac:dyDescent="0.25">
      <c r="A217" t="s">
        <v>20</v>
      </c>
      <c r="B217">
        <v>169</v>
      </c>
      <c r="C217">
        <f t="shared" si="6"/>
        <v>-0.53871681240022429</v>
      </c>
      <c r="E217" t="s">
        <v>14</v>
      </c>
      <c r="F217">
        <v>558</v>
      </c>
      <c r="G217">
        <f t="shared" si="7"/>
        <v>0.18825111091524735</v>
      </c>
    </row>
    <row r="218" spans="1:7" x14ac:dyDescent="0.25">
      <c r="A218" t="s">
        <v>20</v>
      </c>
      <c r="B218">
        <v>2106</v>
      </c>
      <c r="C218">
        <f t="shared" si="6"/>
        <v>0.9910042221130575</v>
      </c>
      <c r="E218" t="s">
        <v>14</v>
      </c>
      <c r="F218">
        <v>64</v>
      </c>
      <c r="G218">
        <f t="shared" si="7"/>
        <v>-0.32633929089811026</v>
      </c>
    </row>
    <row r="219" spans="1:7" x14ac:dyDescent="0.25">
      <c r="A219" t="s">
        <v>20</v>
      </c>
      <c r="B219">
        <v>131</v>
      </c>
      <c r="C219">
        <f t="shared" si="6"/>
        <v>-0.56872682753264803</v>
      </c>
      <c r="E219" t="s">
        <v>14</v>
      </c>
      <c r="F219">
        <v>245</v>
      </c>
      <c r="G219">
        <f t="shared" si="7"/>
        <v>-0.13779503436325655</v>
      </c>
    </row>
    <row r="220" spans="1:7" x14ac:dyDescent="0.25">
      <c r="A220" t="s">
        <v>20</v>
      </c>
      <c r="B220">
        <v>84</v>
      </c>
      <c r="C220">
        <f t="shared" si="6"/>
        <v>-0.60584447782801421</v>
      </c>
      <c r="E220" t="s">
        <v>14</v>
      </c>
      <c r="F220">
        <v>71</v>
      </c>
      <c r="G220">
        <f t="shared" si="7"/>
        <v>-0.31904752407079545</v>
      </c>
    </row>
    <row r="221" spans="1:7" x14ac:dyDescent="0.25">
      <c r="A221" t="s">
        <v>20</v>
      </c>
      <c r="B221">
        <v>155</v>
      </c>
      <c r="C221">
        <f t="shared" si="6"/>
        <v>-0.54977313376480152</v>
      </c>
      <c r="E221" t="s">
        <v>14</v>
      </c>
      <c r="F221">
        <v>42</v>
      </c>
      <c r="G221">
        <f t="shared" si="7"/>
        <v>-0.34925627235538531</v>
      </c>
    </row>
    <row r="222" spans="1:7" x14ac:dyDescent="0.25">
      <c r="A222" t="s">
        <v>20</v>
      </c>
      <c r="B222">
        <v>189</v>
      </c>
      <c r="C222">
        <f t="shared" si="6"/>
        <v>-0.52292206759368554</v>
      </c>
      <c r="E222" t="s">
        <v>14</v>
      </c>
      <c r="F222">
        <v>156</v>
      </c>
      <c r="G222">
        <f t="shared" si="7"/>
        <v>-0.23050464116768737</v>
      </c>
    </row>
    <row r="223" spans="1:7" x14ac:dyDescent="0.25">
      <c r="A223" t="s">
        <v>20</v>
      </c>
      <c r="B223">
        <v>4799</v>
      </c>
      <c r="C223">
        <f t="shared" si="6"/>
        <v>3.1177666103135051</v>
      </c>
      <c r="E223" t="s">
        <v>14</v>
      </c>
      <c r="F223">
        <v>1368</v>
      </c>
      <c r="G223">
        <f t="shared" si="7"/>
        <v>1.0320127009331008</v>
      </c>
    </row>
    <row r="224" spans="1:7" x14ac:dyDescent="0.25">
      <c r="A224" t="s">
        <v>20</v>
      </c>
      <c r="B224">
        <v>1137</v>
      </c>
      <c r="C224">
        <f t="shared" si="6"/>
        <v>0.22574883623625311</v>
      </c>
      <c r="E224" t="s">
        <v>14</v>
      </c>
      <c r="F224">
        <v>102</v>
      </c>
      <c r="G224">
        <f t="shared" si="7"/>
        <v>-0.28675541383554426</v>
      </c>
    </row>
    <row r="225" spans="1:7" x14ac:dyDescent="0.25">
      <c r="A225" t="s">
        <v>20</v>
      </c>
      <c r="B225">
        <v>1152</v>
      </c>
      <c r="C225">
        <f t="shared" si="6"/>
        <v>0.2375948948411572</v>
      </c>
      <c r="E225" t="s">
        <v>14</v>
      </c>
      <c r="F225">
        <v>86</v>
      </c>
      <c r="G225">
        <f t="shared" si="7"/>
        <v>-0.3034223094408352</v>
      </c>
    </row>
    <row r="226" spans="1:7" x14ac:dyDescent="0.25">
      <c r="A226" t="s">
        <v>20</v>
      </c>
      <c r="B226">
        <v>50</v>
      </c>
      <c r="C226">
        <f t="shared" si="6"/>
        <v>-0.63269554399913008</v>
      </c>
      <c r="E226" t="s">
        <v>14</v>
      </c>
      <c r="F226">
        <v>253</v>
      </c>
      <c r="G226">
        <f t="shared" si="7"/>
        <v>-0.12946158656061107</v>
      </c>
    </row>
    <row r="227" spans="1:7" x14ac:dyDescent="0.25">
      <c r="A227" t="s">
        <v>20</v>
      </c>
      <c r="B227">
        <v>3059</v>
      </c>
      <c r="C227">
        <f t="shared" si="6"/>
        <v>1.7436238121446306</v>
      </c>
      <c r="E227" t="s">
        <v>14</v>
      </c>
      <c r="F227">
        <v>157</v>
      </c>
      <c r="G227">
        <f t="shared" si="7"/>
        <v>-0.22946296019235671</v>
      </c>
    </row>
    <row r="228" spans="1:7" x14ac:dyDescent="0.25">
      <c r="A228" t="s">
        <v>20</v>
      </c>
      <c r="B228">
        <v>34</v>
      </c>
      <c r="C228">
        <f t="shared" si="6"/>
        <v>-0.6453313398443612</v>
      </c>
      <c r="E228" t="s">
        <v>14</v>
      </c>
      <c r="F228">
        <v>183</v>
      </c>
      <c r="G228">
        <f t="shared" si="7"/>
        <v>-0.20237925483375893</v>
      </c>
    </row>
    <row r="229" spans="1:7" x14ac:dyDescent="0.25">
      <c r="A229" t="s">
        <v>20</v>
      </c>
      <c r="B229">
        <v>220</v>
      </c>
      <c r="C229">
        <f t="shared" si="6"/>
        <v>-0.49844021314355041</v>
      </c>
      <c r="E229" t="s">
        <v>14</v>
      </c>
      <c r="F229">
        <v>82</v>
      </c>
      <c r="G229">
        <f t="shared" si="7"/>
        <v>-0.30758903334215792</v>
      </c>
    </row>
    <row r="230" spans="1:7" x14ac:dyDescent="0.25">
      <c r="A230" t="s">
        <v>20</v>
      </c>
      <c r="B230">
        <v>1604</v>
      </c>
      <c r="C230">
        <f t="shared" si="6"/>
        <v>0.59455612746893383</v>
      </c>
      <c r="E230" t="s">
        <v>14</v>
      </c>
      <c r="F230">
        <v>1</v>
      </c>
      <c r="G230">
        <f t="shared" si="7"/>
        <v>-0.39196519234394334</v>
      </c>
    </row>
    <row r="231" spans="1:7" x14ac:dyDescent="0.25">
      <c r="A231" t="s">
        <v>20</v>
      </c>
      <c r="B231">
        <v>454</v>
      </c>
      <c r="C231">
        <f t="shared" si="6"/>
        <v>-0.31364169890704657</v>
      </c>
      <c r="E231" t="s">
        <v>14</v>
      </c>
      <c r="F231">
        <v>1198</v>
      </c>
      <c r="G231">
        <f t="shared" si="7"/>
        <v>0.85492693512688467</v>
      </c>
    </row>
    <row r="232" spans="1:7" x14ac:dyDescent="0.25">
      <c r="A232" t="s">
        <v>20</v>
      </c>
      <c r="B232">
        <v>123</v>
      </c>
      <c r="C232">
        <f t="shared" si="6"/>
        <v>-0.57504472545526353</v>
      </c>
      <c r="E232" t="s">
        <v>14</v>
      </c>
      <c r="F232">
        <v>648</v>
      </c>
      <c r="G232">
        <f t="shared" si="7"/>
        <v>0.28200239869500887</v>
      </c>
    </row>
    <row r="233" spans="1:7" x14ac:dyDescent="0.25">
      <c r="A233" t="s">
        <v>20</v>
      </c>
      <c r="B233">
        <v>299</v>
      </c>
      <c r="C233">
        <f t="shared" si="6"/>
        <v>-0.43605097115772218</v>
      </c>
      <c r="E233" t="s">
        <v>14</v>
      </c>
      <c r="F233">
        <v>64</v>
      </c>
      <c r="G233">
        <f t="shared" si="7"/>
        <v>-0.32633929089811026</v>
      </c>
    </row>
    <row r="234" spans="1:7" x14ac:dyDescent="0.25">
      <c r="A234" t="s">
        <v>20</v>
      </c>
      <c r="B234">
        <v>2237</v>
      </c>
      <c r="C234">
        <f t="shared" si="6"/>
        <v>1.0944598005958865</v>
      </c>
      <c r="E234" t="s">
        <v>14</v>
      </c>
      <c r="F234">
        <v>62</v>
      </c>
      <c r="G234">
        <f t="shared" si="7"/>
        <v>-0.32842265284877165</v>
      </c>
    </row>
    <row r="235" spans="1:7" x14ac:dyDescent="0.25">
      <c r="A235" t="s">
        <v>20</v>
      </c>
      <c r="B235">
        <v>645</v>
      </c>
      <c r="C235">
        <f t="shared" si="6"/>
        <v>-0.16280188600460113</v>
      </c>
      <c r="E235" t="s">
        <v>14</v>
      </c>
      <c r="F235">
        <v>750</v>
      </c>
      <c r="G235">
        <f t="shared" si="7"/>
        <v>0.38825385817873859</v>
      </c>
    </row>
    <row r="236" spans="1:7" x14ac:dyDescent="0.25">
      <c r="A236" t="s">
        <v>20</v>
      </c>
      <c r="B236">
        <v>484</v>
      </c>
      <c r="C236">
        <f t="shared" si="6"/>
        <v>-0.28994958169723839</v>
      </c>
      <c r="E236" t="s">
        <v>14</v>
      </c>
      <c r="F236">
        <v>105</v>
      </c>
      <c r="G236">
        <f t="shared" si="7"/>
        <v>-0.28363037090955223</v>
      </c>
    </row>
    <row r="237" spans="1:7" x14ac:dyDescent="0.25">
      <c r="A237" t="s">
        <v>20</v>
      </c>
      <c r="B237">
        <v>154</v>
      </c>
      <c r="C237">
        <f t="shared" si="6"/>
        <v>-0.55056287100512846</v>
      </c>
      <c r="E237" t="s">
        <v>14</v>
      </c>
      <c r="F237">
        <v>2604</v>
      </c>
      <c r="G237">
        <f t="shared" si="7"/>
        <v>2.319530386441826</v>
      </c>
    </row>
    <row r="238" spans="1:7" x14ac:dyDescent="0.25">
      <c r="A238" t="s">
        <v>20</v>
      </c>
      <c r="B238">
        <v>82</v>
      </c>
      <c r="C238">
        <f t="shared" si="6"/>
        <v>-0.60742395230866808</v>
      </c>
      <c r="E238" t="s">
        <v>14</v>
      </c>
      <c r="F238">
        <v>65</v>
      </c>
      <c r="G238">
        <f t="shared" si="7"/>
        <v>-0.32529760992277956</v>
      </c>
    </row>
    <row r="239" spans="1:7" x14ac:dyDescent="0.25">
      <c r="A239" t="s">
        <v>20</v>
      </c>
      <c r="B239">
        <v>134</v>
      </c>
      <c r="C239">
        <f t="shared" si="6"/>
        <v>-0.56635761581166721</v>
      </c>
      <c r="E239" t="s">
        <v>14</v>
      </c>
      <c r="F239">
        <v>94</v>
      </c>
      <c r="G239">
        <f t="shared" si="7"/>
        <v>-0.29508886163818976</v>
      </c>
    </row>
    <row r="240" spans="1:7" x14ac:dyDescent="0.25">
      <c r="A240" t="s">
        <v>20</v>
      </c>
      <c r="B240">
        <v>5203</v>
      </c>
      <c r="C240">
        <f t="shared" si="6"/>
        <v>3.4368204554055888</v>
      </c>
      <c r="E240" t="s">
        <v>14</v>
      </c>
      <c r="F240">
        <v>257</v>
      </c>
      <c r="G240">
        <f t="shared" si="7"/>
        <v>-0.12529486265928835</v>
      </c>
    </row>
    <row r="241" spans="1:7" x14ac:dyDescent="0.25">
      <c r="A241" t="s">
        <v>20</v>
      </c>
      <c r="B241">
        <v>94</v>
      </c>
      <c r="C241">
        <f t="shared" si="6"/>
        <v>-0.59794710542474483</v>
      </c>
      <c r="E241" t="s">
        <v>14</v>
      </c>
      <c r="F241">
        <v>2928</v>
      </c>
      <c r="G241">
        <f t="shared" si="7"/>
        <v>2.6570350224489672</v>
      </c>
    </row>
    <row r="242" spans="1:7" x14ac:dyDescent="0.25">
      <c r="A242" t="s">
        <v>20</v>
      </c>
      <c r="B242">
        <v>205</v>
      </c>
      <c r="C242">
        <f t="shared" si="6"/>
        <v>-0.51028627174845453</v>
      </c>
      <c r="E242" t="s">
        <v>14</v>
      </c>
      <c r="F242">
        <v>4697</v>
      </c>
      <c r="G242">
        <f t="shared" si="7"/>
        <v>4.4997686678089455</v>
      </c>
    </row>
    <row r="243" spans="1:7" x14ac:dyDescent="0.25">
      <c r="A243" t="s">
        <v>20</v>
      </c>
      <c r="B243">
        <v>92</v>
      </c>
      <c r="C243">
        <f t="shared" si="6"/>
        <v>-0.5995265799053987</v>
      </c>
      <c r="E243" t="s">
        <v>14</v>
      </c>
      <c r="F243">
        <v>2915</v>
      </c>
      <c r="G243">
        <f t="shared" si="7"/>
        <v>2.6434931697696684</v>
      </c>
    </row>
    <row r="244" spans="1:7" x14ac:dyDescent="0.25">
      <c r="A244" t="s">
        <v>20</v>
      </c>
      <c r="B244">
        <v>219</v>
      </c>
      <c r="C244">
        <f t="shared" si="6"/>
        <v>-0.49922995038387735</v>
      </c>
      <c r="E244" t="s">
        <v>14</v>
      </c>
      <c r="F244">
        <v>18</v>
      </c>
      <c r="G244">
        <f t="shared" si="7"/>
        <v>-0.3742566157633217</v>
      </c>
    </row>
    <row r="245" spans="1:7" x14ac:dyDescent="0.25">
      <c r="A245" t="s">
        <v>20</v>
      </c>
      <c r="B245">
        <v>2526</v>
      </c>
      <c r="C245">
        <f t="shared" si="6"/>
        <v>1.322693863050372</v>
      </c>
      <c r="E245" t="s">
        <v>14</v>
      </c>
      <c r="F245">
        <v>602</v>
      </c>
      <c r="G245">
        <f t="shared" si="7"/>
        <v>0.23408507382979743</v>
      </c>
    </row>
    <row r="246" spans="1:7" x14ac:dyDescent="0.25">
      <c r="A246" t="s">
        <v>20</v>
      </c>
      <c r="B246">
        <v>94</v>
      </c>
      <c r="C246">
        <f t="shared" si="6"/>
        <v>-0.59794710542474483</v>
      </c>
      <c r="E246" t="s">
        <v>14</v>
      </c>
      <c r="F246">
        <v>1</v>
      </c>
      <c r="G246">
        <f t="shared" si="7"/>
        <v>-0.39196519234394334</v>
      </c>
    </row>
    <row r="247" spans="1:7" x14ac:dyDescent="0.25">
      <c r="A247" t="s">
        <v>20</v>
      </c>
      <c r="B247">
        <v>1713</v>
      </c>
      <c r="C247">
        <f t="shared" si="6"/>
        <v>0.68063748666457025</v>
      </c>
      <c r="E247" t="s">
        <v>14</v>
      </c>
      <c r="F247">
        <v>3868</v>
      </c>
      <c r="G247">
        <f t="shared" si="7"/>
        <v>3.6362151392598099</v>
      </c>
    </row>
    <row r="248" spans="1:7" x14ac:dyDescent="0.25">
      <c r="A248" t="s">
        <v>20</v>
      </c>
      <c r="B248">
        <v>249</v>
      </c>
      <c r="C248">
        <f t="shared" si="6"/>
        <v>-0.47553783317406917</v>
      </c>
      <c r="E248" t="s">
        <v>14</v>
      </c>
      <c r="F248">
        <v>504</v>
      </c>
      <c r="G248">
        <f t="shared" si="7"/>
        <v>0.13200033824739046</v>
      </c>
    </row>
    <row r="249" spans="1:7" x14ac:dyDescent="0.25">
      <c r="A249" t="s">
        <v>20</v>
      </c>
      <c r="B249">
        <v>192</v>
      </c>
      <c r="C249">
        <f t="shared" si="6"/>
        <v>-0.52055285587270472</v>
      </c>
      <c r="E249" t="s">
        <v>14</v>
      </c>
      <c r="F249">
        <v>14</v>
      </c>
      <c r="G249">
        <f t="shared" si="7"/>
        <v>-0.37842333966464442</v>
      </c>
    </row>
    <row r="250" spans="1:7" x14ac:dyDescent="0.25">
      <c r="A250" t="s">
        <v>20</v>
      </c>
      <c r="B250">
        <v>247</v>
      </c>
      <c r="C250">
        <f t="shared" si="6"/>
        <v>-0.47711730765472304</v>
      </c>
      <c r="E250" t="s">
        <v>14</v>
      </c>
      <c r="F250">
        <v>750</v>
      </c>
      <c r="G250">
        <f t="shared" si="7"/>
        <v>0.38825385817873859</v>
      </c>
    </row>
    <row r="251" spans="1:7" x14ac:dyDescent="0.25">
      <c r="A251" t="s">
        <v>20</v>
      </c>
      <c r="B251">
        <v>2293</v>
      </c>
      <c r="C251">
        <f t="shared" si="6"/>
        <v>1.1386850860541951</v>
      </c>
      <c r="E251" t="s">
        <v>14</v>
      </c>
      <c r="F251">
        <v>77</v>
      </c>
      <c r="G251">
        <f t="shared" si="7"/>
        <v>-0.31279743821881134</v>
      </c>
    </row>
    <row r="252" spans="1:7" x14ac:dyDescent="0.25">
      <c r="A252" t="s">
        <v>20</v>
      </c>
      <c r="B252">
        <v>3131</v>
      </c>
      <c r="C252">
        <f t="shared" si="6"/>
        <v>1.8004848934481703</v>
      </c>
      <c r="E252" t="s">
        <v>14</v>
      </c>
      <c r="F252">
        <v>752</v>
      </c>
      <c r="G252">
        <f t="shared" si="7"/>
        <v>0.39033722012939992</v>
      </c>
    </row>
    <row r="253" spans="1:7" x14ac:dyDescent="0.25">
      <c r="A253" t="s">
        <v>20</v>
      </c>
      <c r="B253">
        <v>143</v>
      </c>
      <c r="C253">
        <f t="shared" si="6"/>
        <v>-0.55924998064872478</v>
      </c>
      <c r="E253" t="s">
        <v>14</v>
      </c>
      <c r="F253">
        <v>131</v>
      </c>
      <c r="G253">
        <f t="shared" si="7"/>
        <v>-0.25654666555095446</v>
      </c>
    </row>
    <row r="254" spans="1:7" x14ac:dyDescent="0.25">
      <c r="A254" t="s">
        <v>20</v>
      </c>
      <c r="B254">
        <v>296</v>
      </c>
      <c r="C254">
        <f t="shared" si="6"/>
        <v>-0.43842018287870299</v>
      </c>
      <c r="E254" t="s">
        <v>14</v>
      </c>
      <c r="F254">
        <v>87</v>
      </c>
      <c r="G254">
        <f t="shared" si="7"/>
        <v>-0.30238062846550451</v>
      </c>
    </row>
    <row r="255" spans="1:7" x14ac:dyDescent="0.25">
      <c r="A255" t="s">
        <v>20</v>
      </c>
      <c r="B255">
        <v>170</v>
      </c>
      <c r="C255">
        <f t="shared" si="6"/>
        <v>-0.53792707515989735</v>
      </c>
      <c r="E255" t="s">
        <v>14</v>
      </c>
      <c r="F255">
        <v>1063</v>
      </c>
      <c r="G255">
        <f t="shared" si="7"/>
        <v>0.71430000345724243</v>
      </c>
    </row>
    <row r="256" spans="1:7" x14ac:dyDescent="0.25">
      <c r="A256" t="s">
        <v>20</v>
      </c>
      <c r="B256">
        <v>86</v>
      </c>
      <c r="C256">
        <f t="shared" si="6"/>
        <v>-0.60426500334736033</v>
      </c>
      <c r="E256" t="s">
        <v>14</v>
      </c>
      <c r="F256">
        <v>76</v>
      </c>
      <c r="G256">
        <f t="shared" si="7"/>
        <v>-0.31383911919414204</v>
      </c>
    </row>
    <row r="257" spans="1:7" x14ac:dyDescent="0.25">
      <c r="A257" t="s">
        <v>20</v>
      </c>
      <c r="B257">
        <v>6286</v>
      </c>
      <c r="C257">
        <f t="shared" si="6"/>
        <v>4.2921058866796642</v>
      </c>
      <c r="E257" t="s">
        <v>14</v>
      </c>
      <c r="F257">
        <v>4428</v>
      </c>
      <c r="G257">
        <f t="shared" si="7"/>
        <v>4.2195564854449925</v>
      </c>
    </row>
    <row r="258" spans="1:7" x14ac:dyDescent="0.25">
      <c r="A258" t="s">
        <v>20</v>
      </c>
      <c r="B258">
        <v>3727</v>
      </c>
      <c r="C258">
        <f t="shared" si="6"/>
        <v>2.2711682886830262</v>
      </c>
      <c r="E258" t="s">
        <v>14</v>
      </c>
      <c r="F258">
        <v>58</v>
      </c>
      <c r="G258">
        <f t="shared" si="7"/>
        <v>-0.33258937675009437</v>
      </c>
    </row>
    <row r="259" spans="1:7" x14ac:dyDescent="0.25">
      <c r="A259" t="s">
        <v>20</v>
      </c>
      <c r="B259">
        <v>1605</v>
      </c>
      <c r="C259">
        <f t="shared" ref="C259:C322" si="8">(B259-$J$2)/$J$7</f>
        <v>0.59534586470926076</v>
      </c>
      <c r="E259" t="s">
        <v>14</v>
      </c>
      <c r="F259">
        <v>111</v>
      </c>
      <c r="G259">
        <f t="shared" ref="G259:G322" si="9">(F259-$M$2)/$M$7</f>
        <v>-0.27738028505756812</v>
      </c>
    </row>
    <row r="260" spans="1:7" x14ac:dyDescent="0.25">
      <c r="A260" t="s">
        <v>20</v>
      </c>
      <c r="B260">
        <v>2120</v>
      </c>
      <c r="C260">
        <f t="shared" si="8"/>
        <v>1.0020605434776346</v>
      </c>
      <c r="E260" t="s">
        <v>14</v>
      </c>
      <c r="F260">
        <v>2955</v>
      </c>
      <c r="G260">
        <f t="shared" si="9"/>
        <v>2.6851604087828957</v>
      </c>
    </row>
    <row r="261" spans="1:7" x14ac:dyDescent="0.25">
      <c r="A261" t="s">
        <v>20</v>
      </c>
      <c r="B261">
        <v>50</v>
      </c>
      <c r="C261">
        <f t="shared" si="8"/>
        <v>-0.63269554399913008</v>
      </c>
      <c r="E261" t="s">
        <v>14</v>
      </c>
      <c r="F261">
        <v>1657</v>
      </c>
      <c r="G261">
        <f t="shared" si="9"/>
        <v>1.3330585028036683</v>
      </c>
    </row>
    <row r="262" spans="1:7" x14ac:dyDescent="0.25">
      <c r="A262" t="s">
        <v>20</v>
      </c>
      <c r="B262">
        <v>2080</v>
      </c>
      <c r="C262">
        <f t="shared" si="8"/>
        <v>0.97047105386455701</v>
      </c>
      <c r="E262" t="s">
        <v>14</v>
      </c>
      <c r="F262">
        <v>926</v>
      </c>
      <c r="G262">
        <f t="shared" si="9"/>
        <v>0.5715897098369388</v>
      </c>
    </row>
    <row r="263" spans="1:7" x14ac:dyDescent="0.25">
      <c r="A263" t="s">
        <v>20</v>
      </c>
      <c r="B263">
        <v>2105</v>
      </c>
      <c r="C263">
        <f t="shared" si="8"/>
        <v>0.99021448487273056</v>
      </c>
      <c r="E263" t="s">
        <v>14</v>
      </c>
      <c r="F263">
        <v>77</v>
      </c>
      <c r="G263">
        <f t="shared" si="9"/>
        <v>-0.31279743821881134</v>
      </c>
    </row>
    <row r="264" spans="1:7" x14ac:dyDescent="0.25">
      <c r="A264" t="s">
        <v>20</v>
      </c>
      <c r="B264">
        <v>2436</v>
      </c>
      <c r="C264">
        <f t="shared" si="8"/>
        <v>1.2516175114209476</v>
      </c>
      <c r="E264" t="s">
        <v>14</v>
      </c>
      <c r="F264">
        <v>1748</v>
      </c>
      <c r="G264">
        <f t="shared" si="9"/>
        <v>1.4278514715587605</v>
      </c>
    </row>
    <row r="265" spans="1:7" x14ac:dyDescent="0.25">
      <c r="A265" t="s">
        <v>20</v>
      </c>
      <c r="B265">
        <v>80</v>
      </c>
      <c r="C265">
        <f t="shared" si="8"/>
        <v>-0.60900342678932196</v>
      </c>
      <c r="E265" t="s">
        <v>14</v>
      </c>
      <c r="F265">
        <v>79</v>
      </c>
      <c r="G265">
        <f t="shared" si="9"/>
        <v>-0.31071407626815001</v>
      </c>
    </row>
    <row r="266" spans="1:7" x14ac:dyDescent="0.25">
      <c r="A266" t="s">
        <v>20</v>
      </c>
      <c r="B266">
        <v>42</v>
      </c>
      <c r="C266">
        <f t="shared" si="8"/>
        <v>-0.63901344192174558</v>
      </c>
      <c r="E266" t="s">
        <v>14</v>
      </c>
      <c r="F266">
        <v>889</v>
      </c>
      <c r="G266">
        <f t="shared" si="9"/>
        <v>0.53304751374970361</v>
      </c>
    </row>
    <row r="267" spans="1:7" x14ac:dyDescent="0.25">
      <c r="A267" t="s">
        <v>20</v>
      </c>
      <c r="B267">
        <v>139</v>
      </c>
      <c r="C267">
        <f t="shared" si="8"/>
        <v>-0.56240892961003253</v>
      </c>
      <c r="E267" t="s">
        <v>14</v>
      </c>
      <c r="F267">
        <v>56</v>
      </c>
      <c r="G267">
        <f t="shared" si="9"/>
        <v>-0.3346727387007557</v>
      </c>
    </row>
    <row r="268" spans="1:7" x14ac:dyDescent="0.25">
      <c r="A268" t="s">
        <v>20</v>
      </c>
      <c r="B268">
        <v>159</v>
      </c>
      <c r="C268">
        <f t="shared" si="8"/>
        <v>-0.54661418480349366</v>
      </c>
      <c r="E268" t="s">
        <v>14</v>
      </c>
      <c r="F268">
        <v>1</v>
      </c>
      <c r="G268">
        <f t="shared" si="9"/>
        <v>-0.39196519234394334</v>
      </c>
    </row>
    <row r="269" spans="1:7" x14ac:dyDescent="0.25">
      <c r="A269" t="s">
        <v>20</v>
      </c>
      <c r="B269">
        <v>381</v>
      </c>
      <c r="C269">
        <f t="shared" si="8"/>
        <v>-0.37129251745091313</v>
      </c>
      <c r="E269" t="s">
        <v>14</v>
      </c>
      <c r="F269">
        <v>83</v>
      </c>
      <c r="G269">
        <f t="shared" si="9"/>
        <v>-0.30654735236682729</v>
      </c>
    </row>
    <row r="270" spans="1:7" x14ac:dyDescent="0.25">
      <c r="A270" t="s">
        <v>20</v>
      </c>
      <c r="B270">
        <v>194</v>
      </c>
      <c r="C270">
        <f t="shared" si="8"/>
        <v>-0.51897338139205085</v>
      </c>
      <c r="E270" t="s">
        <v>14</v>
      </c>
      <c r="F270">
        <v>2025</v>
      </c>
      <c r="G270">
        <f t="shared" si="9"/>
        <v>1.7163971017253599</v>
      </c>
    </row>
    <row r="271" spans="1:7" x14ac:dyDescent="0.25">
      <c r="A271" t="s">
        <v>20</v>
      </c>
      <c r="B271">
        <v>106</v>
      </c>
      <c r="C271">
        <f t="shared" si="8"/>
        <v>-0.58847025854082147</v>
      </c>
      <c r="E271" t="s">
        <v>14</v>
      </c>
      <c r="F271">
        <v>14</v>
      </c>
      <c r="G271">
        <f t="shared" si="9"/>
        <v>-0.37842333966464442</v>
      </c>
    </row>
    <row r="272" spans="1:7" x14ac:dyDescent="0.25">
      <c r="A272" t="s">
        <v>20</v>
      </c>
      <c r="B272">
        <v>142</v>
      </c>
      <c r="C272">
        <f t="shared" si="8"/>
        <v>-0.56003971788905171</v>
      </c>
      <c r="E272" t="s">
        <v>14</v>
      </c>
      <c r="F272">
        <v>656</v>
      </c>
      <c r="G272">
        <f t="shared" si="9"/>
        <v>0.29033584649765432</v>
      </c>
    </row>
    <row r="273" spans="1:7" x14ac:dyDescent="0.25">
      <c r="A273" t="s">
        <v>20</v>
      </c>
      <c r="B273">
        <v>211</v>
      </c>
      <c r="C273">
        <f t="shared" si="8"/>
        <v>-0.50554784830649291</v>
      </c>
      <c r="E273" t="s">
        <v>14</v>
      </c>
      <c r="F273">
        <v>1596</v>
      </c>
      <c r="G273">
        <f t="shared" si="9"/>
        <v>1.2695159633084967</v>
      </c>
    </row>
    <row r="274" spans="1:7" x14ac:dyDescent="0.25">
      <c r="A274" t="s">
        <v>20</v>
      </c>
      <c r="B274">
        <v>2756</v>
      </c>
      <c r="C274">
        <f t="shared" si="8"/>
        <v>1.504333428325568</v>
      </c>
      <c r="E274" t="s">
        <v>14</v>
      </c>
      <c r="F274">
        <v>10</v>
      </c>
      <c r="G274">
        <f t="shared" si="9"/>
        <v>-0.38259006356596714</v>
      </c>
    </row>
    <row r="275" spans="1:7" x14ac:dyDescent="0.25">
      <c r="A275" t="s">
        <v>20</v>
      </c>
      <c r="B275">
        <v>173</v>
      </c>
      <c r="C275">
        <f t="shared" si="8"/>
        <v>-0.53555786343891654</v>
      </c>
      <c r="E275" t="s">
        <v>14</v>
      </c>
      <c r="F275">
        <v>1121</v>
      </c>
      <c r="G275">
        <f t="shared" si="9"/>
        <v>0.77471750002642203</v>
      </c>
    </row>
    <row r="276" spans="1:7" x14ac:dyDescent="0.25">
      <c r="A276" t="s">
        <v>20</v>
      </c>
      <c r="B276">
        <v>87</v>
      </c>
      <c r="C276">
        <f t="shared" si="8"/>
        <v>-0.60347526610703339</v>
      </c>
      <c r="E276" t="s">
        <v>14</v>
      </c>
      <c r="F276">
        <v>15</v>
      </c>
      <c r="G276">
        <f t="shared" si="9"/>
        <v>-0.37738165868931373</v>
      </c>
    </row>
    <row r="277" spans="1:7" x14ac:dyDescent="0.25">
      <c r="A277" t="s">
        <v>20</v>
      </c>
      <c r="B277">
        <v>1572</v>
      </c>
      <c r="C277">
        <f t="shared" si="8"/>
        <v>0.56928453577847182</v>
      </c>
      <c r="E277" t="s">
        <v>14</v>
      </c>
      <c r="F277">
        <v>191</v>
      </c>
      <c r="G277">
        <f t="shared" si="9"/>
        <v>-0.19404580703111346</v>
      </c>
    </row>
    <row r="278" spans="1:7" x14ac:dyDescent="0.25">
      <c r="A278" t="s">
        <v>20</v>
      </c>
      <c r="B278">
        <v>2346</v>
      </c>
      <c r="C278">
        <f t="shared" si="8"/>
        <v>1.180541159791523</v>
      </c>
      <c r="E278" t="s">
        <v>14</v>
      </c>
      <c r="F278">
        <v>16</v>
      </c>
      <c r="G278">
        <f t="shared" si="9"/>
        <v>-0.37633997771398303</v>
      </c>
    </row>
    <row r="279" spans="1:7" x14ac:dyDescent="0.25">
      <c r="A279" t="s">
        <v>20</v>
      </c>
      <c r="B279">
        <v>115</v>
      </c>
      <c r="C279">
        <f t="shared" si="8"/>
        <v>-0.58136262337787903</v>
      </c>
      <c r="E279" t="s">
        <v>14</v>
      </c>
      <c r="F279">
        <v>17</v>
      </c>
      <c r="G279">
        <f t="shared" si="9"/>
        <v>-0.37529829673865239</v>
      </c>
    </row>
    <row r="280" spans="1:7" x14ac:dyDescent="0.25">
      <c r="A280" t="s">
        <v>20</v>
      </c>
      <c r="B280">
        <v>85</v>
      </c>
      <c r="C280">
        <f t="shared" si="8"/>
        <v>-0.60505474058768727</v>
      </c>
      <c r="E280" t="s">
        <v>14</v>
      </c>
      <c r="F280">
        <v>34</v>
      </c>
      <c r="G280">
        <f t="shared" si="9"/>
        <v>-0.35758972015803075</v>
      </c>
    </row>
    <row r="281" spans="1:7" x14ac:dyDescent="0.25">
      <c r="A281" t="s">
        <v>20</v>
      </c>
      <c r="B281">
        <v>144</v>
      </c>
      <c r="C281">
        <f t="shared" si="8"/>
        <v>-0.55846024340839784</v>
      </c>
      <c r="E281" t="s">
        <v>14</v>
      </c>
      <c r="F281">
        <v>1</v>
      </c>
      <c r="G281">
        <f t="shared" si="9"/>
        <v>-0.39196519234394334</v>
      </c>
    </row>
    <row r="282" spans="1:7" x14ac:dyDescent="0.25">
      <c r="A282" t="s">
        <v>20</v>
      </c>
      <c r="B282">
        <v>2443</v>
      </c>
      <c r="C282">
        <f t="shared" si="8"/>
        <v>1.2571456721032361</v>
      </c>
      <c r="E282" t="s">
        <v>14</v>
      </c>
      <c r="F282">
        <v>1274</v>
      </c>
      <c r="G282">
        <f t="shared" si="9"/>
        <v>0.93409468925201666</v>
      </c>
    </row>
    <row r="283" spans="1:7" x14ac:dyDescent="0.25">
      <c r="A283" t="s">
        <v>20</v>
      </c>
      <c r="B283">
        <v>64</v>
      </c>
      <c r="C283">
        <f t="shared" si="8"/>
        <v>-0.62163922263455296</v>
      </c>
      <c r="E283" t="s">
        <v>14</v>
      </c>
      <c r="F283">
        <v>210</v>
      </c>
      <c r="G283">
        <f t="shared" si="9"/>
        <v>-0.17425386849983046</v>
      </c>
    </row>
    <row r="284" spans="1:7" x14ac:dyDescent="0.25">
      <c r="A284" t="s">
        <v>20</v>
      </c>
      <c r="B284">
        <v>268</v>
      </c>
      <c r="C284">
        <f t="shared" si="8"/>
        <v>-0.4605328256078573</v>
      </c>
      <c r="E284" t="s">
        <v>14</v>
      </c>
      <c r="F284">
        <v>248</v>
      </c>
      <c r="G284">
        <f t="shared" si="9"/>
        <v>-0.13466999143726449</v>
      </c>
    </row>
    <row r="285" spans="1:7" x14ac:dyDescent="0.25">
      <c r="A285" t="s">
        <v>20</v>
      </c>
      <c r="B285">
        <v>195</v>
      </c>
      <c r="C285">
        <f t="shared" si="8"/>
        <v>-0.51818364415172391</v>
      </c>
      <c r="E285" t="s">
        <v>14</v>
      </c>
      <c r="F285">
        <v>513</v>
      </c>
      <c r="G285">
        <f t="shared" si="9"/>
        <v>0.1413754670253666</v>
      </c>
    </row>
    <row r="286" spans="1:7" x14ac:dyDescent="0.25">
      <c r="A286" t="s">
        <v>20</v>
      </c>
      <c r="B286">
        <v>186</v>
      </c>
      <c r="C286">
        <f t="shared" si="8"/>
        <v>-0.52529127931466635</v>
      </c>
      <c r="E286" t="s">
        <v>14</v>
      </c>
      <c r="F286">
        <v>3410</v>
      </c>
      <c r="G286">
        <f t="shared" si="9"/>
        <v>3.1591252525583569</v>
      </c>
    </row>
    <row r="287" spans="1:7" x14ac:dyDescent="0.25">
      <c r="A287" t="s">
        <v>20</v>
      </c>
      <c r="B287">
        <v>460</v>
      </c>
      <c r="C287">
        <f t="shared" si="8"/>
        <v>-0.30890327546508495</v>
      </c>
      <c r="E287" t="s">
        <v>14</v>
      </c>
      <c r="F287">
        <v>10</v>
      </c>
      <c r="G287">
        <f t="shared" si="9"/>
        <v>-0.38259006356596714</v>
      </c>
    </row>
    <row r="288" spans="1:7" x14ac:dyDescent="0.25">
      <c r="A288" t="s">
        <v>20</v>
      </c>
      <c r="B288">
        <v>2528</v>
      </c>
      <c r="C288">
        <f t="shared" si="8"/>
        <v>1.3242733375310258</v>
      </c>
      <c r="E288" t="s">
        <v>14</v>
      </c>
      <c r="F288">
        <v>2201</v>
      </c>
      <c r="G288">
        <f t="shared" si="9"/>
        <v>1.8997329533835601</v>
      </c>
    </row>
    <row r="289" spans="1:7" x14ac:dyDescent="0.25">
      <c r="A289" t="s">
        <v>20</v>
      </c>
      <c r="B289">
        <v>3657</v>
      </c>
      <c r="C289">
        <f t="shared" si="8"/>
        <v>2.2158866818601406</v>
      </c>
      <c r="E289" t="s">
        <v>14</v>
      </c>
      <c r="F289">
        <v>676</v>
      </c>
      <c r="G289">
        <f t="shared" si="9"/>
        <v>0.31116946600426798</v>
      </c>
    </row>
    <row r="290" spans="1:7" x14ac:dyDescent="0.25">
      <c r="A290" t="s">
        <v>20</v>
      </c>
      <c r="B290">
        <v>131</v>
      </c>
      <c r="C290">
        <f t="shared" si="8"/>
        <v>-0.56872682753264803</v>
      </c>
      <c r="E290" t="s">
        <v>14</v>
      </c>
      <c r="F290">
        <v>831</v>
      </c>
      <c r="G290">
        <f t="shared" si="9"/>
        <v>0.47263001718052394</v>
      </c>
    </row>
    <row r="291" spans="1:7" x14ac:dyDescent="0.25">
      <c r="A291" t="s">
        <v>20</v>
      </c>
      <c r="B291">
        <v>239</v>
      </c>
      <c r="C291">
        <f t="shared" si="8"/>
        <v>-0.48343520557733854</v>
      </c>
      <c r="E291" t="s">
        <v>14</v>
      </c>
      <c r="F291">
        <v>859</v>
      </c>
      <c r="G291">
        <f t="shared" si="9"/>
        <v>0.50179708448978311</v>
      </c>
    </row>
    <row r="292" spans="1:7" x14ac:dyDescent="0.25">
      <c r="A292" t="s">
        <v>20</v>
      </c>
      <c r="B292">
        <v>78</v>
      </c>
      <c r="C292">
        <f t="shared" si="8"/>
        <v>-0.61058290126997583</v>
      </c>
      <c r="E292" t="s">
        <v>14</v>
      </c>
      <c r="F292">
        <v>45</v>
      </c>
      <c r="G292">
        <f t="shared" si="9"/>
        <v>-0.34613122942939323</v>
      </c>
    </row>
    <row r="293" spans="1:7" x14ac:dyDescent="0.25">
      <c r="A293" t="s">
        <v>20</v>
      </c>
      <c r="B293">
        <v>1773</v>
      </c>
      <c r="C293">
        <f t="shared" si="8"/>
        <v>0.72802172108418661</v>
      </c>
      <c r="E293" t="s">
        <v>14</v>
      </c>
      <c r="F293">
        <v>6</v>
      </c>
      <c r="G293">
        <f t="shared" si="9"/>
        <v>-0.38675678746728986</v>
      </c>
    </row>
    <row r="294" spans="1:7" x14ac:dyDescent="0.25">
      <c r="A294" t="s">
        <v>20</v>
      </c>
      <c r="B294">
        <v>32</v>
      </c>
      <c r="C294">
        <f t="shared" si="8"/>
        <v>-0.64691081432501507</v>
      </c>
      <c r="E294" t="s">
        <v>14</v>
      </c>
      <c r="F294">
        <v>7</v>
      </c>
      <c r="G294">
        <f t="shared" si="9"/>
        <v>-0.38571510649195923</v>
      </c>
    </row>
    <row r="295" spans="1:7" x14ac:dyDescent="0.25">
      <c r="A295" t="s">
        <v>20</v>
      </c>
      <c r="B295">
        <v>369</v>
      </c>
      <c r="C295">
        <f t="shared" si="8"/>
        <v>-0.38076936433483644</v>
      </c>
      <c r="E295" t="s">
        <v>14</v>
      </c>
      <c r="F295">
        <v>31</v>
      </c>
      <c r="G295">
        <f t="shared" si="9"/>
        <v>-0.36071476308402278</v>
      </c>
    </row>
    <row r="296" spans="1:7" x14ac:dyDescent="0.25">
      <c r="A296" t="s">
        <v>20</v>
      </c>
      <c r="B296">
        <v>89</v>
      </c>
      <c r="C296">
        <f t="shared" si="8"/>
        <v>-0.60189579162637952</v>
      </c>
      <c r="E296" t="s">
        <v>14</v>
      </c>
      <c r="F296">
        <v>78</v>
      </c>
      <c r="G296">
        <f t="shared" si="9"/>
        <v>-0.3117557572434807</v>
      </c>
    </row>
    <row r="297" spans="1:7" x14ac:dyDescent="0.25">
      <c r="A297" t="s">
        <v>20</v>
      </c>
      <c r="B297">
        <v>147</v>
      </c>
      <c r="C297">
        <f t="shared" si="8"/>
        <v>-0.55609103168741703</v>
      </c>
      <c r="E297" t="s">
        <v>14</v>
      </c>
      <c r="F297">
        <v>1225</v>
      </c>
      <c r="G297">
        <f t="shared" si="9"/>
        <v>0.88305232146081314</v>
      </c>
    </row>
    <row r="298" spans="1:7" x14ac:dyDescent="0.25">
      <c r="A298" t="s">
        <v>20</v>
      </c>
      <c r="B298">
        <v>126</v>
      </c>
      <c r="C298">
        <f t="shared" si="8"/>
        <v>-0.57267551373428272</v>
      </c>
      <c r="E298" t="s">
        <v>14</v>
      </c>
      <c r="F298">
        <v>1</v>
      </c>
      <c r="G298">
        <f t="shared" si="9"/>
        <v>-0.39196519234394334</v>
      </c>
    </row>
    <row r="299" spans="1:7" x14ac:dyDescent="0.25">
      <c r="A299" t="s">
        <v>20</v>
      </c>
      <c r="B299">
        <v>2218</v>
      </c>
      <c r="C299">
        <f t="shared" si="8"/>
        <v>1.0794547930296747</v>
      </c>
      <c r="E299" t="s">
        <v>14</v>
      </c>
      <c r="F299">
        <v>67</v>
      </c>
      <c r="G299">
        <f t="shared" si="9"/>
        <v>-0.32321424797211823</v>
      </c>
    </row>
    <row r="300" spans="1:7" x14ac:dyDescent="0.25">
      <c r="A300" t="s">
        <v>20</v>
      </c>
      <c r="B300">
        <v>202</v>
      </c>
      <c r="C300">
        <f t="shared" si="8"/>
        <v>-0.51265548346943535</v>
      </c>
      <c r="E300" t="s">
        <v>14</v>
      </c>
      <c r="F300">
        <v>19</v>
      </c>
      <c r="G300">
        <f t="shared" si="9"/>
        <v>-0.373214934787991</v>
      </c>
    </row>
    <row r="301" spans="1:7" x14ac:dyDescent="0.25">
      <c r="A301" t="s">
        <v>20</v>
      </c>
      <c r="B301">
        <v>140</v>
      </c>
      <c r="C301">
        <f t="shared" si="8"/>
        <v>-0.56161919236970559</v>
      </c>
      <c r="E301" t="s">
        <v>14</v>
      </c>
      <c r="F301">
        <v>2108</v>
      </c>
      <c r="G301">
        <f t="shared" si="9"/>
        <v>1.8028566226778067</v>
      </c>
    </row>
    <row r="302" spans="1:7" x14ac:dyDescent="0.25">
      <c r="A302" t="s">
        <v>20</v>
      </c>
      <c r="B302">
        <v>1052</v>
      </c>
      <c r="C302">
        <f t="shared" si="8"/>
        <v>0.15862117080846325</v>
      </c>
      <c r="E302" t="s">
        <v>14</v>
      </c>
      <c r="F302">
        <v>679</v>
      </c>
      <c r="G302">
        <f t="shared" si="9"/>
        <v>0.31429450893026006</v>
      </c>
    </row>
    <row r="303" spans="1:7" x14ac:dyDescent="0.25">
      <c r="A303" t="s">
        <v>20</v>
      </c>
      <c r="B303">
        <v>247</v>
      </c>
      <c r="C303">
        <f t="shared" si="8"/>
        <v>-0.47711730765472304</v>
      </c>
      <c r="E303" t="s">
        <v>14</v>
      </c>
      <c r="F303">
        <v>36</v>
      </c>
      <c r="G303">
        <f t="shared" si="9"/>
        <v>-0.35550635820736937</v>
      </c>
    </row>
    <row r="304" spans="1:7" x14ac:dyDescent="0.25">
      <c r="A304" t="s">
        <v>20</v>
      </c>
      <c r="B304">
        <v>84</v>
      </c>
      <c r="C304">
        <f t="shared" si="8"/>
        <v>-0.60584447782801421</v>
      </c>
      <c r="E304" t="s">
        <v>14</v>
      </c>
      <c r="F304">
        <v>47</v>
      </c>
      <c r="G304">
        <f t="shared" si="9"/>
        <v>-0.34404786747873189</v>
      </c>
    </row>
    <row r="305" spans="1:7" x14ac:dyDescent="0.25">
      <c r="A305" t="s">
        <v>20</v>
      </c>
      <c r="B305">
        <v>88</v>
      </c>
      <c r="C305">
        <f t="shared" si="8"/>
        <v>-0.60268552886670645</v>
      </c>
      <c r="E305" t="s">
        <v>14</v>
      </c>
      <c r="F305">
        <v>70</v>
      </c>
      <c r="G305">
        <f t="shared" si="9"/>
        <v>-0.32008920504612615</v>
      </c>
    </row>
    <row r="306" spans="1:7" x14ac:dyDescent="0.25">
      <c r="A306" t="s">
        <v>20</v>
      </c>
      <c r="B306">
        <v>156</v>
      </c>
      <c r="C306">
        <f t="shared" si="8"/>
        <v>-0.54898339652447459</v>
      </c>
      <c r="E306" t="s">
        <v>14</v>
      </c>
      <c r="F306">
        <v>154</v>
      </c>
      <c r="G306">
        <f t="shared" si="9"/>
        <v>-0.23258800311834874</v>
      </c>
    </row>
    <row r="307" spans="1:7" x14ac:dyDescent="0.25">
      <c r="A307" t="s">
        <v>20</v>
      </c>
      <c r="B307">
        <v>2985</v>
      </c>
      <c r="C307">
        <f t="shared" si="8"/>
        <v>1.685183256360437</v>
      </c>
      <c r="E307" t="s">
        <v>14</v>
      </c>
      <c r="F307">
        <v>22</v>
      </c>
      <c r="G307">
        <f t="shared" si="9"/>
        <v>-0.37008989186199898</v>
      </c>
    </row>
    <row r="308" spans="1:7" x14ac:dyDescent="0.25">
      <c r="A308" t="s">
        <v>20</v>
      </c>
      <c r="B308">
        <v>762</v>
      </c>
      <c r="C308">
        <f t="shared" si="8"/>
        <v>-7.0402628886349211E-2</v>
      </c>
      <c r="E308" t="s">
        <v>14</v>
      </c>
      <c r="F308">
        <v>1758</v>
      </c>
      <c r="G308">
        <f t="shared" si="9"/>
        <v>1.4382682813120673</v>
      </c>
    </row>
    <row r="309" spans="1:7" x14ac:dyDescent="0.25">
      <c r="A309" t="s">
        <v>20</v>
      </c>
      <c r="B309">
        <v>554</v>
      </c>
      <c r="C309">
        <f t="shared" si="8"/>
        <v>-0.23466797487435262</v>
      </c>
      <c r="E309" t="s">
        <v>14</v>
      </c>
      <c r="F309">
        <v>94</v>
      </c>
      <c r="G309">
        <f t="shared" si="9"/>
        <v>-0.29508886163818976</v>
      </c>
    </row>
    <row r="310" spans="1:7" x14ac:dyDescent="0.25">
      <c r="A310" t="s">
        <v>20</v>
      </c>
      <c r="B310">
        <v>135</v>
      </c>
      <c r="C310">
        <f t="shared" si="8"/>
        <v>-0.56556787857134028</v>
      </c>
      <c r="E310" t="s">
        <v>14</v>
      </c>
      <c r="F310">
        <v>33</v>
      </c>
      <c r="G310">
        <f t="shared" si="9"/>
        <v>-0.35863140113336145</v>
      </c>
    </row>
    <row r="311" spans="1:7" x14ac:dyDescent="0.25">
      <c r="A311" t="s">
        <v>20</v>
      </c>
      <c r="B311">
        <v>122</v>
      </c>
      <c r="C311">
        <f t="shared" si="8"/>
        <v>-0.57583446269559047</v>
      </c>
      <c r="E311" t="s">
        <v>14</v>
      </c>
      <c r="F311">
        <v>1</v>
      </c>
      <c r="G311">
        <f t="shared" si="9"/>
        <v>-0.39196519234394334</v>
      </c>
    </row>
    <row r="312" spans="1:7" x14ac:dyDescent="0.25">
      <c r="A312" t="s">
        <v>20</v>
      </c>
      <c r="B312">
        <v>221</v>
      </c>
      <c r="C312">
        <f t="shared" si="8"/>
        <v>-0.49765047590322348</v>
      </c>
      <c r="E312" t="s">
        <v>14</v>
      </c>
      <c r="F312">
        <v>31</v>
      </c>
      <c r="G312">
        <f t="shared" si="9"/>
        <v>-0.36071476308402278</v>
      </c>
    </row>
    <row r="313" spans="1:7" x14ac:dyDescent="0.25">
      <c r="A313" t="s">
        <v>20</v>
      </c>
      <c r="B313">
        <v>126</v>
      </c>
      <c r="C313">
        <f t="shared" si="8"/>
        <v>-0.57267551373428272</v>
      </c>
      <c r="E313" t="s">
        <v>14</v>
      </c>
      <c r="F313">
        <v>35</v>
      </c>
      <c r="G313">
        <f t="shared" si="9"/>
        <v>-0.35654803918270006</v>
      </c>
    </row>
    <row r="314" spans="1:7" x14ac:dyDescent="0.25">
      <c r="A314" t="s">
        <v>20</v>
      </c>
      <c r="B314">
        <v>1022</v>
      </c>
      <c r="C314">
        <f t="shared" si="8"/>
        <v>0.13492905359865506</v>
      </c>
      <c r="E314" t="s">
        <v>14</v>
      </c>
      <c r="F314">
        <v>63</v>
      </c>
      <c r="G314">
        <f t="shared" si="9"/>
        <v>-0.32738097187344095</v>
      </c>
    </row>
    <row r="315" spans="1:7" x14ac:dyDescent="0.25">
      <c r="A315" t="s">
        <v>20</v>
      </c>
      <c r="B315">
        <v>3177</v>
      </c>
      <c r="C315">
        <f t="shared" si="8"/>
        <v>1.8368128065032094</v>
      </c>
      <c r="E315" t="s">
        <v>14</v>
      </c>
      <c r="F315">
        <v>526</v>
      </c>
      <c r="G315">
        <f t="shared" si="9"/>
        <v>0.15491731970466549</v>
      </c>
    </row>
    <row r="316" spans="1:7" x14ac:dyDescent="0.25">
      <c r="A316" t="s">
        <v>20</v>
      </c>
      <c r="B316">
        <v>198</v>
      </c>
      <c r="C316">
        <f t="shared" si="8"/>
        <v>-0.5158144324307431</v>
      </c>
      <c r="E316" t="s">
        <v>14</v>
      </c>
      <c r="F316">
        <v>121</v>
      </c>
      <c r="G316">
        <f t="shared" si="9"/>
        <v>-0.26696347530426129</v>
      </c>
    </row>
    <row r="317" spans="1:7" x14ac:dyDescent="0.25">
      <c r="A317" t="s">
        <v>20</v>
      </c>
      <c r="B317">
        <v>85</v>
      </c>
      <c r="C317">
        <f t="shared" si="8"/>
        <v>-0.60505474058768727</v>
      </c>
      <c r="E317" t="s">
        <v>14</v>
      </c>
      <c r="F317">
        <v>67</v>
      </c>
      <c r="G317">
        <f t="shared" si="9"/>
        <v>-0.32321424797211823</v>
      </c>
    </row>
    <row r="318" spans="1:7" x14ac:dyDescent="0.25">
      <c r="A318" t="s">
        <v>20</v>
      </c>
      <c r="B318">
        <v>3596</v>
      </c>
      <c r="C318">
        <f t="shared" si="8"/>
        <v>2.1677127102001972</v>
      </c>
      <c r="E318" t="s">
        <v>14</v>
      </c>
      <c r="F318">
        <v>57</v>
      </c>
      <c r="G318">
        <f t="shared" si="9"/>
        <v>-0.33363105772542506</v>
      </c>
    </row>
    <row r="319" spans="1:7" x14ac:dyDescent="0.25">
      <c r="A319" t="s">
        <v>20</v>
      </c>
      <c r="B319">
        <v>244</v>
      </c>
      <c r="C319">
        <f t="shared" si="8"/>
        <v>-0.47948651937570386</v>
      </c>
      <c r="E319" t="s">
        <v>14</v>
      </c>
      <c r="F319">
        <v>1229</v>
      </c>
      <c r="G319">
        <f t="shared" si="9"/>
        <v>0.88721904536213592</v>
      </c>
    </row>
    <row r="320" spans="1:7" x14ac:dyDescent="0.25">
      <c r="A320" t="s">
        <v>20</v>
      </c>
      <c r="B320">
        <v>5180</v>
      </c>
      <c r="C320">
        <f t="shared" si="8"/>
        <v>3.4186564988780694</v>
      </c>
      <c r="E320" t="s">
        <v>14</v>
      </c>
      <c r="F320">
        <v>12</v>
      </c>
      <c r="G320">
        <f t="shared" si="9"/>
        <v>-0.38050670161530581</v>
      </c>
    </row>
    <row r="321" spans="1:7" x14ac:dyDescent="0.25">
      <c r="A321" t="s">
        <v>20</v>
      </c>
      <c r="B321">
        <v>589</v>
      </c>
      <c r="C321">
        <f t="shared" si="8"/>
        <v>-0.20702717146290975</v>
      </c>
      <c r="E321" t="s">
        <v>14</v>
      </c>
      <c r="F321">
        <v>452</v>
      </c>
      <c r="G321">
        <f t="shared" si="9"/>
        <v>7.7832927530194912E-2</v>
      </c>
    </row>
    <row r="322" spans="1:7" x14ac:dyDescent="0.25">
      <c r="A322" t="s">
        <v>20</v>
      </c>
      <c r="B322">
        <v>2725</v>
      </c>
      <c r="C322">
        <f t="shared" si="8"/>
        <v>1.479851573875433</v>
      </c>
      <c r="E322" t="s">
        <v>14</v>
      </c>
      <c r="F322">
        <v>1886</v>
      </c>
      <c r="G322">
        <f t="shared" si="9"/>
        <v>1.5716034461543948</v>
      </c>
    </row>
    <row r="323" spans="1:7" x14ac:dyDescent="0.25">
      <c r="A323" t="s">
        <v>20</v>
      </c>
      <c r="B323">
        <v>300</v>
      </c>
      <c r="C323">
        <f t="shared" ref="C323:C386" si="10">(B323-$J$2)/$J$7</f>
        <v>-0.43526123391739524</v>
      </c>
      <c r="E323" t="s">
        <v>14</v>
      </c>
      <c r="F323">
        <v>1825</v>
      </c>
      <c r="G323">
        <f t="shared" ref="G323:G365" si="11">(F323-$M$2)/$M$7</f>
        <v>1.5080609066592232</v>
      </c>
    </row>
    <row r="324" spans="1:7" x14ac:dyDescent="0.25">
      <c r="A324" t="s">
        <v>20</v>
      </c>
      <c r="B324">
        <v>144</v>
      </c>
      <c r="C324">
        <f t="shared" si="10"/>
        <v>-0.55846024340839784</v>
      </c>
      <c r="E324" t="s">
        <v>14</v>
      </c>
      <c r="F324">
        <v>31</v>
      </c>
      <c r="G324">
        <f t="shared" si="11"/>
        <v>-0.36071476308402278</v>
      </c>
    </row>
    <row r="325" spans="1:7" x14ac:dyDescent="0.25">
      <c r="A325" t="s">
        <v>20</v>
      </c>
      <c r="B325">
        <v>87</v>
      </c>
      <c r="C325">
        <f t="shared" si="10"/>
        <v>-0.60347526610703339</v>
      </c>
      <c r="E325" t="s">
        <v>14</v>
      </c>
      <c r="F325">
        <v>107</v>
      </c>
      <c r="G325">
        <f t="shared" si="11"/>
        <v>-0.28154700895889084</v>
      </c>
    </row>
    <row r="326" spans="1:7" x14ac:dyDescent="0.25">
      <c r="A326" t="s">
        <v>20</v>
      </c>
      <c r="B326">
        <v>3116</v>
      </c>
      <c r="C326">
        <f t="shared" si="10"/>
        <v>1.7886388348432662</v>
      </c>
      <c r="E326" t="s">
        <v>14</v>
      </c>
      <c r="F326">
        <v>27</v>
      </c>
      <c r="G326">
        <f t="shared" si="11"/>
        <v>-0.36488148698534556</v>
      </c>
    </row>
    <row r="327" spans="1:7" x14ac:dyDescent="0.25">
      <c r="A327" t="s">
        <v>20</v>
      </c>
      <c r="B327">
        <v>909</v>
      </c>
      <c r="C327">
        <f t="shared" si="10"/>
        <v>4.5688745441710893E-2</v>
      </c>
      <c r="E327" t="s">
        <v>14</v>
      </c>
      <c r="F327">
        <v>1221</v>
      </c>
      <c r="G327">
        <f t="shared" si="11"/>
        <v>0.87888559755949036</v>
      </c>
    </row>
    <row r="328" spans="1:7" x14ac:dyDescent="0.25">
      <c r="A328" t="s">
        <v>20</v>
      </c>
      <c r="B328">
        <v>1613</v>
      </c>
      <c r="C328">
        <f t="shared" si="10"/>
        <v>0.60166376263187626</v>
      </c>
      <c r="E328" t="s">
        <v>14</v>
      </c>
      <c r="F328">
        <v>1</v>
      </c>
      <c r="G328">
        <f t="shared" si="11"/>
        <v>-0.39196519234394334</v>
      </c>
    </row>
    <row r="329" spans="1:7" x14ac:dyDescent="0.25">
      <c r="A329" t="s">
        <v>20</v>
      </c>
      <c r="B329">
        <v>136</v>
      </c>
      <c r="C329">
        <f t="shared" si="10"/>
        <v>-0.56477814133101334</v>
      </c>
      <c r="E329" t="s">
        <v>14</v>
      </c>
      <c r="F329">
        <v>16</v>
      </c>
      <c r="G329">
        <f t="shared" si="11"/>
        <v>-0.37633997771398303</v>
      </c>
    </row>
    <row r="330" spans="1:7" x14ac:dyDescent="0.25">
      <c r="A330" t="s">
        <v>20</v>
      </c>
      <c r="B330">
        <v>130</v>
      </c>
      <c r="C330">
        <f t="shared" si="10"/>
        <v>-0.56951656477297496</v>
      </c>
      <c r="E330" t="s">
        <v>14</v>
      </c>
      <c r="F330">
        <v>41</v>
      </c>
      <c r="G330">
        <f t="shared" si="11"/>
        <v>-0.35029795333071595</v>
      </c>
    </row>
    <row r="331" spans="1:7" x14ac:dyDescent="0.25">
      <c r="A331" t="s">
        <v>20</v>
      </c>
      <c r="B331">
        <v>102</v>
      </c>
      <c r="C331">
        <f t="shared" si="10"/>
        <v>-0.59162920750212922</v>
      </c>
      <c r="E331" t="s">
        <v>14</v>
      </c>
      <c r="F331">
        <v>523</v>
      </c>
      <c r="G331">
        <f t="shared" si="11"/>
        <v>0.15179227677867344</v>
      </c>
    </row>
    <row r="332" spans="1:7" x14ac:dyDescent="0.25">
      <c r="A332" t="s">
        <v>20</v>
      </c>
      <c r="B332">
        <v>4006</v>
      </c>
      <c r="C332">
        <f t="shared" si="10"/>
        <v>2.4915049787342425</v>
      </c>
      <c r="E332" t="s">
        <v>14</v>
      </c>
      <c r="F332">
        <v>141</v>
      </c>
      <c r="G332">
        <f t="shared" si="11"/>
        <v>-0.24612985579764762</v>
      </c>
    </row>
    <row r="333" spans="1:7" x14ac:dyDescent="0.25">
      <c r="A333" t="s">
        <v>20</v>
      </c>
      <c r="B333">
        <v>1629</v>
      </c>
      <c r="C333">
        <f t="shared" si="10"/>
        <v>0.61429955847710738</v>
      </c>
      <c r="E333" t="s">
        <v>14</v>
      </c>
      <c r="F333">
        <v>52</v>
      </c>
      <c r="G333">
        <f t="shared" si="11"/>
        <v>-0.33883946260207848</v>
      </c>
    </row>
    <row r="334" spans="1:7" x14ac:dyDescent="0.25">
      <c r="A334" t="s">
        <v>20</v>
      </c>
      <c r="B334">
        <v>2188</v>
      </c>
      <c r="C334">
        <f t="shared" si="10"/>
        <v>1.0557626758198666</v>
      </c>
      <c r="E334" t="s">
        <v>14</v>
      </c>
      <c r="F334">
        <v>225</v>
      </c>
      <c r="G334">
        <f t="shared" si="11"/>
        <v>-0.15862865386987021</v>
      </c>
    </row>
    <row r="335" spans="1:7" x14ac:dyDescent="0.25">
      <c r="A335" t="s">
        <v>20</v>
      </c>
      <c r="B335">
        <v>2409</v>
      </c>
      <c r="C335">
        <f t="shared" si="10"/>
        <v>1.23029460593212</v>
      </c>
      <c r="E335" t="s">
        <v>14</v>
      </c>
      <c r="F335">
        <v>38</v>
      </c>
      <c r="G335">
        <f t="shared" si="11"/>
        <v>-0.35342299625670803</v>
      </c>
    </row>
    <row r="336" spans="1:7" x14ac:dyDescent="0.25">
      <c r="A336" t="s">
        <v>20</v>
      </c>
      <c r="B336">
        <v>194</v>
      </c>
      <c r="C336">
        <f t="shared" si="10"/>
        <v>-0.51897338139205085</v>
      </c>
      <c r="E336" t="s">
        <v>14</v>
      </c>
      <c r="F336">
        <v>15</v>
      </c>
      <c r="G336">
        <f t="shared" si="11"/>
        <v>-0.37738165868931373</v>
      </c>
    </row>
    <row r="337" spans="1:7" x14ac:dyDescent="0.25">
      <c r="A337" t="s">
        <v>20</v>
      </c>
      <c r="B337">
        <v>1140</v>
      </c>
      <c r="C337">
        <f t="shared" si="10"/>
        <v>0.22811804795723392</v>
      </c>
      <c r="E337" t="s">
        <v>14</v>
      </c>
      <c r="F337">
        <v>37</v>
      </c>
      <c r="G337">
        <f t="shared" si="11"/>
        <v>-0.35446467723203873</v>
      </c>
    </row>
    <row r="338" spans="1:7" x14ac:dyDescent="0.25">
      <c r="A338" t="s">
        <v>20</v>
      </c>
      <c r="B338">
        <v>102</v>
      </c>
      <c r="C338">
        <f t="shared" si="10"/>
        <v>-0.59162920750212922</v>
      </c>
      <c r="E338" t="s">
        <v>14</v>
      </c>
      <c r="F338">
        <v>112</v>
      </c>
      <c r="G338">
        <f t="shared" si="11"/>
        <v>-0.27633860408223743</v>
      </c>
    </row>
    <row r="339" spans="1:7" x14ac:dyDescent="0.25">
      <c r="A339" t="s">
        <v>20</v>
      </c>
      <c r="B339">
        <v>2857</v>
      </c>
      <c r="C339">
        <f t="shared" si="10"/>
        <v>1.584096889598589</v>
      </c>
      <c r="E339" t="s">
        <v>14</v>
      </c>
      <c r="F339">
        <v>21</v>
      </c>
      <c r="G339">
        <f t="shared" si="11"/>
        <v>-0.37113157283732962</v>
      </c>
    </row>
    <row r="340" spans="1:7" x14ac:dyDescent="0.25">
      <c r="A340" t="s">
        <v>20</v>
      </c>
      <c r="B340">
        <v>107</v>
      </c>
      <c r="C340">
        <f t="shared" si="10"/>
        <v>-0.58768052130049453</v>
      </c>
      <c r="E340" t="s">
        <v>14</v>
      </c>
      <c r="F340">
        <v>67</v>
      </c>
      <c r="G340">
        <f t="shared" si="11"/>
        <v>-0.32321424797211823</v>
      </c>
    </row>
    <row r="341" spans="1:7" x14ac:dyDescent="0.25">
      <c r="A341" t="s">
        <v>20</v>
      </c>
      <c r="B341">
        <v>160</v>
      </c>
      <c r="C341">
        <f t="shared" si="10"/>
        <v>-0.54582444756316673</v>
      </c>
      <c r="E341" t="s">
        <v>14</v>
      </c>
      <c r="F341">
        <v>78</v>
      </c>
      <c r="G341">
        <f t="shared" si="11"/>
        <v>-0.3117557572434807</v>
      </c>
    </row>
    <row r="342" spans="1:7" x14ac:dyDescent="0.25">
      <c r="A342" t="s">
        <v>20</v>
      </c>
      <c r="B342">
        <v>2230</v>
      </c>
      <c r="C342">
        <f t="shared" si="10"/>
        <v>1.088931639913598</v>
      </c>
      <c r="E342" t="s">
        <v>14</v>
      </c>
      <c r="F342">
        <v>67</v>
      </c>
      <c r="G342">
        <f t="shared" si="11"/>
        <v>-0.32321424797211823</v>
      </c>
    </row>
    <row r="343" spans="1:7" x14ac:dyDescent="0.25">
      <c r="A343" t="s">
        <v>20</v>
      </c>
      <c r="B343">
        <v>316</v>
      </c>
      <c r="C343">
        <f t="shared" si="10"/>
        <v>-0.42262543807216424</v>
      </c>
      <c r="E343" t="s">
        <v>14</v>
      </c>
      <c r="F343">
        <v>263</v>
      </c>
      <c r="G343">
        <f t="shared" si="11"/>
        <v>-0.11904477680730426</v>
      </c>
    </row>
    <row r="344" spans="1:7" x14ac:dyDescent="0.25">
      <c r="A344" t="s">
        <v>20</v>
      </c>
      <c r="B344">
        <v>117</v>
      </c>
      <c r="C344">
        <f t="shared" si="10"/>
        <v>-0.57978314889722515</v>
      </c>
      <c r="E344" t="s">
        <v>14</v>
      </c>
      <c r="F344">
        <v>1691</v>
      </c>
      <c r="G344">
        <f t="shared" si="11"/>
        <v>1.3684756559649116</v>
      </c>
    </row>
    <row r="345" spans="1:7" x14ac:dyDescent="0.25">
      <c r="A345" t="s">
        <v>20</v>
      </c>
      <c r="B345">
        <v>6406</v>
      </c>
      <c r="C345">
        <f t="shared" si="10"/>
        <v>4.3868743555188967</v>
      </c>
      <c r="E345" t="s">
        <v>14</v>
      </c>
      <c r="F345">
        <v>181</v>
      </c>
      <c r="G345">
        <f t="shared" si="11"/>
        <v>-0.20446261678442029</v>
      </c>
    </row>
    <row r="346" spans="1:7" x14ac:dyDescent="0.25">
      <c r="A346" t="s">
        <v>20</v>
      </c>
      <c r="B346">
        <v>192</v>
      </c>
      <c r="C346">
        <f t="shared" si="10"/>
        <v>-0.52055285587270472</v>
      </c>
      <c r="E346" t="s">
        <v>14</v>
      </c>
      <c r="F346">
        <v>13</v>
      </c>
      <c r="G346">
        <f t="shared" si="11"/>
        <v>-0.37946502063997511</v>
      </c>
    </row>
    <row r="347" spans="1:7" x14ac:dyDescent="0.25">
      <c r="A347" t="s">
        <v>20</v>
      </c>
      <c r="B347">
        <v>26</v>
      </c>
      <c r="C347">
        <f t="shared" si="10"/>
        <v>-0.6516492377669767</v>
      </c>
      <c r="E347" t="s">
        <v>14</v>
      </c>
      <c r="F347">
        <v>1</v>
      </c>
      <c r="G347">
        <f t="shared" si="11"/>
        <v>-0.39196519234394334</v>
      </c>
    </row>
    <row r="348" spans="1:7" x14ac:dyDescent="0.25">
      <c r="A348" t="s">
        <v>20</v>
      </c>
      <c r="B348">
        <v>723</v>
      </c>
      <c r="C348">
        <f t="shared" si="10"/>
        <v>-0.10120238125909985</v>
      </c>
      <c r="E348" t="s">
        <v>14</v>
      </c>
      <c r="F348">
        <v>21</v>
      </c>
      <c r="G348">
        <f t="shared" si="11"/>
        <v>-0.37113157283732962</v>
      </c>
    </row>
    <row r="349" spans="1:7" x14ac:dyDescent="0.25">
      <c r="A349" t="s">
        <v>20</v>
      </c>
      <c r="B349">
        <v>170</v>
      </c>
      <c r="C349">
        <f t="shared" si="10"/>
        <v>-0.53792707515989735</v>
      </c>
      <c r="E349" t="s">
        <v>14</v>
      </c>
      <c r="F349">
        <v>830</v>
      </c>
      <c r="G349">
        <f t="shared" si="11"/>
        <v>0.47158833620519325</v>
      </c>
    </row>
    <row r="350" spans="1:7" x14ac:dyDescent="0.25">
      <c r="A350" t="s">
        <v>20</v>
      </c>
      <c r="B350">
        <v>238</v>
      </c>
      <c r="C350">
        <f t="shared" si="10"/>
        <v>-0.48422494281766548</v>
      </c>
      <c r="E350" t="s">
        <v>14</v>
      </c>
      <c r="F350">
        <v>130</v>
      </c>
      <c r="G350">
        <f t="shared" si="11"/>
        <v>-0.25758834652628515</v>
      </c>
    </row>
    <row r="351" spans="1:7" x14ac:dyDescent="0.25">
      <c r="A351" t="s">
        <v>20</v>
      </c>
      <c r="B351">
        <v>55</v>
      </c>
      <c r="C351">
        <f t="shared" si="10"/>
        <v>-0.6287468577974954</v>
      </c>
      <c r="E351" t="s">
        <v>14</v>
      </c>
      <c r="F351">
        <v>55</v>
      </c>
      <c r="G351">
        <f t="shared" si="11"/>
        <v>-0.3357144196760864</v>
      </c>
    </row>
    <row r="352" spans="1:7" x14ac:dyDescent="0.25">
      <c r="A352" t="s">
        <v>20</v>
      </c>
      <c r="B352">
        <v>128</v>
      </c>
      <c r="C352">
        <f t="shared" si="10"/>
        <v>-0.57109603925362884</v>
      </c>
      <c r="E352" t="s">
        <v>14</v>
      </c>
      <c r="F352">
        <v>114</v>
      </c>
      <c r="G352">
        <f t="shared" si="11"/>
        <v>-0.27425524213157609</v>
      </c>
    </row>
    <row r="353" spans="1:7" x14ac:dyDescent="0.25">
      <c r="A353" t="s">
        <v>20</v>
      </c>
      <c r="B353">
        <v>2144</v>
      </c>
      <c r="C353">
        <f t="shared" si="10"/>
        <v>1.0210142372454811</v>
      </c>
      <c r="E353" t="s">
        <v>14</v>
      </c>
      <c r="F353">
        <v>594</v>
      </c>
      <c r="G353">
        <f t="shared" si="11"/>
        <v>0.22575162602715196</v>
      </c>
    </row>
    <row r="354" spans="1:7" x14ac:dyDescent="0.25">
      <c r="A354" t="s">
        <v>20</v>
      </c>
      <c r="B354">
        <v>2693</v>
      </c>
      <c r="C354">
        <f t="shared" si="10"/>
        <v>1.454579982184971</v>
      </c>
      <c r="E354" t="s">
        <v>14</v>
      </c>
      <c r="F354">
        <v>24</v>
      </c>
      <c r="G354">
        <f t="shared" si="11"/>
        <v>-0.36800652991133759</v>
      </c>
    </row>
    <row r="355" spans="1:7" x14ac:dyDescent="0.25">
      <c r="A355" t="s">
        <v>20</v>
      </c>
      <c r="B355">
        <v>432</v>
      </c>
      <c r="C355">
        <f t="shared" si="10"/>
        <v>-0.33101591819423926</v>
      </c>
      <c r="E355" t="s">
        <v>14</v>
      </c>
      <c r="F355">
        <v>252</v>
      </c>
      <c r="G355">
        <f t="shared" si="11"/>
        <v>-0.13050326753594177</v>
      </c>
    </row>
    <row r="356" spans="1:7" x14ac:dyDescent="0.25">
      <c r="A356" t="s">
        <v>20</v>
      </c>
      <c r="B356">
        <v>189</v>
      </c>
      <c r="C356">
        <f t="shared" si="10"/>
        <v>-0.52292206759368554</v>
      </c>
      <c r="E356" t="s">
        <v>14</v>
      </c>
      <c r="F356">
        <v>67</v>
      </c>
      <c r="G356">
        <f t="shared" si="11"/>
        <v>-0.32321424797211823</v>
      </c>
    </row>
    <row r="357" spans="1:7" x14ac:dyDescent="0.25">
      <c r="A357" t="s">
        <v>20</v>
      </c>
      <c r="B357">
        <v>154</v>
      </c>
      <c r="C357">
        <f t="shared" si="10"/>
        <v>-0.55056287100512846</v>
      </c>
      <c r="E357" t="s">
        <v>14</v>
      </c>
      <c r="F357">
        <v>742</v>
      </c>
      <c r="G357">
        <f t="shared" si="11"/>
        <v>0.37992041037609309</v>
      </c>
    </row>
    <row r="358" spans="1:7" x14ac:dyDescent="0.25">
      <c r="A358" t="s">
        <v>20</v>
      </c>
      <c r="B358">
        <v>96</v>
      </c>
      <c r="C358">
        <f t="shared" si="10"/>
        <v>-0.59636763094409095</v>
      </c>
      <c r="E358" t="s">
        <v>14</v>
      </c>
      <c r="F358">
        <v>75</v>
      </c>
      <c r="G358">
        <f t="shared" si="11"/>
        <v>-0.31488080016947273</v>
      </c>
    </row>
    <row r="359" spans="1:7" x14ac:dyDescent="0.25">
      <c r="A359" t="s">
        <v>20</v>
      </c>
      <c r="B359">
        <v>3063</v>
      </c>
      <c r="C359">
        <f t="shared" si="10"/>
        <v>1.7467827611059383</v>
      </c>
      <c r="E359" t="s">
        <v>14</v>
      </c>
      <c r="F359">
        <v>4405</v>
      </c>
      <c r="G359">
        <f t="shared" si="11"/>
        <v>4.1955978230123865</v>
      </c>
    </row>
    <row r="360" spans="1:7" x14ac:dyDescent="0.25">
      <c r="A360" t="s">
        <v>20</v>
      </c>
      <c r="B360">
        <v>2266</v>
      </c>
      <c r="C360">
        <f t="shared" si="10"/>
        <v>1.1173621805653677</v>
      </c>
      <c r="E360" t="s">
        <v>14</v>
      </c>
      <c r="F360">
        <v>92</v>
      </c>
      <c r="G360">
        <f t="shared" si="11"/>
        <v>-0.29717222358885109</v>
      </c>
    </row>
    <row r="361" spans="1:7" x14ac:dyDescent="0.25">
      <c r="A361" t="s">
        <v>20</v>
      </c>
      <c r="B361">
        <v>194</v>
      </c>
      <c r="C361">
        <f t="shared" si="10"/>
        <v>-0.51897338139205085</v>
      </c>
      <c r="E361" t="s">
        <v>14</v>
      </c>
      <c r="F361">
        <v>64</v>
      </c>
      <c r="G361">
        <f t="shared" si="11"/>
        <v>-0.32633929089811026</v>
      </c>
    </row>
    <row r="362" spans="1:7" x14ac:dyDescent="0.25">
      <c r="A362" t="s">
        <v>20</v>
      </c>
      <c r="B362">
        <v>129</v>
      </c>
      <c r="C362">
        <f t="shared" si="10"/>
        <v>-0.5703063020133019</v>
      </c>
      <c r="E362" t="s">
        <v>14</v>
      </c>
      <c r="F362">
        <v>64</v>
      </c>
      <c r="G362">
        <f t="shared" si="11"/>
        <v>-0.32633929089811026</v>
      </c>
    </row>
    <row r="363" spans="1:7" x14ac:dyDescent="0.25">
      <c r="A363" t="s">
        <v>20</v>
      </c>
      <c r="B363">
        <v>375</v>
      </c>
      <c r="C363">
        <f t="shared" si="10"/>
        <v>-0.37603094089287481</v>
      </c>
      <c r="E363" t="s">
        <v>14</v>
      </c>
      <c r="F363">
        <v>842</v>
      </c>
      <c r="G363">
        <f t="shared" si="11"/>
        <v>0.48408850790916147</v>
      </c>
    </row>
    <row r="364" spans="1:7" x14ac:dyDescent="0.25">
      <c r="A364" t="s">
        <v>20</v>
      </c>
      <c r="B364">
        <v>409</v>
      </c>
      <c r="C364">
        <f t="shared" si="10"/>
        <v>-0.34917987472175882</v>
      </c>
      <c r="E364" t="s">
        <v>14</v>
      </c>
      <c r="F364">
        <v>112</v>
      </c>
      <c r="G364">
        <f t="shared" si="11"/>
        <v>-0.27633860408223743</v>
      </c>
    </row>
    <row r="365" spans="1:7" x14ac:dyDescent="0.25">
      <c r="A365" t="s">
        <v>20</v>
      </c>
      <c r="B365">
        <v>234</v>
      </c>
      <c r="C365">
        <f t="shared" si="10"/>
        <v>-0.48738389177897323</v>
      </c>
      <c r="E365" t="s">
        <v>14</v>
      </c>
      <c r="F365">
        <v>374</v>
      </c>
      <c r="G365">
        <f t="shared" si="11"/>
        <v>-3.4181885455983915E-3</v>
      </c>
    </row>
    <row r="366" spans="1:7" x14ac:dyDescent="0.25">
      <c r="A366" t="s">
        <v>20</v>
      </c>
      <c r="B366">
        <v>3016</v>
      </c>
      <c r="C366">
        <f t="shared" si="10"/>
        <v>1.7096651108105723</v>
      </c>
    </row>
    <row r="367" spans="1:7" x14ac:dyDescent="0.25">
      <c r="A367" t="s">
        <v>20</v>
      </c>
      <c r="B367">
        <v>264</v>
      </c>
      <c r="C367">
        <f t="shared" si="10"/>
        <v>-0.46369177456916505</v>
      </c>
    </row>
    <row r="368" spans="1:7" x14ac:dyDescent="0.25">
      <c r="A368" t="s">
        <v>20</v>
      </c>
      <c r="B368">
        <v>272</v>
      </c>
      <c r="C368">
        <f t="shared" si="10"/>
        <v>-0.45737387664654955</v>
      </c>
    </row>
    <row r="369" spans="1:3" x14ac:dyDescent="0.25">
      <c r="A369" t="s">
        <v>20</v>
      </c>
      <c r="B369">
        <v>419</v>
      </c>
      <c r="C369">
        <f t="shared" si="10"/>
        <v>-0.34128250231848944</v>
      </c>
    </row>
    <row r="370" spans="1:3" x14ac:dyDescent="0.25">
      <c r="A370" t="s">
        <v>20</v>
      </c>
      <c r="B370">
        <v>1621</v>
      </c>
      <c r="C370">
        <f t="shared" si="10"/>
        <v>0.60798166055449177</v>
      </c>
    </row>
    <row r="371" spans="1:3" x14ac:dyDescent="0.25">
      <c r="A371" t="s">
        <v>20</v>
      </c>
      <c r="B371">
        <v>1101</v>
      </c>
      <c r="C371">
        <f t="shared" si="10"/>
        <v>0.19731829558448327</v>
      </c>
    </row>
    <row r="372" spans="1:3" x14ac:dyDescent="0.25">
      <c r="A372" t="s">
        <v>20</v>
      </c>
      <c r="B372">
        <v>1073</v>
      </c>
      <c r="C372">
        <f t="shared" si="10"/>
        <v>0.17520565285532896</v>
      </c>
    </row>
    <row r="373" spans="1:3" x14ac:dyDescent="0.25">
      <c r="A373" t="s">
        <v>20</v>
      </c>
      <c r="B373">
        <v>331</v>
      </c>
      <c r="C373">
        <f t="shared" si="10"/>
        <v>-0.41077937946726012</v>
      </c>
    </row>
    <row r="374" spans="1:3" x14ac:dyDescent="0.25">
      <c r="A374" t="s">
        <v>20</v>
      </c>
      <c r="B374">
        <v>1170</v>
      </c>
      <c r="C374">
        <f t="shared" si="10"/>
        <v>0.25181016516704208</v>
      </c>
    </row>
    <row r="375" spans="1:3" x14ac:dyDescent="0.25">
      <c r="A375" t="s">
        <v>20</v>
      </c>
      <c r="B375">
        <v>363</v>
      </c>
      <c r="C375">
        <f t="shared" si="10"/>
        <v>-0.38550778777679806</v>
      </c>
    </row>
    <row r="376" spans="1:3" x14ac:dyDescent="0.25">
      <c r="A376" t="s">
        <v>20</v>
      </c>
      <c r="B376">
        <v>103</v>
      </c>
      <c r="C376">
        <f t="shared" si="10"/>
        <v>-0.59083947026180228</v>
      </c>
    </row>
    <row r="377" spans="1:3" x14ac:dyDescent="0.25">
      <c r="A377" t="s">
        <v>20</v>
      </c>
      <c r="B377">
        <v>147</v>
      </c>
      <c r="C377">
        <f t="shared" si="10"/>
        <v>-0.55609103168741703</v>
      </c>
    </row>
    <row r="378" spans="1:3" x14ac:dyDescent="0.25">
      <c r="A378" t="s">
        <v>20</v>
      </c>
      <c r="B378">
        <v>110</v>
      </c>
      <c r="C378">
        <f t="shared" si="10"/>
        <v>-0.58531130957951372</v>
      </c>
    </row>
    <row r="379" spans="1:3" x14ac:dyDescent="0.25">
      <c r="A379" t="s">
        <v>20</v>
      </c>
      <c r="B379">
        <v>134</v>
      </c>
      <c r="C379">
        <f t="shared" si="10"/>
        <v>-0.56635761581166721</v>
      </c>
    </row>
    <row r="380" spans="1:3" x14ac:dyDescent="0.25">
      <c r="A380" t="s">
        <v>20</v>
      </c>
      <c r="B380">
        <v>269</v>
      </c>
      <c r="C380">
        <f t="shared" si="10"/>
        <v>-0.45974308836753036</v>
      </c>
    </row>
    <row r="381" spans="1:3" x14ac:dyDescent="0.25">
      <c r="A381" t="s">
        <v>20</v>
      </c>
      <c r="B381">
        <v>175</v>
      </c>
      <c r="C381">
        <f t="shared" si="10"/>
        <v>-0.53397838895826266</v>
      </c>
    </row>
    <row r="382" spans="1:3" x14ac:dyDescent="0.25">
      <c r="A382" t="s">
        <v>20</v>
      </c>
      <c r="B382">
        <v>69</v>
      </c>
      <c r="C382">
        <f t="shared" si="10"/>
        <v>-0.61769053643291827</v>
      </c>
    </row>
    <row r="383" spans="1:3" x14ac:dyDescent="0.25">
      <c r="A383" t="s">
        <v>20</v>
      </c>
      <c r="B383">
        <v>190</v>
      </c>
      <c r="C383">
        <f t="shared" si="10"/>
        <v>-0.5221323303533586</v>
      </c>
    </row>
    <row r="384" spans="1:3" x14ac:dyDescent="0.25">
      <c r="A384" t="s">
        <v>20</v>
      </c>
      <c r="B384">
        <v>237</v>
      </c>
      <c r="C384">
        <f t="shared" si="10"/>
        <v>-0.48501468005799242</v>
      </c>
    </row>
    <row r="385" spans="1:3" x14ac:dyDescent="0.25">
      <c r="A385" t="s">
        <v>20</v>
      </c>
      <c r="B385">
        <v>196</v>
      </c>
      <c r="C385">
        <f t="shared" si="10"/>
        <v>-0.51739390691139697</v>
      </c>
    </row>
    <row r="386" spans="1:3" x14ac:dyDescent="0.25">
      <c r="A386" t="s">
        <v>20</v>
      </c>
      <c r="B386">
        <v>7295</v>
      </c>
      <c r="C386">
        <f t="shared" si="10"/>
        <v>5.0889507621695467</v>
      </c>
    </row>
    <row r="387" spans="1:3" x14ac:dyDescent="0.25">
      <c r="A387" t="s">
        <v>20</v>
      </c>
      <c r="B387">
        <v>2893</v>
      </c>
      <c r="C387">
        <f t="shared" ref="C387:C450" si="12">(B387-$J$2)/$J$7</f>
        <v>1.6125274302503589</v>
      </c>
    </row>
    <row r="388" spans="1:3" x14ac:dyDescent="0.25">
      <c r="A388" t="s">
        <v>20</v>
      </c>
      <c r="B388">
        <v>820</v>
      </c>
      <c r="C388">
        <f t="shared" si="12"/>
        <v>-2.459786894738672E-2</v>
      </c>
    </row>
    <row r="389" spans="1:3" x14ac:dyDescent="0.25">
      <c r="A389" t="s">
        <v>20</v>
      </c>
      <c r="B389">
        <v>2038</v>
      </c>
      <c r="C389">
        <f t="shared" si="12"/>
        <v>0.93730208977082552</v>
      </c>
    </row>
    <row r="390" spans="1:3" x14ac:dyDescent="0.25">
      <c r="A390" t="s">
        <v>20</v>
      </c>
      <c r="B390">
        <v>116</v>
      </c>
      <c r="C390">
        <f t="shared" si="12"/>
        <v>-0.58057288613755209</v>
      </c>
    </row>
    <row r="391" spans="1:3" x14ac:dyDescent="0.25">
      <c r="A391" t="s">
        <v>20</v>
      </c>
      <c r="B391">
        <v>1345</v>
      </c>
      <c r="C391">
        <f t="shared" si="12"/>
        <v>0.39001418222425649</v>
      </c>
    </row>
    <row r="392" spans="1:3" x14ac:dyDescent="0.25">
      <c r="A392" t="s">
        <v>20</v>
      </c>
      <c r="B392">
        <v>168</v>
      </c>
      <c r="C392">
        <f t="shared" si="12"/>
        <v>-0.53950654964055123</v>
      </c>
    </row>
    <row r="393" spans="1:3" x14ac:dyDescent="0.25">
      <c r="A393" t="s">
        <v>20</v>
      </c>
      <c r="B393">
        <v>137</v>
      </c>
      <c r="C393">
        <f t="shared" si="12"/>
        <v>-0.5639884040906864</v>
      </c>
    </row>
    <row r="394" spans="1:3" x14ac:dyDescent="0.25">
      <c r="A394" t="s">
        <v>20</v>
      </c>
      <c r="B394">
        <v>186</v>
      </c>
      <c r="C394">
        <f t="shared" si="12"/>
        <v>-0.52529127931466635</v>
      </c>
    </row>
    <row r="395" spans="1:3" x14ac:dyDescent="0.25">
      <c r="A395" t="s">
        <v>20</v>
      </c>
      <c r="B395">
        <v>125</v>
      </c>
      <c r="C395">
        <f t="shared" si="12"/>
        <v>-0.57346525097460965</v>
      </c>
    </row>
    <row r="396" spans="1:3" x14ac:dyDescent="0.25">
      <c r="A396" t="s">
        <v>20</v>
      </c>
      <c r="B396">
        <v>202</v>
      </c>
      <c r="C396">
        <f t="shared" si="12"/>
        <v>-0.51265548346943535</v>
      </c>
    </row>
    <row r="397" spans="1:3" x14ac:dyDescent="0.25">
      <c r="A397" t="s">
        <v>20</v>
      </c>
      <c r="B397">
        <v>103</v>
      </c>
      <c r="C397">
        <f t="shared" si="12"/>
        <v>-0.59083947026180228</v>
      </c>
    </row>
    <row r="398" spans="1:3" x14ac:dyDescent="0.25">
      <c r="A398" t="s">
        <v>20</v>
      </c>
      <c r="B398">
        <v>1785</v>
      </c>
      <c r="C398">
        <f t="shared" si="12"/>
        <v>0.73749856796810986</v>
      </c>
    </row>
    <row r="399" spans="1:3" x14ac:dyDescent="0.25">
      <c r="A399" t="s">
        <v>20</v>
      </c>
      <c r="B399">
        <v>157</v>
      </c>
      <c r="C399">
        <f t="shared" si="12"/>
        <v>-0.54819365928414765</v>
      </c>
    </row>
    <row r="400" spans="1:3" x14ac:dyDescent="0.25">
      <c r="A400" t="s">
        <v>20</v>
      </c>
      <c r="B400">
        <v>555</v>
      </c>
      <c r="C400">
        <f t="shared" si="12"/>
        <v>-0.23387823763402568</v>
      </c>
    </row>
    <row r="401" spans="1:3" x14ac:dyDescent="0.25">
      <c r="A401" t="s">
        <v>20</v>
      </c>
      <c r="B401">
        <v>297</v>
      </c>
      <c r="C401">
        <f t="shared" si="12"/>
        <v>-0.43763044563837605</v>
      </c>
    </row>
    <row r="402" spans="1:3" x14ac:dyDescent="0.25">
      <c r="A402" t="s">
        <v>20</v>
      </c>
      <c r="B402">
        <v>123</v>
      </c>
      <c r="C402">
        <f t="shared" si="12"/>
        <v>-0.57504472545526353</v>
      </c>
    </row>
    <row r="403" spans="1:3" x14ac:dyDescent="0.25">
      <c r="A403" t="s">
        <v>20</v>
      </c>
      <c r="B403">
        <v>3036</v>
      </c>
      <c r="C403">
        <f t="shared" si="12"/>
        <v>1.725459855617111</v>
      </c>
    </row>
    <row r="404" spans="1:3" x14ac:dyDescent="0.25">
      <c r="A404" t="s">
        <v>20</v>
      </c>
      <c r="B404">
        <v>144</v>
      </c>
      <c r="C404">
        <f t="shared" si="12"/>
        <v>-0.55846024340839784</v>
      </c>
    </row>
    <row r="405" spans="1:3" x14ac:dyDescent="0.25">
      <c r="A405" t="s">
        <v>20</v>
      </c>
      <c r="B405">
        <v>121</v>
      </c>
      <c r="C405">
        <f t="shared" si="12"/>
        <v>-0.5766241999359174</v>
      </c>
    </row>
    <row r="406" spans="1:3" x14ac:dyDescent="0.25">
      <c r="A406" t="s">
        <v>20</v>
      </c>
      <c r="B406">
        <v>181</v>
      </c>
      <c r="C406">
        <f t="shared" si="12"/>
        <v>-0.52923996551630104</v>
      </c>
    </row>
    <row r="407" spans="1:3" x14ac:dyDescent="0.25">
      <c r="A407" t="s">
        <v>20</v>
      </c>
      <c r="B407">
        <v>122</v>
      </c>
      <c r="C407">
        <f t="shared" si="12"/>
        <v>-0.57583446269559047</v>
      </c>
    </row>
    <row r="408" spans="1:3" x14ac:dyDescent="0.25">
      <c r="A408" t="s">
        <v>20</v>
      </c>
      <c r="B408">
        <v>1071</v>
      </c>
      <c r="C408">
        <f t="shared" si="12"/>
        <v>0.17362617837467509</v>
      </c>
    </row>
    <row r="409" spans="1:3" x14ac:dyDescent="0.25">
      <c r="A409" t="s">
        <v>20</v>
      </c>
      <c r="B409">
        <v>980</v>
      </c>
      <c r="C409">
        <f t="shared" si="12"/>
        <v>0.1017600895049236</v>
      </c>
    </row>
    <row r="410" spans="1:3" x14ac:dyDescent="0.25">
      <c r="A410" t="s">
        <v>20</v>
      </c>
      <c r="B410">
        <v>536</v>
      </c>
      <c r="C410">
        <f t="shared" si="12"/>
        <v>-0.24888324520023752</v>
      </c>
    </row>
    <row r="411" spans="1:3" x14ac:dyDescent="0.25">
      <c r="A411" t="s">
        <v>20</v>
      </c>
      <c r="B411">
        <v>1991</v>
      </c>
      <c r="C411">
        <f t="shared" si="12"/>
        <v>0.90018443947545945</v>
      </c>
    </row>
    <row r="412" spans="1:3" x14ac:dyDescent="0.25">
      <c r="A412" t="s">
        <v>20</v>
      </c>
      <c r="B412">
        <v>180</v>
      </c>
      <c r="C412">
        <f t="shared" si="12"/>
        <v>-0.53002970275662797</v>
      </c>
    </row>
    <row r="413" spans="1:3" x14ac:dyDescent="0.25">
      <c r="A413" t="s">
        <v>20</v>
      </c>
      <c r="B413">
        <v>130</v>
      </c>
      <c r="C413">
        <f t="shared" si="12"/>
        <v>-0.56951656477297496</v>
      </c>
    </row>
    <row r="414" spans="1:3" x14ac:dyDescent="0.25">
      <c r="A414" t="s">
        <v>20</v>
      </c>
      <c r="B414">
        <v>122</v>
      </c>
      <c r="C414">
        <f t="shared" si="12"/>
        <v>-0.57583446269559047</v>
      </c>
    </row>
    <row r="415" spans="1:3" x14ac:dyDescent="0.25">
      <c r="A415" t="s">
        <v>20</v>
      </c>
      <c r="B415">
        <v>140</v>
      </c>
      <c r="C415">
        <f t="shared" si="12"/>
        <v>-0.56161919236970559</v>
      </c>
    </row>
    <row r="416" spans="1:3" x14ac:dyDescent="0.25">
      <c r="A416" t="s">
        <v>20</v>
      </c>
      <c r="B416">
        <v>3388</v>
      </c>
      <c r="C416">
        <f t="shared" si="12"/>
        <v>2.0034473642121937</v>
      </c>
    </row>
    <row r="417" spans="1:3" x14ac:dyDescent="0.25">
      <c r="A417" t="s">
        <v>20</v>
      </c>
      <c r="B417">
        <v>280</v>
      </c>
      <c r="C417">
        <f t="shared" si="12"/>
        <v>-0.45105597872393405</v>
      </c>
    </row>
    <row r="418" spans="1:3" x14ac:dyDescent="0.25">
      <c r="A418" t="s">
        <v>20</v>
      </c>
      <c r="B418">
        <v>366</v>
      </c>
      <c r="C418">
        <f t="shared" si="12"/>
        <v>-0.38313857605581725</v>
      </c>
    </row>
    <row r="419" spans="1:3" x14ac:dyDescent="0.25">
      <c r="A419" t="s">
        <v>20</v>
      </c>
      <c r="B419">
        <v>270</v>
      </c>
      <c r="C419">
        <f t="shared" si="12"/>
        <v>-0.45895335112720342</v>
      </c>
    </row>
    <row r="420" spans="1:3" x14ac:dyDescent="0.25">
      <c r="A420" t="s">
        <v>20</v>
      </c>
      <c r="B420">
        <v>137</v>
      </c>
      <c r="C420">
        <f t="shared" si="12"/>
        <v>-0.5639884040906864</v>
      </c>
    </row>
    <row r="421" spans="1:3" x14ac:dyDescent="0.25">
      <c r="A421" t="s">
        <v>20</v>
      </c>
      <c r="B421">
        <v>3205</v>
      </c>
      <c r="C421">
        <f t="shared" si="12"/>
        <v>1.8589254492323637</v>
      </c>
    </row>
    <row r="422" spans="1:3" x14ac:dyDescent="0.25">
      <c r="A422" t="s">
        <v>20</v>
      </c>
      <c r="B422">
        <v>288</v>
      </c>
      <c r="C422">
        <f t="shared" si="12"/>
        <v>-0.44473808080131855</v>
      </c>
    </row>
    <row r="423" spans="1:3" x14ac:dyDescent="0.25">
      <c r="A423" t="s">
        <v>20</v>
      </c>
      <c r="B423">
        <v>148</v>
      </c>
      <c r="C423">
        <f t="shared" si="12"/>
        <v>-0.55530129444709009</v>
      </c>
    </row>
    <row r="424" spans="1:3" x14ac:dyDescent="0.25">
      <c r="A424" t="s">
        <v>20</v>
      </c>
      <c r="B424">
        <v>114</v>
      </c>
      <c r="C424">
        <f t="shared" si="12"/>
        <v>-0.58215236061820597</v>
      </c>
    </row>
    <row r="425" spans="1:3" x14ac:dyDescent="0.25">
      <c r="A425" t="s">
        <v>20</v>
      </c>
      <c r="B425">
        <v>1518</v>
      </c>
      <c r="C425">
        <f t="shared" si="12"/>
        <v>0.52663872480081708</v>
      </c>
    </row>
    <row r="426" spans="1:3" x14ac:dyDescent="0.25">
      <c r="A426" t="s">
        <v>20</v>
      </c>
      <c r="B426">
        <v>166</v>
      </c>
      <c r="C426">
        <f t="shared" si="12"/>
        <v>-0.5410860241212051</v>
      </c>
    </row>
    <row r="427" spans="1:3" x14ac:dyDescent="0.25">
      <c r="A427" t="s">
        <v>20</v>
      </c>
      <c r="B427">
        <v>100</v>
      </c>
      <c r="C427">
        <f t="shared" si="12"/>
        <v>-0.59320868198278309</v>
      </c>
    </row>
    <row r="428" spans="1:3" x14ac:dyDescent="0.25">
      <c r="A428" t="s">
        <v>20</v>
      </c>
      <c r="B428">
        <v>235</v>
      </c>
      <c r="C428">
        <f t="shared" si="12"/>
        <v>-0.4865941545386463</v>
      </c>
    </row>
    <row r="429" spans="1:3" x14ac:dyDescent="0.25">
      <c r="A429" t="s">
        <v>20</v>
      </c>
      <c r="B429">
        <v>148</v>
      </c>
      <c r="C429">
        <f t="shared" si="12"/>
        <v>-0.55530129444709009</v>
      </c>
    </row>
    <row r="430" spans="1:3" x14ac:dyDescent="0.25">
      <c r="A430" t="s">
        <v>20</v>
      </c>
      <c r="B430">
        <v>198</v>
      </c>
      <c r="C430">
        <f t="shared" si="12"/>
        <v>-0.5158144324307431</v>
      </c>
    </row>
    <row r="431" spans="1:3" x14ac:dyDescent="0.25">
      <c r="A431" t="s">
        <v>20</v>
      </c>
      <c r="B431">
        <v>150</v>
      </c>
      <c r="C431">
        <f t="shared" si="12"/>
        <v>-0.55372181996643621</v>
      </c>
    </row>
    <row r="432" spans="1:3" x14ac:dyDescent="0.25">
      <c r="A432" t="s">
        <v>20</v>
      </c>
      <c r="B432">
        <v>216</v>
      </c>
      <c r="C432">
        <f t="shared" si="12"/>
        <v>-0.50159916210485822</v>
      </c>
    </row>
    <row r="433" spans="1:3" x14ac:dyDescent="0.25">
      <c r="A433" t="s">
        <v>20</v>
      </c>
      <c r="B433">
        <v>5139</v>
      </c>
      <c r="C433">
        <f t="shared" si="12"/>
        <v>3.3862772720246648</v>
      </c>
    </row>
    <row r="434" spans="1:3" x14ac:dyDescent="0.25">
      <c r="A434" t="s">
        <v>20</v>
      </c>
      <c r="B434">
        <v>2353</v>
      </c>
      <c r="C434">
        <f t="shared" si="12"/>
        <v>1.1860693204738115</v>
      </c>
    </row>
    <row r="435" spans="1:3" x14ac:dyDescent="0.25">
      <c r="A435" t="s">
        <v>20</v>
      </c>
      <c r="B435">
        <v>78</v>
      </c>
      <c r="C435">
        <f t="shared" si="12"/>
        <v>-0.61058290126997583</v>
      </c>
    </row>
    <row r="436" spans="1:3" x14ac:dyDescent="0.25">
      <c r="A436" t="s">
        <v>20</v>
      </c>
      <c r="B436">
        <v>174</v>
      </c>
      <c r="C436">
        <f t="shared" si="12"/>
        <v>-0.5347681261985896</v>
      </c>
    </row>
    <row r="437" spans="1:3" x14ac:dyDescent="0.25">
      <c r="A437" t="s">
        <v>20</v>
      </c>
      <c r="B437">
        <v>164</v>
      </c>
      <c r="C437">
        <f t="shared" si="12"/>
        <v>-0.54266549860185898</v>
      </c>
    </row>
    <row r="438" spans="1:3" x14ac:dyDescent="0.25">
      <c r="A438" t="s">
        <v>20</v>
      </c>
      <c r="B438">
        <v>161</v>
      </c>
      <c r="C438">
        <f t="shared" si="12"/>
        <v>-0.54503471032283979</v>
      </c>
    </row>
    <row r="439" spans="1:3" x14ac:dyDescent="0.25">
      <c r="A439" t="s">
        <v>20</v>
      </c>
      <c r="B439">
        <v>138</v>
      </c>
      <c r="C439">
        <f t="shared" si="12"/>
        <v>-0.56319866685035946</v>
      </c>
    </row>
    <row r="440" spans="1:3" x14ac:dyDescent="0.25">
      <c r="A440" t="s">
        <v>20</v>
      </c>
      <c r="B440">
        <v>3308</v>
      </c>
      <c r="C440">
        <f t="shared" si="12"/>
        <v>1.9402683849860385</v>
      </c>
    </row>
    <row r="441" spans="1:3" x14ac:dyDescent="0.25">
      <c r="A441" t="s">
        <v>20</v>
      </c>
      <c r="B441">
        <v>127</v>
      </c>
      <c r="C441">
        <f t="shared" si="12"/>
        <v>-0.57188577649395578</v>
      </c>
    </row>
    <row r="442" spans="1:3" x14ac:dyDescent="0.25">
      <c r="A442" t="s">
        <v>20</v>
      </c>
      <c r="B442">
        <v>207</v>
      </c>
      <c r="C442">
        <f t="shared" si="12"/>
        <v>-0.50870679726780066</v>
      </c>
    </row>
    <row r="443" spans="1:3" x14ac:dyDescent="0.25">
      <c r="A443" t="s">
        <v>20</v>
      </c>
      <c r="B443">
        <v>181</v>
      </c>
      <c r="C443">
        <f t="shared" si="12"/>
        <v>-0.52923996551630104</v>
      </c>
    </row>
    <row r="444" spans="1:3" x14ac:dyDescent="0.25">
      <c r="A444" t="s">
        <v>20</v>
      </c>
      <c r="B444">
        <v>110</v>
      </c>
      <c r="C444">
        <f t="shared" si="12"/>
        <v>-0.58531130957951372</v>
      </c>
    </row>
    <row r="445" spans="1:3" x14ac:dyDescent="0.25">
      <c r="A445" t="s">
        <v>20</v>
      </c>
      <c r="B445">
        <v>185</v>
      </c>
      <c r="C445">
        <f t="shared" si="12"/>
        <v>-0.52608101655499329</v>
      </c>
    </row>
    <row r="446" spans="1:3" x14ac:dyDescent="0.25">
      <c r="A446" t="s">
        <v>20</v>
      </c>
      <c r="B446">
        <v>121</v>
      </c>
      <c r="C446">
        <f t="shared" si="12"/>
        <v>-0.5766241999359174</v>
      </c>
    </row>
    <row r="447" spans="1:3" x14ac:dyDescent="0.25">
      <c r="A447" t="s">
        <v>20</v>
      </c>
      <c r="B447">
        <v>106</v>
      </c>
      <c r="C447">
        <f t="shared" si="12"/>
        <v>-0.58847025854082147</v>
      </c>
    </row>
    <row r="448" spans="1:3" x14ac:dyDescent="0.25">
      <c r="A448" t="s">
        <v>20</v>
      </c>
      <c r="B448">
        <v>142</v>
      </c>
      <c r="C448">
        <f t="shared" si="12"/>
        <v>-0.56003971788905171</v>
      </c>
    </row>
    <row r="449" spans="1:3" x14ac:dyDescent="0.25">
      <c r="A449" t="s">
        <v>20</v>
      </c>
      <c r="B449">
        <v>233</v>
      </c>
      <c r="C449">
        <f t="shared" si="12"/>
        <v>-0.48817362901930017</v>
      </c>
    </row>
    <row r="450" spans="1:3" x14ac:dyDescent="0.25">
      <c r="A450" t="s">
        <v>20</v>
      </c>
      <c r="B450">
        <v>218</v>
      </c>
      <c r="C450">
        <f t="shared" si="12"/>
        <v>-0.50001968762420423</v>
      </c>
    </row>
    <row r="451" spans="1:3" x14ac:dyDescent="0.25">
      <c r="A451" t="s">
        <v>20</v>
      </c>
      <c r="B451">
        <v>76</v>
      </c>
      <c r="C451">
        <f t="shared" ref="C451:C514" si="13">(B451-$J$2)/$J$7</f>
        <v>-0.61216237575062971</v>
      </c>
    </row>
    <row r="452" spans="1:3" x14ac:dyDescent="0.25">
      <c r="A452" t="s">
        <v>20</v>
      </c>
      <c r="B452">
        <v>43</v>
      </c>
      <c r="C452">
        <f t="shared" si="13"/>
        <v>-0.63822370468141865</v>
      </c>
    </row>
    <row r="453" spans="1:3" x14ac:dyDescent="0.25">
      <c r="A453" t="s">
        <v>20</v>
      </c>
      <c r="B453">
        <v>221</v>
      </c>
      <c r="C453">
        <f t="shared" si="13"/>
        <v>-0.49765047590322348</v>
      </c>
    </row>
    <row r="454" spans="1:3" x14ac:dyDescent="0.25">
      <c r="A454" t="s">
        <v>20</v>
      </c>
      <c r="B454">
        <v>2805</v>
      </c>
      <c r="C454">
        <f t="shared" si="13"/>
        <v>1.5430305531015882</v>
      </c>
    </row>
    <row r="455" spans="1:3" x14ac:dyDescent="0.25">
      <c r="A455" t="s">
        <v>20</v>
      </c>
      <c r="B455">
        <v>68</v>
      </c>
      <c r="C455">
        <f t="shared" si="13"/>
        <v>-0.61848027367324521</v>
      </c>
    </row>
    <row r="456" spans="1:3" x14ac:dyDescent="0.25">
      <c r="A456" t="s">
        <v>20</v>
      </c>
      <c r="B456">
        <v>183</v>
      </c>
      <c r="C456">
        <f t="shared" si="13"/>
        <v>-0.52766049103564716</v>
      </c>
    </row>
    <row r="457" spans="1:3" x14ac:dyDescent="0.25">
      <c r="A457" t="s">
        <v>20</v>
      </c>
      <c r="B457">
        <v>133</v>
      </c>
      <c r="C457">
        <f t="shared" si="13"/>
        <v>-0.56714735305199415</v>
      </c>
    </row>
    <row r="458" spans="1:3" x14ac:dyDescent="0.25">
      <c r="A458" t="s">
        <v>20</v>
      </c>
      <c r="B458">
        <v>2489</v>
      </c>
      <c r="C458">
        <f t="shared" si="13"/>
        <v>1.2934735851582753</v>
      </c>
    </row>
    <row r="459" spans="1:3" x14ac:dyDescent="0.25">
      <c r="A459" t="s">
        <v>20</v>
      </c>
      <c r="B459">
        <v>69</v>
      </c>
      <c r="C459">
        <f t="shared" si="13"/>
        <v>-0.61769053643291827</v>
      </c>
    </row>
    <row r="460" spans="1:3" x14ac:dyDescent="0.25">
      <c r="A460" t="s">
        <v>20</v>
      </c>
      <c r="B460">
        <v>279</v>
      </c>
      <c r="C460">
        <f t="shared" si="13"/>
        <v>-0.45184571596426099</v>
      </c>
    </row>
    <row r="461" spans="1:3" x14ac:dyDescent="0.25">
      <c r="A461" t="s">
        <v>20</v>
      </c>
      <c r="B461">
        <v>210</v>
      </c>
      <c r="C461">
        <f t="shared" si="13"/>
        <v>-0.50633758554681985</v>
      </c>
    </row>
    <row r="462" spans="1:3" x14ac:dyDescent="0.25">
      <c r="A462" t="s">
        <v>20</v>
      </c>
      <c r="B462">
        <v>2100</v>
      </c>
      <c r="C462">
        <f t="shared" si="13"/>
        <v>0.98626579867109587</v>
      </c>
    </row>
    <row r="463" spans="1:3" x14ac:dyDescent="0.25">
      <c r="A463" t="s">
        <v>20</v>
      </c>
      <c r="B463">
        <v>252</v>
      </c>
      <c r="C463">
        <f t="shared" si="13"/>
        <v>-0.47316862145308836</v>
      </c>
    </row>
    <row r="464" spans="1:3" x14ac:dyDescent="0.25">
      <c r="A464" t="s">
        <v>20</v>
      </c>
      <c r="B464">
        <v>1280</v>
      </c>
      <c r="C464">
        <f t="shared" si="13"/>
        <v>0.33868126160300543</v>
      </c>
    </row>
    <row r="465" spans="1:3" x14ac:dyDescent="0.25">
      <c r="A465" t="s">
        <v>20</v>
      </c>
      <c r="B465">
        <v>157</v>
      </c>
      <c r="C465">
        <f t="shared" si="13"/>
        <v>-0.54819365928414765</v>
      </c>
    </row>
    <row r="466" spans="1:3" x14ac:dyDescent="0.25">
      <c r="A466" t="s">
        <v>20</v>
      </c>
      <c r="B466">
        <v>194</v>
      </c>
      <c r="C466">
        <f t="shared" si="13"/>
        <v>-0.51897338139205085</v>
      </c>
    </row>
    <row r="467" spans="1:3" x14ac:dyDescent="0.25">
      <c r="A467" t="s">
        <v>20</v>
      </c>
      <c r="B467">
        <v>82</v>
      </c>
      <c r="C467">
        <f t="shared" si="13"/>
        <v>-0.60742395230866808</v>
      </c>
    </row>
    <row r="468" spans="1:3" x14ac:dyDescent="0.25">
      <c r="A468" t="s">
        <v>20</v>
      </c>
      <c r="B468">
        <v>4233</v>
      </c>
      <c r="C468">
        <f t="shared" si="13"/>
        <v>2.6707753322884575</v>
      </c>
    </row>
    <row r="469" spans="1:3" x14ac:dyDescent="0.25">
      <c r="A469" t="s">
        <v>20</v>
      </c>
      <c r="B469">
        <v>1297</v>
      </c>
      <c r="C469">
        <f t="shared" si="13"/>
        <v>0.35210679468856343</v>
      </c>
    </row>
    <row r="470" spans="1:3" x14ac:dyDescent="0.25">
      <c r="A470" t="s">
        <v>20</v>
      </c>
      <c r="B470">
        <v>165</v>
      </c>
      <c r="C470">
        <f t="shared" si="13"/>
        <v>-0.54187576136153204</v>
      </c>
    </row>
    <row r="471" spans="1:3" x14ac:dyDescent="0.25">
      <c r="A471" t="s">
        <v>20</v>
      </c>
      <c r="B471">
        <v>119</v>
      </c>
      <c r="C471">
        <f t="shared" si="13"/>
        <v>-0.57820367441657128</v>
      </c>
    </row>
    <row r="472" spans="1:3" x14ac:dyDescent="0.25">
      <c r="A472" t="s">
        <v>20</v>
      </c>
      <c r="B472">
        <v>1797</v>
      </c>
      <c r="C472">
        <f t="shared" si="13"/>
        <v>0.74697541485203311</v>
      </c>
    </row>
    <row r="473" spans="1:3" x14ac:dyDescent="0.25">
      <c r="A473" t="s">
        <v>20</v>
      </c>
      <c r="B473">
        <v>261</v>
      </c>
      <c r="C473">
        <f t="shared" si="13"/>
        <v>-0.46606098629014592</v>
      </c>
    </row>
    <row r="474" spans="1:3" x14ac:dyDescent="0.25">
      <c r="A474" t="s">
        <v>20</v>
      </c>
      <c r="B474">
        <v>157</v>
      </c>
      <c r="C474">
        <f t="shared" si="13"/>
        <v>-0.54819365928414765</v>
      </c>
    </row>
    <row r="475" spans="1:3" x14ac:dyDescent="0.25">
      <c r="A475" t="s">
        <v>20</v>
      </c>
      <c r="B475">
        <v>3533</v>
      </c>
      <c r="C475">
        <f t="shared" si="13"/>
        <v>2.1179592640595999</v>
      </c>
    </row>
    <row r="476" spans="1:3" x14ac:dyDescent="0.25">
      <c r="A476" t="s">
        <v>20</v>
      </c>
      <c r="B476">
        <v>155</v>
      </c>
      <c r="C476">
        <f t="shared" si="13"/>
        <v>-0.54977313376480152</v>
      </c>
    </row>
    <row r="477" spans="1:3" x14ac:dyDescent="0.25">
      <c r="A477" t="s">
        <v>20</v>
      </c>
      <c r="B477">
        <v>132</v>
      </c>
      <c r="C477">
        <f t="shared" si="13"/>
        <v>-0.56793709029232109</v>
      </c>
    </row>
    <row r="478" spans="1:3" x14ac:dyDescent="0.25">
      <c r="A478" t="s">
        <v>20</v>
      </c>
      <c r="B478">
        <v>1354</v>
      </c>
      <c r="C478">
        <f t="shared" si="13"/>
        <v>0.39712181738719898</v>
      </c>
    </row>
    <row r="479" spans="1:3" x14ac:dyDescent="0.25">
      <c r="A479" t="s">
        <v>20</v>
      </c>
      <c r="B479">
        <v>48</v>
      </c>
      <c r="C479">
        <f t="shared" si="13"/>
        <v>-0.63427501847978396</v>
      </c>
    </row>
    <row r="480" spans="1:3" x14ac:dyDescent="0.25">
      <c r="A480" t="s">
        <v>20</v>
      </c>
      <c r="B480">
        <v>110</v>
      </c>
      <c r="C480">
        <f t="shared" si="13"/>
        <v>-0.58531130957951372</v>
      </c>
    </row>
    <row r="481" spans="1:3" x14ac:dyDescent="0.25">
      <c r="A481" t="s">
        <v>20</v>
      </c>
      <c r="B481">
        <v>172</v>
      </c>
      <c r="C481">
        <f t="shared" si="13"/>
        <v>-0.53634760067924347</v>
      </c>
    </row>
    <row r="482" spans="1:3" x14ac:dyDescent="0.25">
      <c r="A482" t="s">
        <v>20</v>
      </c>
      <c r="B482">
        <v>307</v>
      </c>
      <c r="C482">
        <f t="shared" si="13"/>
        <v>-0.42973307323510668</v>
      </c>
    </row>
    <row r="483" spans="1:3" x14ac:dyDescent="0.25">
      <c r="A483" t="s">
        <v>20</v>
      </c>
      <c r="B483">
        <v>160</v>
      </c>
      <c r="C483">
        <f t="shared" si="13"/>
        <v>-0.54582444756316673</v>
      </c>
    </row>
    <row r="484" spans="1:3" x14ac:dyDescent="0.25">
      <c r="A484" t="s">
        <v>20</v>
      </c>
      <c r="B484">
        <v>1467</v>
      </c>
      <c r="C484">
        <f t="shared" si="13"/>
        <v>0.48636212554414315</v>
      </c>
    </row>
    <row r="485" spans="1:3" x14ac:dyDescent="0.25">
      <c r="A485" t="s">
        <v>20</v>
      </c>
      <c r="B485">
        <v>2662</v>
      </c>
      <c r="C485">
        <f t="shared" si="13"/>
        <v>1.4300981277348359</v>
      </c>
    </row>
    <row r="486" spans="1:3" x14ac:dyDescent="0.25">
      <c r="A486" t="s">
        <v>20</v>
      </c>
      <c r="B486">
        <v>452</v>
      </c>
      <c r="C486">
        <f t="shared" si="13"/>
        <v>-0.31522117338770045</v>
      </c>
    </row>
    <row r="487" spans="1:3" x14ac:dyDescent="0.25">
      <c r="A487" t="s">
        <v>20</v>
      </c>
      <c r="B487">
        <v>158</v>
      </c>
      <c r="C487">
        <f t="shared" si="13"/>
        <v>-0.54740392204382071</v>
      </c>
    </row>
    <row r="488" spans="1:3" x14ac:dyDescent="0.25">
      <c r="A488" t="s">
        <v>20</v>
      </c>
      <c r="B488">
        <v>225</v>
      </c>
      <c r="C488">
        <f t="shared" si="13"/>
        <v>-0.49449152694191573</v>
      </c>
    </row>
    <row r="489" spans="1:3" x14ac:dyDescent="0.25">
      <c r="A489" t="s">
        <v>20</v>
      </c>
      <c r="B489">
        <v>65</v>
      </c>
      <c r="C489">
        <f t="shared" si="13"/>
        <v>-0.62084948539422602</v>
      </c>
    </row>
    <row r="490" spans="1:3" x14ac:dyDescent="0.25">
      <c r="A490" t="s">
        <v>20</v>
      </c>
      <c r="B490">
        <v>163</v>
      </c>
      <c r="C490">
        <f t="shared" si="13"/>
        <v>-0.54345523584218591</v>
      </c>
    </row>
    <row r="491" spans="1:3" x14ac:dyDescent="0.25">
      <c r="A491" t="s">
        <v>20</v>
      </c>
      <c r="B491">
        <v>85</v>
      </c>
      <c r="C491">
        <f t="shared" si="13"/>
        <v>-0.60505474058768727</v>
      </c>
    </row>
    <row r="492" spans="1:3" x14ac:dyDescent="0.25">
      <c r="A492" t="s">
        <v>20</v>
      </c>
      <c r="B492">
        <v>217</v>
      </c>
      <c r="C492">
        <f t="shared" si="13"/>
        <v>-0.50080942486453117</v>
      </c>
    </row>
    <row r="493" spans="1:3" x14ac:dyDescent="0.25">
      <c r="A493" t="s">
        <v>20</v>
      </c>
      <c r="B493">
        <v>150</v>
      </c>
      <c r="C493">
        <f t="shared" si="13"/>
        <v>-0.55372181996643621</v>
      </c>
    </row>
    <row r="494" spans="1:3" x14ac:dyDescent="0.25">
      <c r="A494" t="s">
        <v>20</v>
      </c>
      <c r="B494">
        <v>3272</v>
      </c>
      <c r="C494">
        <f t="shared" si="13"/>
        <v>1.9118378443342687</v>
      </c>
    </row>
    <row r="495" spans="1:3" x14ac:dyDescent="0.25">
      <c r="A495" t="s">
        <v>20</v>
      </c>
      <c r="B495">
        <v>300</v>
      </c>
      <c r="C495">
        <f t="shared" si="13"/>
        <v>-0.43526123391739524</v>
      </c>
    </row>
    <row r="496" spans="1:3" x14ac:dyDescent="0.25">
      <c r="A496" t="s">
        <v>20</v>
      </c>
      <c r="B496">
        <v>126</v>
      </c>
      <c r="C496">
        <f t="shared" si="13"/>
        <v>-0.57267551373428272</v>
      </c>
    </row>
    <row r="497" spans="1:3" x14ac:dyDescent="0.25">
      <c r="A497" t="s">
        <v>20</v>
      </c>
      <c r="B497">
        <v>2320</v>
      </c>
      <c r="C497">
        <f t="shared" si="13"/>
        <v>1.1600079915430226</v>
      </c>
    </row>
    <row r="498" spans="1:3" x14ac:dyDescent="0.25">
      <c r="A498" t="s">
        <v>20</v>
      </c>
      <c r="B498">
        <v>81</v>
      </c>
      <c r="C498">
        <f t="shared" si="13"/>
        <v>-0.60821368954899502</v>
      </c>
    </row>
    <row r="499" spans="1:3" x14ac:dyDescent="0.25">
      <c r="A499" t="s">
        <v>20</v>
      </c>
      <c r="B499">
        <v>1887</v>
      </c>
      <c r="C499">
        <f t="shared" si="13"/>
        <v>0.81805176648145772</v>
      </c>
    </row>
    <row r="500" spans="1:3" x14ac:dyDescent="0.25">
      <c r="A500" t="s">
        <v>20</v>
      </c>
      <c r="B500">
        <v>4358</v>
      </c>
      <c r="C500">
        <f t="shared" si="13"/>
        <v>2.769492487329325</v>
      </c>
    </row>
    <row r="501" spans="1:3" x14ac:dyDescent="0.25">
      <c r="A501" t="s">
        <v>20</v>
      </c>
      <c r="B501">
        <v>53</v>
      </c>
      <c r="C501">
        <f t="shared" si="13"/>
        <v>-0.63032633227814927</v>
      </c>
    </row>
    <row r="502" spans="1:3" x14ac:dyDescent="0.25">
      <c r="A502" t="s">
        <v>20</v>
      </c>
      <c r="B502">
        <v>2414</v>
      </c>
      <c r="C502">
        <f t="shared" si="13"/>
        <v>1.2342432921337547</v>
      </c>
    </row>
    <row r="503" spans="1:3" x14ac:dyDescent="0.25">
      <c r="A503" t="s">
        <v>20</v>
      </c>
      <c r="B503">
        <v>80</v>
      </c>
      <c r="C503">
        <f t="shared" si="13"/>
        <v>-0.60900342678932196</v>
      </c>
    </row>
    <row r="504" spans="1:3" x14ac:dyDescent="0.25">
      <c r="A504" t="s">
        <v>20</v>
      </c>
      <c r="B504">
        <v>193</v>
      </c>
      <c r="C504">
        <f t="shared" si="13"/>
        <v>-0.51976311863237779</v>
      </c>
    </row>
    <row r="505" spans="1:3" x14ac:dyDescent="0.25">
      <c r="A505" t="s">
        <v>20</v>
      </c>
      <c r="B505">
        <v>52</v>
      </c>
      <c r="C505">
        <f t="shared" si="13"/>
        <v>-0.63111606951847621</v>
      </c>
    </row>
    <row r="506" spans="1:3" x14ac:dyDescent="0.25">
      <c r="A506" t="s">
        <v>20</v>
      </c>
      <c r="B506">
        <v>290</v>
      </c>
      <c r="C506">
        <f t="shared" si="13"/>
        <v>-0.44315860632066467</v>
      </c>
    </row>
    <row r="507" spans="1:3" x14ac:dyDescent="0.25">
      <c r="A507" t="s">
        <v>20</v>
      </c>
      <c r="B507">
        <v>122</v>
      </c>
      <c r="C507">
        <f t="shared" si="13"/>
        <v>-0.57583446269559047</v>
      </c>
    </row>
    <row r="508" spans="1:3" x14ac:dyDescent="0.25">
      <c r="A508" t="s">
        <v>20</v>
      </c>
      <c r="B508">
        <v>1470</v>
      </c>
      <c r="C508">
        <f t="shared" si="13"/>
        <v>0.48873133726512397</v>
      </c>
    </row>
    <row r="509" spans="1:3" x14ac:dyDescent="0.25">
      <c r="A509" t="s">
        <v>20</v>
      </c>
      <c r="B509">
        <v>165</v>
      </c>
      <c r="C509">
        <f t="shared" si="13"/>
        <v>-0.54187576136153204</v>
      </c>
    </row>
    <row r="510" spans="1:3" x14ac:dyDescent="0.25">
      <c r="A510" t="s">
        <v>20</v>
      </c>
      <c r="B510">
        <v>182</v>
      </c>
      <c r="C510">
        <f t="shared" si="13"/>
        <v>-0.5284502282759741</v>
      </c>
    </row>
    <row r="511" spans="1:3" x14ac:dyDescent="0.25">
      <c r="A511" t="s">
        <v>20</v>
      </c>
      <c r="B511">
        <v>199</v>
      </c>
      <c r="C511">
        <f t="shared" si="13"/>
        <v>-0.51502469519041616</v>
      </c>
    </row>
    <row r="512" spans="1:3" x14ac:dyDescent="0.25">
      <c r="A512" t="s">
        <v>20</v>
      </c>
      <c r="B512">
        <v>56</v>
      </c>
      <c r="C512">
        <f t="shared" si="13"/>
        <v>-0.62795712055716846</v>
      </c>
    </row>
    <row r="513" spans="1:3" x14ac:dyDescent="0.25">
      <c r="A513" t="s">
        <v>20</v>
      </c>
      <c r="B513">
        <v>1460</v>
      </c>
      <c r="C513">
        <f t="shared" si="13"/>
        <v>0.48083396486185453</v>
      </c>
    </row>
    <row r="514" spans="1:3" x14ac:dyDescent="0.25">
      <c r="A514" t="s">
        <v>20</v>
      </c>
      <c r="B514">
        <v>123</v>
      </c>
      <c r="C514">
        <f t="shared" si="13"/>
        <v>-0.57504472545526353</v>
      </c>
    </row>
    <row r="515" spans="1:3" x14ac:dyDescent="0.25">
      <c r="A515" t="s">
        <v>20</v>
      </c>
      <c r="B515">
        <v>159</v>
      </c>
      <c r="C515">
        <f t="shared" ref="C515:C566" si="14">(B515-$J$2)/$J$7</f>
        <v>-0.54661418480349366</v>
      </c>
    </row>
    <row r="516" spans="1:3" x14ac:dyDescent="0.25">
      <c r="A516" t="s">
        <v>20</v>
      </c>
      <c r="B516">
        <v>110</v>
      </c>
      <c r="C516">
        <f t="shared" si="14"/>
        <v>-0.58531130957951372</v>
      </c>
    </row>
    <row r="517" spans="1:3" x14ac:dyDescent="0.25">
      <c r="A517" t="s">
        <v>20</v>
      </c>
      <c r="B517">
        <v>236</v>
      </c>
      <c r="C517">
        <f t="shared" si="14"/>
        <v>-0.48580441729831936</v>
      </c>
    </row>
    <row r="518" spans="1:3" x14ac:dyDescent="0.25">
      <c r="A518" t="s">
        <v>20</v>
      </c>
      <c r="B518">
        <v>191</v>
      </c>
      <c r="C518">
        <f t="shared" si="14"/>
        <v>-0.52134259311303166</v>
      </c>
    </row>
    <row r="519" spans="1:3" x14ac:dyDescent="0.25">
      <c r="A519" t="s">
        <v>20</v>
      </c>
      <c r="B519">
        <v>3934</v>
      </c>
      <c r="C519">
        <f t="shared" si="14"/>
        <v>2.4346438974307025</v>
      </c>
    </row>
    <row r="520" spans="1:3" x14ac:dyDescent="0.25">
      <c r="A520" t="s">
        <v>20</v>
      </c>
      <c r="B520">
        <v>80</v>
      </c>
      <c r="C520">
        <f t="shared" si="14"/>
        <v>-0.60900342678932196</v>
      </c>
    </row>
    <row r="521" spans="1:3" x14ac:dyDescent="0.25">
      <c r="A521" t="s">
        <v>20</v>
      </c>
      <c r="B521">
        <v>462</v>
      </c>
      <c r="C521">
        <f t="shared" si="14"/>
        <v>-0.30732380098443107</v>
      </c>
    </row>
    <row r="522" spans="1:3" x14ac:dyDescent="0.25">
      <c r="A522" t="s">
        <v>20</v>
      </c>
      <c r="B522">
        <v>179</v>
      </c>
      <c r="C522">
        <f t="shared" si="14"/>
        <v>-0.53081943999695491</v>
      </c>
    </row>
    <row r="523" spans="1:3" x14ac:dyDescent="0.25">
      <c r="A523" t="s">
        <v>20</v>
      </c>
      <c r="B523">
        <v>1866</v>
      </c>
      <c r="C523">
        <f t="shared" si="14"/>
        <v>0.80146728443459203</v>
      </c>
    </row>
    <row r="524" spans="1:3" x14ac:dyDescent="0.25">
      <c r="A524" t="s">
        <v>20</v>
      </c>
      <c r="B524">
        <v>156</v>
      </c>
      <c r="C524">
        <f t="shared" si="14"/>
        <v>-0.54898339652447459</v>
      </c>
    </row>
    <row r="525" spans="1:3" x14ac:dyDescent="0.25">
      <c r="A525" t="s">
        <v>20</v>
      </c>
      <c r="B525">
        <v>255</v>
      </c>
      <c r="C525">
        <f t="shared" si="14"/>
        <v>-0.47079940973210754</v>
      </c>
    </row>
    <row r="526" spans="1:3" x14ac:dyDescent="0.25">
      <c r="A526" t="s">
        <v>20</v>
      </c>
      <c r="B526">
        <v>2261</v>
      </c>
      <c r="C526">
        <f t="shared" si="14"/>
        <v>1.113413494363733</v>
      </c>
    </row>
    <row r="527" spans="1:3" x14ac:dyDescent="0.25">
      <c r="A527" t="s">
        <v>20</v>
      </c>
      <c r="B527">
        <v>40</v>
      </c>
      <c r="C527">
        <f t="shared" si="14"/>
        <v>-0.64059291640239957</v>
      </c>
    </row>
    <row r="528" spans="1:3" x14ac:dyDescent="0.25">
      <c r="A528" t="s">
        <v>20</v>
      </c>
      <c r="B528">
        <v>2289</v>
      </c>
      <c r="C528">
        <f t="shared" si="14"/>
        <v>1.1355261370928873</v>
      </c>
    </row>
    <row r="529" spans="1:3" x14ac:dyDescent="0.25">
      <c r="A529" t="s">
        <v>20</v>
      </c>
      <c r="B529">
        <v>65</v>
      </c>
      <c r="C529">
        <f t="shared" si="14"/>
        <v>-0.62084948539422602</v>
      </c>
    </row>
    <row r="530" spans="1:3" x14ac:dyDescent="0.25">
      <c r="A530" t="s">
        <v>20</v>
      </c>
      <c r="B530">
        <v>3777</v>
      </c>
      <c r="C530">
        <f t="shared" si="14"/>
        <v>2.3106551506993731</v>
      </c>
    </row>
    <row r="531" spans="1:3" x14ac:dyDescent="0.25">
      <c r="A531" t="s">
        <v>20</v>
      </c>
      <c r="B531">
        <v>184</v>
      </c>
      <c r="C531">
        <f t="shared" si="14"/>
        <v>-0.52687075379532022</v>
      </c>
    </row>
    <row r="532" spans="1:3" x14ac:dyDescent="0.25">
      <c r="A532" t="s">
        <v>20</v>
      </c>
      <c r="B532">
        <v>85</v>
      </c>
      <c r="C532">
        <f t="shared" si="14"/>
        <v>-0.60505474058768727</v>
      </c>
    </row>
    <row r="533" spans="1:3" x14ac:dyDescent="0.25">
      <c r="A533" t="s">
        <v>20</v>
      </c>
      <c r="B533">
        <v>144</v>
      </c>
      <c r="C533">
        <f t="shared" si="14"/>
        <v>-0.55846024340839784</v>
      </c>
    </row>
    <row r="534" spans="1:3" x14ac:dyDescent="0.25">
      <c r="A534" t="s">
        <v>20</v>
      </c>
      <c r="B534">
        <v>1902</v>
      </c>
      <c r="C534">
        <f t="shared" si="14"/>
        <v>0.82989782508636178</v>
      </c>
    </row>
    <row r="535" spans="1:3" x14ac:dyDescent="0.25">
      <c r="A535" t="s">
        <v>20</v>
      </c>
      <c r="B535">
        <v>105</v>
      </c>
      <c r="C535">
        <f t="shared" si="14"/>
        <v>-0.5892599957811484</v>
      </c>
    </row>
    <row r="536" spans="1:3" x14ac:dyDescent="0.25">
      <c r="A536" t="s">
        <v>20</v>
      </c>
      <c r="B536">
        <v>132</v>
      </c>
      <c r="C536">
        <f t="shared" si="14"/>
        <v>-0.56793709029232109</v>
      </c>
    </row>
    <row r="537" spans="1:3" x14ac:dyDescent="0.25">
      <c r="A537" t="s">
        <v>20</v>
      </c>
      <c r="B537">
        <v>96</v>
      </c>
      <c r="C537">
        <f t="shared" si="14"/>
        <v>-0.59636763094409095</v>
      </c>
    </row>
    <row r="538" spans="1:3" x14ac:dyDescent="0.25">
      <c r="A538" t="s">
        <v>20</v>
      </c>
      <c r="B538">
        <v>114</v>
      </c>
      <c r="C538">
        <f t="shared" si="14"/>
        <v>-0.58215236061820597</v>
      </c>
    </row>
    <row r="539" spans="1:3" x14ac:dyDescent="0.25">
      <c r="A539" t="s">
        <v>20</v>
      </c>
      <c r="B539">
        <v>203</v>
      </c>
      <c r="C539">
        <f t="shared" si="14"/>
        <v>-0.51186574622910841</v>
      </c>
    </row>
    <row r="540" spans="1:3" x14ac:dyDescent="0.25">
      <c r="A540" t="s">
        <v>20</v>
      </c>
      <c r="B540">
        <v>1559</v>
      </c>
      <c r="C540">
        <f t="shared" si="14"/>
        <v>0.55901795165422152</v>
      </c>
    </row>
    <row r="541" spans="1:3" x14ac:dyDescent="0.25">
      <c r="A541" t="s">
        <v>20</v>
      </c>
      <c r="B541">
        <v>1548</v>
      </c>
      <c r="C541">
        <f t="shared" si="14"/>
        <v>0.55033084201062521</v>
      </c>
    </row>
    <row r="542" spans="1:3" x14ac:dyDescent="0.25">
      <c r="A542" t="s">
        <v>20</v>
      </c>
      <c r="B542">
        <v>80</v>
      </c>
      <c r="C542">
        <f t="shared" si="14"/>
        <v>-0.60900342678932196</v>
      </c>
    </row>
    <row r="543" spans="1:3" x14ac:dyDescent="0.25">
      <c r="A543" t="s">
        <v>20</v>
      </c>
      <c r="B543">
        <v>131</v>
      </c>
      <c r="C543">
        <f t="shared" si="14"/>
        <v>-0.56872682753264803</v>
      </c>
    </row>
    <row r="544" spans="1:3" x14ac:dyDescent="0.25">
      <c r="A544" t="s">
        <v>20</v>
      </c>
      <c r="B544">
        <v>112</v>
      </c>
      <c r="C544">
        <f t="shared" si="14"/>
        <v>-0.58373183509885984</v>
      </c>
    </row>
    <row r="545" spans="1:3" x14ac:dyDescent="0.25">
      <c r="A545" t="s">
        <v>20</v>
      </c>
      <c r="B545">
        <v>155</v>
      </c>
      <c r="C545">
        <f t="shared" si="14"/>
        <v>-0.54977313376480152</v>
      </c>
    </row>
    <row r="546" spans="1:3" x14ac:dyDescent="0.25">
      <c r="A546" t="s">
        <v>20</v>
      </c>
      <c r="B546">
        <v>266</v>
      </c>
      <c r="C546">
        <f t="shared" si="14"/>
        <v>-0.46211230008851117</v>
      </c>
    </row>
    <row r="547" spans="1:3" x14ac:dyDescent="0.25">
      <c r="A547" t="s">
        <v>20</v>
      </c>
      <c r="B547">
        <v>155</v>
      </c>
      <c r="C547">
        <f t="shared" si="14"/>
        <v>-0.54977313376480152</v>
      </c>
    </row>
    <row r="548" spans="1:3" x14ac:dyDescent="0.25">
      <c r="A548" t="s">
        <v>20</v>
      </c>
      <c r="B548">
        <v>207</v>
      </c>
      <c r="C548">
        <f t="shared" si="14"/>
        <v>-0.50870679726780066</v>
      </c>
    </row>
    <row r="549" spans="1:3" x14ac:dyDescent="0.25">
      <c r="A549" t="s">
        <v>20</v>
      </c>
      <c r="B549">
        <v>245</v>
      </c>
      <c r="C549">
        <f t="shared" si="14"/>
        <v>-0.47869678213537692</v>
      </c>
    </row>
    <row r="550" spans="1:3" x14ac:dyDescent="0.25">
      <c r="A550" t="s">
        <v>20</v>
      </c>
      <c r="B550">
        <v>1573</v>
      </c>
      <c r="C550">
        <f t="shared" si="14"/>
        <v>0.57007427301879876</v>
      </c>
    </row>
    <row r="551" spans="1:3" x14ac:dyDescent="0.25">
      <c r="A551" t="s">
        <v>20</v>
      </c>
      <c r="B551">
        <v>114</v>
      </c>
      <c r="C551">
        <f t="shared" si="14"/>
        <v>-0.58215236061820597</v>
      </c>
    </row>
    <row r="552" spans="1:3" x14ac:dyDescent="0.25">
      <c r="A552" t="s">
        <v>20</v>
      </c>
      <c r="B552">
        <v>93</v>
      </c>
      <c r="C552">
        <f t="shared" si="14"/>
        <v>-0.59873684266507177</v>
      </c>
    </row>
    <row r="553" spans="1:3" x14ac:dyDescent="0.25">
      <c r="A553" t="s">
        <v>20</v>
      </c>
      <c r="B553">
        <v>1681</v>
      </c>
      <c r="C553">
        <f t="shared" si="14"/>
        <v>0.65536589497410813</v>
      </c>
    </row>
    <row r="554" spans="1:3" x14ac:dyDescent="0.25">
      <c r="A554" t="s">
        <v>20</v>
      </c>
      <c r="B554">
        <v>32</v>
      </c>
      <c r="C554">
        <f t="shared" si="14"/>
        <v>-0.64691081432501507</v>
      </c>
    </row>
    <row r="555" spans="1:3" x14ac:dyDescent="0.25">
      <c r="A555" t="s">
        <v>20</v>
      </c>
      <c r="B555">
        <v>135</v>
      </c>
      <c r="C555">
        <f t="shared" si="14"/>
        <v>-0.56556787857134028</v>
      </c>
    </row>
    <row r="556" spans="1:3" x14ac:dyDescent="0.25">
      <c r="A556" t="s">
        <v>20</v>
      </c>
      <c r="B556">
        <v>140</v>
      </c>
      <c r="C556">
        <f t="shared" si="14"/>
        <v>-0.56161919236970559</v>
      </c>
    </row>
    <row r="557" spans="1:3" x14ac:dyDescent="0.25">
      <c r="A557" t="s">
        <v>20</v>
      </c>
      <c r="B557">
        <v>92</v>
      </c>
      <c r="C557">
        <f t="shared" si="14"/>
        <v>-0.5995265799053987</v>
      </c>
    </row>
    <row r="558" spans="1:3" x14ac:dyDescent="0.25">
      <c r="A558" t="s">
        <v>20</v>
      </c>
      <c r="B558">
        <v>1015</v>
      </c>
      <c r="C558">
        <f t="shared" si="14"/>
        <v>0.12940089291636647</v>
      </c>
    </row>
    <row r="559" spans="1:3" x14ac:dyDescent="0.25">
      <c r="A559" t="s">
        <v>20</v>
      </c>
      <c r="B559">
        <v>323</v>
      </c>
      <c r="C559">
        <f t="shared" si="14"/>
        <v>-0.41709727738987562</v>
      </c>
    </row>
    <row r="560" spans="1:3" x14ac:dyDescent="0.25">
      <c r="A560" t="s">
        <v>20</v>
      </c>
      <c r="B560">
        <v>2326</v>
      </c>
      <c r="C560">
        <f t="shared" si="14"/>
        <v>1.1647464149849842</v>
      </c>
    </row>
    <row r="561" spans="1:3" x14ac:dyDescent="0.25">
      <c r="A561" t="s">
        <v>20</v>
      </c>
      <c r="B561">
        <v>381</v>
      </c>
      <c r="C561">
        <f t="shared" si="14"/>
        <v>-0.37129251745091313</v>
      </c>
    </row>
    <row r="562" spans="1:3" x14ac:dyDescent="0.25">
      <c r="A562" t="s">
        <v>20</v>
      </c>
      <c r="B562">
        <v>480</v>
      </c>
      <c r="C562">
        <f t="shared" si="14"/>
        <v>-0.29310853065854614</v>
      </c>
    </row>
    <row r="563" spans="1:3" x14ac:dyDescent="0.25">
      <c r="A563" t="s">
        <v>20</v>
      </c>
      <c r="B563">
        <v>226</v>
      </c>
      <c r="C563">
        <f t="shared" si="14"/>
        <v>-0.49370178970158879</v>
      </c>
    </row>
    <row r="564" spans="1:3" x14ac:dyDescent="0.25">
      <c r="A564" t="s">
        <v>20</v>
      </c>
      <c r="B564">
        <v>241</v>
      </c>
      <c r="C564">
        <f t="shared" si="14"/>
        <v>-0.48185573109668467</v>
      </c>
    </row>
    <row r="565" spans="1:3" x14ac:dyDescent="0.25">
      <c r="A565" t="s">
        <v>20</v>
      </c>
      <c r="B565">
        <v>132</v>
      </c>
      <c r="C565">
        <f t="shared" si="14"/>
        <v>-0.56793709029232109</v>
      </c>
    </row>
    <row r="566" spans="1:3" x14ac:dyDescent="0.25">
      <c r="A566" t="s">
        <v>20</v>
      </c>
      <c r="B566">
        <v>2043</v>
      </c>
      <c r="C566">
        <f t="shared" si="14"/>
        <v>0.94125077597246032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failed">
      <formula>NOT(ISERROR(SEARCH("failed",A2)))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live">
      <formula>NOT(ISERROR(SEARCH("live",A2)))</formula>
    </cfRule>
  </conditionalFormatting>
  <conditionalFormatting sqref="E2:E365">
    <cfRule type="containsText" dxfId="7" priority="1" operator="containsText" text="canceled">
      <formula>NOT(ISERROR(SEARCH("canceled",E2)))</formula>
    </cfRule>
    <cfRule type="containsText" dxfId="6" priority="2" operator="containsText" text="failed">
      <formula>NOT(ISERROR(SEARCH("failed",E2)))</formula>
    </cfRule>
    <cfRule type="containsText" dxfId="5" priority="3" operator="containsText" text="successful">
      <formula>NOT(ISERROR(SEARCH("successful",E2)))</formula>
    </cfRule>
    <cfRule type="containsText" dxfId="4" priority="4" operator="containsText" text="live">
      <formula>NOT(ISERROR(SEARCH("live",E2)))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F1" workbookViewId="0">
      <selection activeCell="G3" sqref="G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bestFit="1" customWidth="1"/>
    <col min="12" max="12" width="11.125" bestFit="1" customWidth="1"/>
    <col min="13" max="13" width="21" bestFit="1" customWidth="1"/>
    <col min="16" max="16" width="28" bestFit="1" customWidth="1"/>
    <col min="17" max="17" width="14.5" style="4" bestFit="1" customWidth="1"/>
    <col min="18" max="18" width="16.5" style="6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 s="7">
        <f t="shared" ref="R2:R65" si="1">IFERROR(E2/G2,0)</f>
        <v>0</v>
      </c>
      <c r="S2" t="str">
        <f>LEFT($P2,SEARCH("/",$P2,1)-1)</f>
        <v>food</v>
      </c>
      <c r="T2" t="str">
        <f t="shared" ref="T2:T66" si="2">RIGHT(P2,LEN(P2) - SEARCH("/",P2,1))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3">(((J3/60)/60)/24)+DATE(1970,1,1)</f>
        <v>41870.208333333336</v>
      </c>
      <c r="L3">
        <v>1408597200</v>
      </c>
      <c r="M3" s="10">
        <f t="shared" ref="M3:M66" si="4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 s="7">
        <f t="shared" si="1"/>
        <v>92.151898734177209</v>
      </c>
      <c r="S3" t="str">
        <f t="shared" ref="S3:S66" si="5">LEFT($P3,SEARCH("/",$P3,1)-1)</f>
        <v>music</v>
      </c>
      <c r="T3" t="str">
        <f t="shared" si="2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3"/>
        <v>41595.25</v>
      </c>
      <c r="L4">
        <v>1384840800</v>
      </c>
      <c r="M4" s="10">
        <f t="shared" si="4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 s="7">
        <f t="shared" si="1"/>
        <v>100.01614035087719</v>
      </c>
      <c r="S4" t="str">
        <f t="shared" si="5"/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3"/>
        <v>43688.208333333328</v>
      </c>
      <c r="L5">
        <v>1568955600</v>
      </c>
      <c r="M5" s="10">
        <f t="shared" si="4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 s="7">
        <f t="shared" si="1"/>
        <v>103.20833333333333</v>
      </c>
      <c r="S5" t="str">
        <f t="shared" si="5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3"/>
        <v>43485.25</v>
      </c>
      <c r="L6">
        <v>1548309600</v>
      </c>
      <c r="M6" s="10">
        <f t="shared" si="4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 s="7">
        <f t="shared" si="1"/>
        <v>99.339622641509436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3"/>
        <v>41149.208333333336</v>
      </c>
      <c r="L7">
        <v>1347080400</v>
      </c>
      <c r="M7" s="10">
        <f t="shared" si="4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 s="7">
        <f t="shared" si="1"/>
        <v>75.833333333333329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3"/>
        <v>42991.208333333328</v>
      </c>
      <c r="L8">
        <v>1505365200</v>
      </c>
      <c r="M8" s="10">
        <f t="shared" si="4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 s="7">
        <f t="shared" si="1"/>
        <v>60.555555555555557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3"/>
        <v>42229.208333333328</v>
      </c>
      <c r="L9">
        <v>1439614800</v>
      </c>
      <c r="M9" s="10">
        <f t="shared" si="4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 s="7">
        <f t="shared" si="1"/>
        <v>64.93832599118943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3"/>
        <v>40399.208333333336</v>
      </c>
      <c r="L10">
        <v>1281502800</v>
      </c>
      <c r="M10" s="10">
        <f t="shared" si="4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 s="7">
        <f t="shared" si="1"/>
        <v>30.997175141242938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3"/>
        <v>41536.208333333336</v>
      </c>
      <c r="L11">
        <v>1383804000</v>
      </c>
      <c r="M11" s="10">
        <f t="shared" si="4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 s="7">
        <f t="shared" si="1"/>
        <v>72.909090909090907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3"/>
        <v>40404.208333333336</v>
      </c>
      <c r="L12">
        <v>1285909200</v>
      </c>
      <c r="M12" s="10">
        <f t="shared" si="4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 s="7">
        <f t="shared" si="1"/>
        <v>62.9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3"/>
        <v>40442.208333333336</v>
      </c>
      <c r="L13">
        <v>1285563600</v>
      </c>
      <c r="M13" s="10">
        <f t="shared" si="4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 s="7">
        <f t="shared" si="1"/>
        <v>112.22222222222223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3"/>
        <v>43760.208333333328</v>
      </c>
      <c r="L14">
        <v>1572411600</v>
      </c>
      <c r="M14" s="10">
        <f t="shared" si="4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 s="7">
        <f t="shared" si="1"/>
        <v>102.34545454545454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3"/>
        <v>42532.208333333328</v>
      </c>
      <c r="L15">
        <v>1466658000</v>
      </c>
      <c r="M15" s="10">
        <f t="shared" si="4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 s="7">
        <f t="shared" si="1"/>
        <v>105.05102040816327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3"/>
        <v>40974.25</v>
      </c>
      <c r="L16">
        <v>1333342800</v>
      </c>
      <c r="M16" s="10">
        <f t="shared" si="4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 s="7">
        <f t="shared" si="1"/>
        <v>94.144999999999996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3"/>
        <v>43809.25</v>
      </c>
      <c r="L17">
        <v>1576303200</v>
      </c>
      <c r="M17" s="10">
        <f t="shared" si="4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 s="7">
        <f t="shared" si="1"/>
        <v>84.986725663716811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3"/>
        <v>41661.25</v>
      </c>
      <c r="L18">
        <v>1392271200</v>
      </c>
      <c r="M18" s="10">
        <f t="shared" si="4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 s="7">
        <f t="shared" si="1"/>
        <v>110.41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3"/>
        <v>40555.25</v>
      </c>
      <c r="L19">
        <v>1294898400</v>
      </c>
      <c r="M19" s="10">
        <f t="shared" si="4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 s="7">
        <f t="shared" si="1"/>
        <v>107.96236989591674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3"/>
        <v>43351.208333333328</v>
      </c>
      <c r="L20">
        <v>1537074000</v>
      </c>
      <c r="M20" s="10">
        <f t="shared" si="4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 s="7">
        <f t="shared" si="1"/>
        <v>45.103703703703701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3"/>
        <v>43528.25</v>
      </c>
      <c r="L21">
        <v>1553490000</v>
      </c>
      <c r="M21" s="10">
        <f t="shared" si="4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 s="7">
        <f t="shared" si="1"/>
        <v>45.001483679525222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3"/>
        <v>41848.208333333336</v>
      </c>
      <c r="L22">
        <v>1406523600</v>
      </c>
      <c r="M22" s="10">
        <f t="shared" si="4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 s="7">
        <f t="shared" si="1"/>
        <v>105.97134670487107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3"/>
        <v>40770.208333333336</v>
      </c>
      <c r="L23">
        <v>1316322000</v>
      </c>
      <c r="M23" s="10">
        <f t="shared" si="4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 s="7">
        <f t="shared" si="1"/>
        <v>69.055555555555557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3"/>
        <v>43193.208333333328</v>
      </c>
      <c r="L24">
        <v>1524027600</v>
      </c>
      <c r="M24" s="10">
        <f t="shared" si="4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 s="7">
        <f t="shared" si="1"/>
        <v>85.044943820224717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3"/>
        <v>43510.25</v>
      </c>
      <c r="L25">
        <v>1554699600</v>
      </c>
      <c r="M25" s="10">
        <f t="shared" si="4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 s="7">
        <f t="shared" si="1"/>
        <v>105.22535211267606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3"/>
        <v>41811.208333333336</v>
      </c>
      <c r="L26">
        <v>1403499600</v>
      </c>
      <c r="M26" s="10">
        <f t="shared" si="4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 s="7">
        <f t="shared" si="1"/>
        <v>39.003741114852225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3"/>
        <v>40681.208333333336</v>
      </c>
      <c r="L27">
        <v>1307422800</v>
      </c>
      <c r="M27" s="10">
        <f t="shared" si="4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 s="7">
        <f t="shared" si="1"/>
        <v>73.030674846625772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3"/>
        <v>43312.208333333328</v>
      </c>
      <c r="L28">
        <v>1535346000</v>
      </c>
      <c r="M28" s="10">
        <f t="shared" si="4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 s="7">
        <f t="shared" si="1"/>
        <v>35.009459459459457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3"/>
        <v>42280.208333333328</v>
      </c>
      <c r="L29">
        <v>1444539600</v>
      </c>
      <c r="M29" s="10">
        <f t="shared" si="4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 s="7">
        <f t="shared" si="1"/>
        <v>106.6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3"/>
        <v>40218.25</v>
      </c>
      <c r="L30">
        <v>1267682400</v>
      </c>
      <c r="M30" s="10">
        <f t="shared" si="4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 s="7">
        <f t="shared" si="1"/>
        <v>61.997747747747745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3"/>
        <v>43301.208333333328</v>
      </c>
      <c r="L31">
        <v>1535518800</v>
      </c>
      <c r="M31" s="10">
        <f t="shared" si="4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 s="7">
        <f t="shared" si="1"/>
        <v>94.000622665006233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3"/>
        <v>43609.208333333328</v>
      </c>
      <c r="L32">
        <v>1559106000</v>
      </c>
      <c r="M32" s="10">
        <f t="shared" si="4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 s="7">
        <f t="shared" si="1"/>
        <v>112.05426356589147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3"/>
        <v>42374.25</v>
      </c>
      <c r="L33">
        <v>1454392800</v>
      </c>
      <c r="M33" s="10">
        <f t="shared" si="4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 s="7">
        <f t="shared" si="1"/>
        <v>48.008849557522126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3"/>
        <v>43110.25</v>
      </c>
      <c r="L34">
        <v>1517896800</v>
      </c>
      <c r="M34" s="10">
        <f t="shared" si="4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 s="7">
        <f t="shared" si="1"/>
        <v>38.004334633723452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3"/>
        <v>41917.208333333336</v>
      </c>
      <c r="L35">
        <v>1415685600</v>
      </c>
      <c r="M35" s="10">
        <f t="shared" si="4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 s="7">
        <f t="shared" si="1"/>
        <v>35.000184535892231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3"/>
        <v>42817.208333333328</v>
      </c>
      <c r="L36">
        <v>1490677200</v>
      </c>
      <c r="M36" s="10">
        <f t="shared" si="4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 s="7">
        <f t="shared" si="1"/>
        <v>85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3"/>
        <v>43484.25</v>
      </c>
      <c r="L37">
        <v>1551506400</v>
      </c>
      <c r="M37" s="10">
        <f t="shared" si="4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 s="7">
        <f t="shared" si="1"/>
        <v>95.993893129770996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3"/>
        <v>40600.25</v>
      </c>
      <c r="L38">
        <v>1300856400</v>
      </c>
      <c r="M38" s="10">
        <f t="shared" si="4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 s="7">
        <f t="shared" si="1"/>
        <v>68.8125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3"/>
        <v>43744.208333333328</v>
      </c>
      <c r="L39">
        <v>1573192800</v>
      </c>
      <c r="M39" s="10">
        <f t="shared" si="4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 s="7">
        <f t="shared" si="1"/>
        <v>105.97196261682242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3"/>
        <v>40469.208333333336</v>
      </c>
      <c r="L40">
        <v>1287810000</v>
      </c>
      <c r="M40" s="10">
        <f t="shared" si="4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 s="7">
        <f t="shared" si="1"/>
        <v>75.261194029850742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3"/>
        <v>41330.25</v>
      </c>
      <c r="L41">
        <v>1362978000</v>
      </c>
      <c r="M41" s="10">
        <f t="shared" si="4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 s="7">
        <f t="shared" si="1"/>
        <v>57.125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3"/>
        <v>40334.208333333336</v>
      </c>
      <c r="L42">
        <v>1277355600</v>
      </c>
      <c r="M42" s="10">
        <f t="shared" si="4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 s="7">
        <f t="shared" si="1"/>
        <v>75.141414141414145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3"/>
        <v>41156.208333333336</v>
      </c>
      <c r="L43">
        <v>1348981200</v>
      </c>
      <c r="M43" s="10">
        <f t="shared" si="4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 s="7">
        <f t="shared" si="1"/>
        <v>107.42342342342343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3"/>
        <v>40728.208333333336</v>
      </c>
      <c r="L44">
        <v>1310533200</v>
      </c>
      <c r="M44" s="10">
        <f t="shared" si="4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 s="7">
        <f t="shared" si="1"/>
        <v>35.995495495495497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3"/>
        <v>41844.208333333336</v>
      </c>
      <c r="L45">
        <v>1407560400</v>
      </c>
      <c r="M45" s="10">
        <f t="shared" si="4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 s="7">
        <f t="shared" si="1"/>
        <v>26.998873148744366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3"/>
        <v>43541.208333333328</v>
      </c>
      <c r="L46">
        <v>1552885200</v>
      </c>
      <c r="M46" s="10">
        <f t="shared" si="4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 s="7">
        <f t="shared" si="1"/>
        <v>107.56122448979592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3"/>
        <v>42676.208333333328</v>
      </c>
      <c r="L47">
        <v>1479362400</v>
      </c>
      <c r="M47" s="10">
        <f t="shared" si="4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 s="7">
        <f t="shared" si="1"/>
        <v>94.375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3"/>
        <v>40367.208333333336</v>
      </c>
      <c r="L48">
        <v>1280552400</v>
      </c>
      <c r="M48" s="10">
        <f t="shared" si="4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 s="7">
        <f t="shared" si="1"/>
        <v>46.163043478260867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3"/>
        <v>41727.208333333336</v>
      </c>
      <c r="L49">
        <v>1398661200</v>
      </c>
      <c r="M49" s="10">
        <f t="shared" si="4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 s="7">
        <f t="shared" si="1"/>
        <v>47.845637583892618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3"/>
        <v>42180.208333333328</v>
      </c>
      <c r="L50">
        <v>1436245200</v>
      </c>
      <c r="M50" s="10">
        <f t="shared" si="4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 s="7">
        <f t="shared" si="1"/>
        <v>53.007815713698065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3"/>
        <v>43758.208333333328</v>
      </c>
      <c r="L51">
        <v>1575439200</v>
      </c>
      <c r="M51" s="10">
        <f t="shared" si="4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 s="7">
        <f t="shared" si="1"/>
        <v>45.059405940594061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3"/>
        <v>41487.208333333336</v>
      </c>
      <c r="L52">
        <v>1377752400</v>
      </c>
      <c r="M52" s="10">
        <f t="shared" si="4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 s="7">
        <f t="shared" si="1"/>
        <v>2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3"/>
        <v>40995.208333333336</v>
      </c>
      <c r="L53">
        <v>1334206800</v>
      </c>
      <c r="M53" s="10">
        <f t="shared" si="4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 s="7">
        <f t="shared" si="1"/>
        <v>99.006816632583508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3"/>
        <v>40436.208333333336</v>
      </c>
      <c r="L54">
        <v>1284872400</v>
      </c>
      <c r="M54" s="10">
        <f t="shared" si="4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 s="7">
        <f t="shared" si="1"/>
        <v>32.786666666666669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3"/>
        <v>41779.208333333336</v>
      </c>
      <c r="L55">
        <v>1403931600</v>
      </c>
      <c r="M55" s="10">
        <f t="shared" si="4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 s="7">
        <f t="shared" si="1"/>
        <v>59.119617224880386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3"/>
        <v>43170.25</v>
      </c>
      <c r="L56">
        <v>1521262800</v>
      </c>
      <c r="M56" s="10">
        <f t="shared" si="4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 s="7">
        <f t="shared" si="1"/>
        <v>44.93333333333333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3"/>
        <v>43311.208333333328</v>
      </c>
      <c r="L57">
        <v>1533358800</v>
      </c>
      <c r="M57" s="10">
        <f t="shared" si="4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 s="7">
        <f t="shared" si="1"/>
        <v>89.664122137404576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3"/>
        <v>42014.25</v>
      </c>
      <c r="L58">
        <v>1421474400</v>
      </c>
      <c r="M58" s="10">
        <f t="shared" si="4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 s="7">
        <f t="shared" si="1"/>
        <v>70.079268292682926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3"/>
        <v>42979.208333333328</v>
      </c>
      <c r="L59">
        <v>1505278800</v>
      </c>
      <c r="M59" s="10">
        <f t="shared" si="4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 s="7">
        <f t="shared" si="1"/>
        <v>31.059701492537314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3"/>
        <v>42268.208333333328</v>
      </c>
      <c r="L60">
        <v>1443934800</v>
      </c>
      <c r="M60" s="10">
        <f t="shared" si="4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 s="7">
        <f t="shared" si="1"/>
        <v>29.061611374407583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3"/>
        <v>42898.208333333328</v>
      </c>
      <c r="L61">
        <v>1498539600</v>
      </c>
      <c r="M61" s="10">
        <f t="shared" si="4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 s="7">
        <f t="shared" si="1"/>
        <v>30.0859375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3"/>
        <v>41107.208333333336</v>
      </c>
      <c r="L62">
        <v>1342760400</v>
      </c>
      <c r="M62" s="10">
        <f t="shared" si="4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 s="7">
        <f t="shared" si="1"/>
        <v>84.998125000000002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3"/>
        <v>40595.25</v>
      </c>
      <c r="L63">
        <v>1301720400</v>
      </c>
      <c r="M63" s="10">
        <f t="shared" si="4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 s="7">
        <f t="shared" si="1"/>
        <v>82.001775410563695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3"/>
        <v>42160.208333333328</v>
      </c>
      <c r="L64">
        <v>1433566800</v>
      </c>
      <c r="M64" s="10">
        <f t="shared" si="4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 s="7">
        <f t="shared" si="1"/>
        <v>58.040160642570278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3"/>
        <v>42853.208333333328</v>
      </c>
      <c r="L65">
        <v>1493874000</v>
      </c>
      <c r="M65" s="10">
        <f t="shared" si="4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 s="7">
        <f t="shared" si="1"/>
        <v>111.4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3"/>
        <v>43283.208333333328</v>
      </c>
      <c r="L66">
        <v>1531803600</v>
      </c>
      <c r="M66" s="10">
        <f t="shared" si="4"/>
        <v>43298.208333333328</v>
      </c>
      <c r="N66" t="b">
        <v>0</v>
      </c>
      <c r="O66" t="b">
        <v>1</v>
      </c>
      <c r="P66" t="s">
        <v>28</v>
      </c>
      <c r="Q66" s="4">
        <f t="shared" ref="Q66:Q129" si="6">E66/D66</f>
        <v>0.97642857142857142</v>
      </c>
      <c r="R66" s="7">
        <f t="shared" ref="R66:R129" si="7">IFERROR(E66/G66,0)</f>
        <v>71.94736842105263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8">(((J67/60)/60)/24)+DATE(1970,1,1)</f>
        <v>40570.25</v>
      </c>
      <c r="L67">
        <v>1296712800</v>
      </c>
      <c r="M67" s="10">
        <f t="shared" ref="M67:M130" si="9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6"/>
        <v>2.3614754098360655</v>
      </c>
      <c r="R67" s="7">
        <f t="shared" si="7"/>
        <v>61.038135593220339</v>
      </c>
      <c r="S67" t="str">
        <f t="shared" ref="S67:S130" si="10">LEFT($P67,SEARCH("/",$P67,1)-1)</f>
        <v>theater</v>
      </c>
      <c r="T67" t="str">
        <f t="shared" ref="T67:T130" si="11">RIGHT(P67,LEN(P67) - SEARCH("/",P67,1))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8"/>
        <v>42102.208333333328</v>
      </c>
      <c r="L68">
        <v>1428901200</v>
      </c>
      <c r="M68" s="10">
        <f t="shared" si="9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7">
        <f t="shared" si="7"/>
        <v>108.91666666666667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8"/>
        <v>40203.25</v>
      </c>
      <c r="L69">
        <v>1264831200</v>
      </c>
      <c r="M69" s="10">
        <f t="shared" si="9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7">
        <f t="shared" si="7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8"/>
        <v>42943.208333333328</v>
      </c>
      <c r="L70">
        <v>1505192400</v>
      </c>
      <c r="M70" s="10">
        <f t="shared" si="9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7">
        <f t="shared" si="7"/>
        <v>58.975609756097562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8"/>
        <v>40531.25</v>
      </c>
      <c r="L71">
        <v>1295676000</v>
      </c>
      <c r="M71" s="10">
        <f t="shared" si="9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7">
        <f t="shared" si="7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8"/>
        <v>40484.208333333336</v>
      </c>
      <c r="L72">
        <v>1292911200</v>
      </c>
      <c r="M72" s="10">
        <f t="shared" si="9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7">
        <f t="shared" si="7"/>
        <v>63.995555555555555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8"/>
        <v>43799.25</v>
      </c>
      <c r="L73">
        <v>1575439200</v>
      </c>
      <c r="M73" s="10">
        <f t="shared" si="9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7">
        <f t="shared" si="7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8"/>
        <v>42186.208333333328</v>
      </c>
      <c r="L74">
        <v>1438837200</v>
      </c>
      <c r="M74" s="10">
        <f t="shared" si="9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7">
        <f t="shared" si="7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8"/>
        <v>42701.25</v>
      </c>
      <c r="L75">
        <v>1480485600</v>
      </c>
      <c r="M75" s="10">
        <f t="shared" si="9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7">
        <f t="shared" si="7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8"/>
        <v>42456.208333333328</v>
      </c>
      <c r="L76">
        <v>1459141200</v>
      </c>
      <c r="M76" s="10">
        <f t="shared" si="9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7">
        <f t="shared" si="7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8"/>
        <v>43296.208333333328</v>
      </c>
      <c r="L77">
        <v>1532322000</v>
      </c>
      <c r="M77" s="10">
        <f t="shared" si="9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7">
        <f t="shared" si="7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8"/>
        <v>42027.25</v>
      </c>
      <c r="L78">
        <v>1426222800</v>
      </c>
      <c r="M78" s="10">
        <f t="shared" si="9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7">
        <f t="shared" si="7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8"/>
        <v>40448.208333333336</v>
      </c>
      <c r="L79">
        <v>1286773200</v>
      </c>
      <c r="M79" s="10">
        <f t="shared" si="9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7">
        <f t="shared" si="7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8"/>
        <v>43206.208333333328</v>
      </c>
      <c r="L80">
        <v>1523941200</v>
      </c>
      <c r="M80" s="10">
        <f t="shared" si="9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7">
        <f t="shared" si="7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8"/>
        <v>43267.208333333328</v>
      </c>
      <c r="L81">
        <v>1529557200</v>
      </c>
      <c r="M81" s="10">
        <f t="shared" si="9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7">
        <f t="shared" si="7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8"/>
        <v>42976.208333333328</v>
      </c>
      <c r="L82">
        <v>1506574800</v>
      </c>
      <c r="M82" s="10">
        <f t="shared" si="9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7">
        <f t="shared" si="7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8"/>
        <v>43062.25</v>
      </c>
      <c r="L83">
        <v>1513576800</v>
      </c>
      <c r="M83" s="10">
        <f t="shared" si="9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7">
        <f t="shared" si="7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8"/>
        <v>43482.25</v>
      </c>
      <c r="L84">
        <v>1548309600</v>
      </c>
      <c r="M84" s="10">
        <f t="shared" si="9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7">
        <f t="shared" si="7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8"/>
        <v>42579.208333333328</v>
      </c>
      <c r="L85">
        <v>1471582800</v>
      </c>
      <c r="M85" s="10">
        <f t="shared" si="9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7">
        <f t="shared" si="7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8"/>
        <v>41118.208333333336</v>
      </c>
      <c r="L86">
        <v>1344315600</v>
      </c>
      <c r="M86" s="10">
        <f t="shared" si="9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7">
        <f t="shared" si="7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8"/>
        <v>40797.208333333336</v>
      </c>
      <c r="L87">
        <v>1316408400</v>
      </c>
      <c r="M87" s="10">
        <f t="shared" si="9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7">
        <f t="shared" si="7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8"/>
        <v>42128.208333333328</v>
      </c>
      <c r="L88">
        <v>1431838800</v>
      </c>
      <c r="M88" s="10">
        <f t="shared" si="9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7">
        <f t="shared" si="7"/>
        <v>61.108374384236456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8"/>
        <v>40610.25</v>
      </c>
      <c r="L89">
        <v>1300510800</v>
      </c>
      <c r="M89" s="10">
        <f t="shared" si="9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7">
        <f t="shared" si="7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8"/>
        <v>42110.208333333328</v>
      </c>
      <c r="L90">
        <v>1431061200</v>
      </c>
      <c r="M90" s="10">
        <f t="shared" si="9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7">
        <f t="shared" si="7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8"/>
        <v>40283.208333333336</v>
      </c>
      <c r="L91">
        <v>1271480400</v>
      </c>
      <c r="M91" s="10">
        <f t="shared" si="9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7">
        <f t="shared" si="7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8"/>
        <v>42425.25</v>
      </c>
      <c r="L92">
        <v>1456380000</v>
      </c>
      <c r="M92" s="10">
        <f t="shared" si="9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7">
        <f t="shared" si="7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8"/>
        <v>42588.208333333328</v>
      </c>
      <c r="L93">
        <v>1472878800</v>
      </c>
      <c r="M93" s="10">
        <f t="shared" si="9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7">
        <f t="shared" si="7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8"/>
        <v>40352.208333333336</v>
      </c>
      <c r="L94">
        <v>1277355600</v>
      </c>
      <c r="M94" s="10">
        <f t="shared" si="9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7">
        <f t="shared" si="7"/>
        <v>103.96586345381526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8"/>
        <v>41202.208333333336</v>
      </c>
      <c r="L95">
        <v>1351054800</v>
      </c>
      <c r="M95" s="10">
        <f t="shared" si="9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7">
        <f t="shared" si="7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8"/>
        <v>43562.208333333328</v>
      </c>
      <c r="L96">
        <v>1555563600</v>
      </c>
      <c r="M96" s="10">
        <f t="shared" si="9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7">
        <f t="shared" si="7"/>
        <v>48.927777777777777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8"/>
        <v>43752.208333333328</v>
      </c>
      <c r="L97">
        <v>1571634000</v>
      </c>
      <c r="M97" s="10">
        <f t="shared" si="9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7">
        <f t="shared" si="7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8"/>
        <v>40612.25</v>
      </c>
      <c r="L98">
        <v>1300856400</v>
      </c>
      <c r="M98" s="10">
        <f t="shared" si="9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7">
        <f t="shared" si="7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8"/>
        <v>42180.208333333328</v>
      </c>
      <c r="L99">
        <v>1439874000</v>
      </c>
      <c r="M99" s="10">
        <f t="shared" si="9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7">
        <f t="shared" si="7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8"/>
        <v>42212.208333333328</v>
      </c>
      <c r="L100">
        <v>1438318800</v>
      </c>
      <c r="M100" s="10">
        <f t="shared" si="9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7">
        <f t="shared" si="7"/>
        <v>27.009016393442622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8"/>
        <v>41968.25</v>
      </c>
      <c r="L101">
        <v>1419400800</v>
      </c>
      <c r="M101" s="10">
        <f t="shared" si="9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7">
        <f t="shared" si="7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8"/>
        <v>40835.208333333336</v>
      </c>
      <c r="L102">
        <v>1320555600</v>
      </c>
      <c r="M102" s="10">
        <f t="shared" si="9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7">
        <f t="shared" si="7"/>
        <v>1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8"/>
        <v>42056.25</v>
      </c>
      <c r="L103">
        <v>1425103200</v>
      </c>
      <c r="M103" s="10">
        <f t="shared" si="9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7">
        <f t="shared" si="7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8"/>
        <v>43234.208333333328</v>
      </c>
      <c r="L104">
        <v>1526878800</v>
      </c>
      <c r="M104" s="10">
        <f t="shared" si="9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7">
        <f t="shared" si="7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8"/>
        <v>40475.208333333336</v>
      </c>
      <c r="L105">
        <v>1288674000</v>
      </c>
      <c r="M105" s="10">
        <f t="shared" si="9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7">
        <f t="shared" si="7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8"/>
        <v>42878.208333333328</v>
      </c>
      <c r="L106">
        <v>1495602000</v>
      </c>
      <c r="M106" s="10">
        <f t="shared" si="9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7">
        <f t="shared" si="7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8"/>
        <v>41366.208333333336</v>
      </c>
      <c r="L107">
        <v>1366434000</v>
      </c>
      <c r="M107" s="10">
        <f t="shared" si="9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7">
        <f t="shared" si="7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8"/>
        <v>43716.208333333328</v>
      </c>
      <c r="L108">
        <v>1568350800</v>
      </c>
      <c r="M108" s="10">
        <f t="shared" si="9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7">
        <f t="shared" si="7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8"/>
        <v>43213.208333333328</v>
      </c>
      <c r="L109">
        <v>1525928400</v>
      </c>
      <c r="M109" s="10">
        <f t="shared" si="9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7">
        <f t="shared" si="7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8"/>
        <v>41005.208333333336</v>
      </c>
      <c r="L110">
        <v>1336885200</v>
      </c>
      <c r="M110" s="10">
        <f t="shared" si="9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7">
        <f t="shared" si="7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8"/>
        <v>41651.25</v>
      </c>
      <c r="L111">
        <v>1389679200</v>
      </c>
      <c r="M111" s="10">
        <f t="shared" si="9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7">
        <f t="shared" si="7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8"/>
        <v>43354.208333333328</v>
      </c>
      <c r="L112">
        <v>1538283600</v>
      </c>
      <c r="M112" s="10">
        <f t="shared" si="9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7">
        <f t="shared" si="7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8"/>
        <v>41174.208333333336</v>
      </c>
      <c r="L113">
        <v>1348808400</v>
      </c>
      <c r="M113" s="10">
        <f t="shared" si="9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7">
        <f t="shared" si="7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8"/>
        <v>41875.208333333336</v>
      </c>
      <c r="L114">
        <v>1410152400</v>
      </c>
      <c r="M114" s="10">
        <f t="shared" si="9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7">
        <f t="shared" si="7"/>
        <v>35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8"/>
        <v>42990.208333333328</v>
      </c>
      <c r="L115">
        <v>1505797200</v>
      </c>
      <c r="M115" s="10">
        <f t="shared" si="9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7">
        <f t="shared" si="7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8"/>
        <v>43564.208333333328</v>
      </c>
      <c r="L116">
        <v>1554872400</v>
      </c>
      <c r="M116" s="10">
        <f t="shared" si="9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7">
        <f t="shared" si="7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8"/>
        <v>43056.25</v>
      </c>
      <c r="L117">
        <v>1513922400</v>
      </c>
      <c r="M117" s="10">
        <f t="shared" si="9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7">
        <f t="shared" si="7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8"/>
        <v>42265.208333333328</v>
      </c>
      <c r="L118">
        <v>1442638800</v>
      </c>
      <c r="M118" s="10">
        <f t="shared" si="9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7">
        <f t="shared" si="7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8"/>
        <v>40808.208333333336</v>
      </c>
      <c r="L119">
        <v>1317186000</v>
      </c>
      <c r="M119" s="10">
        <f t="shared" si="9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7">
        <f t="shared" si="7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8"/>
        <v>41665.25</v>
      </c>
      <c r="L120">
        <v>1391234400</v>
      </c>
      <c r="M120" s="10">
        <f t="shared" si="9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7">
        <f t="shared" si="7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8"/>
        <v>41806.208333333336</v>
      </c>
      <c r="L121">
        <v>1404363600</v>
      </c>
      <c r="M121" s="10">
        <f t="shared" si="9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7">
        <f t="shared" si="7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8"/>
        <v>42111.208333333328</v>
      </c>
      <c r="L122">
        <v>1429592400</v>
      </c>
      <c r="M122" s="10">
        <f t="shared" si="9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7">
        <f t="shared" si="7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8"/>
        <v>41917.208333333336</v>
      </c>
      <c r="L123">
        <v>1413608400</v>
      </c>
      <c r="M123" s="10">
        <f t="shared" si="9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7">
        <f t="shared" si="7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8"/>
        <v>41970.25</v>
      </c>
      <c r="L124">
        <v>1419400800</v>
      </c>
      <c r="M124" s="10">
        <f t="shared" si="9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7">
        <f t="shared" si="7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8"/>
        <v>42332.25</v>
      </c>
      <c r="L125">
        <v>1448604000</v>
      </c>
      <c r="M125" s="10">
        <f t="shared" si="9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7">
        <f t="shared" si="7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8"/>
        <v>43598.208333333328</v>
      </c>
      <c r="L126">
        <v>1562302800</v>
      </c>
      <c r="M126" s="10">
        <f t="shared" si="9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7">
        <f t="shared" si="7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8"/>
        <v>43362.208333333328</v>
      </c>
      <c r="L127">
        <v>1537678800</v>
      </c>
      <c r="M127" s="10">
        <f t="shared" si="9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7">
        <f t="shared" si="7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8"/>
        <v>42596.208333333328</v>
      </c>
      <c r="L128">
        <v>1473570000</v>
      </c>
      <c r="M128" s="10">
        <f t="shared" si="9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7">
        <f t="shared" si="7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8"/>
        <v>40310.208333333336</v>
      </c>
      <c r="L129">
        <v>1273899600</v>
      </c>
      <c r="M129" s="10">
        <f t="shared" si="9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7">
        <f t="shared" si="7"/>
        <v>78.96875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8"/>
        <v>40417.208333333336</v>
      </c>
      <c r="L130">
        <v>1284008400</v>
      </c>
      <c r="M130" s="10">
        <f t="shared" si="9"/>
        <v>40430.208333333336</v>
      </c>
      <c r="N130" t="b">
        <v>0</v>
      </c>
      <c r="O130" t="b">
        <v>0</v>
      </c>
      <c r="P130" t="s">
        <v>23</v>
      </c>
      <c r="Q130" s="4">
        <f t="shared" ref="Q130:Q193" si="12">E130/D130</f>
        <v>0.60334277620396604</v>
      </c>
      <c r="R130" s="7">
        <f t="shared" ref="R130:R193" si="13">IFERROR(E130/G130,0)</f>
        <v>80.067669172932327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14">(((J131/60)/60)/24)+DATE(1970,1,1)</f>
        <v>42038.25</v>
      </c>
      <c r="L131">
        <v>1425103200</v>
      </c>
      <c r="M131" s="10">
        <f t="shared" ref="M131:M194" si="15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2"/>
        <v>3.2026936026936029E-2</v>
      </c>
      <c r="R131" s="7">
        <f t="shared" si="13"/>
        <v>86.472727272727269</v>
      </c>
      <c r="S131" t="str">
        <f t="shared" ref="S131:S194" si="16">LEFT($P131,SEARCH("/",$P131,1)-1)</f>
        <v>food</v>
      </c>
      <c r="T131" t="str">
        <f t="shared" ref="T131:T194" si="17">RIGHT(P131,LEN(P131) - SEARCH("/",P131,1))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14"/>
        <v>40842.208333333336</v>
      </c>
      <c r="L132">
        <v>1320991200</v>
      </c>
      <c r="M132" s="10">
        <f t="shared" si="15"/>
        <v>40858.25</v>
      </c>
      <c r="N132" t="b">
        <v>0</v>
      </c>
      <c r="O132" t="b">
        <v>0</v>
      </c>
      <c r="P132" t="s">
        <v>53</v>
      </c>
      <c r="Q132" s="4">
        <f t="shared" si="12"/>
        <v>1.5546875</v>
      </c>
      <c r="R132" s="7">
        <f t="shared" si="13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14"/>
        <v>41607.25</v>
      </c>
      <c r="L133">
        <v>1386828000</v>
      </c>
      <c r="M133" s="10">
        <f t="shared" si="15"/>
        <v>41620.25</v>
      </c>
      <c r="N133" t="b">
        <v>0</v>
      </c>
      <c r="O133" t="b">
        <v>0</v>
      </c>
      <c r="P133" t="s">
        <v>28</v>
      </c>
      <c r="Q133" s="4">
        <f t="shared" si="12"/>
        <v>1.0085974499089254</v>
      </c>
      <c r="R133" s="7">
        <f t="shared" si="13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14"/>
        <v>43112.25</v>
      </c>
      <c r="L134">
        <v>1517119200</v>
      </c>
      <c r="M134" s="10">
        <f t="shared" si="15"/>
        <v>43128.25</v>
      </c>
      <c r="N134" t="b">
        <v>0</v>
      </c>
      <c r="O134" t="b">
        <v>1</v>
      </c>
      <c r="P134" t="s">
        <v>33</v>
      </c>
      <c r="Q134" s="4">
        <f t="shared" si="12"/>
        <v>1.1618181818181819</v>
      </c>
      <c r="R134" s="7">
        <f t="shared" si="13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14"/>
        <v>40767.208333333336</v>
      </c>
      <c r="L135">
        <v>1315026000</v>
      </c>
      <c r="M135" s="10">
        <f t="shared" si="15"/>
        <v>40789.208333333336</v>
      </c>
      <c r="N135" t="b">
        <v>0</v>
      </c>
      <c r="O135" t="b">
        <v>0</v>
      </c>
      <c r="P135" t="s">
        <v>319</v>
      </c>
      <c r="Q135" s="4">
        <f t="shared" si="12"/>
        <v>3.1077777777777778</v>
      </c>
      <c r="R135" s="7">
        <f t="shared" si="13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14"/>
        <v>40713.208333333336</v>
      </c>
      <c r="L136">
        <v>1312693200</v>
      </c>
      <c r="M136" s="10">
        <f t="shared" si="15"/>
        <v>40762.208333333336</v>
      </c>
      <c r="N136" t="b">
        <v>0</v>
      </c>
      <c r="O136" t="b">
        <v>1</v>
      </c>
      <c r="P136" t="s">
        <v>42</v>
      </c>
      <c r="Q136" s="4">
        <f t="shared" si="12"/>
        <v>0.89736683417085428</v>
      </c>
      <c r="R136" s="7">
        <f t="shared" si="13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14"/>
        <v>41340.25</v>
      </c>
      <c r="L137">
        <v>1363064400</v>
      </c>
      <c r="M137" s="10">
        <f t="shared" si="15"/>
        <v>41345.208333333336</v>
      </c>
      <c r="N137" t="b">
        <v>0</v>
      </c>
      <c r="O137" t="b">
        <v>1</v>
      </c>
      <c r="P137" t="s">
        <v>33</v>
      </c>
      <c r="Q137" s="4">
        <f t="shared" si="12"/>
        <v>0.71272727272727276</v>
      </c>
      <c r="R137" s="7">
        <f t="shared" si="13"/>
        <v>46.905982905982903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14"/>
        <v>41797.208333333336</v>
      </c>
      <c r="L138">
        <v>1403154000</v>
      </c>
      <c r="M138" s="10">
        <f t="shared" si="15"/>
        <v>41809.208333333336</v>
      </c>
      <c r="N138" t="b">
        <v>0</v>
      </c>
      <c r="O138" t="b">
        <v>1</v>
      </c>
      <c r="P138" t="s">
        <v>53</v>
      </c>
      <c r="Q138" s="4">
        <f t="shared" si="12"/>
        <v>3.2862318840579711E-2</v>
      </c>
      <c r="R138" s="7">
        <f t="shared" si="13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14"/>
        <v>40457.208333333336</v>
      </c>
      <c r="L139">
        <v>1286859600</v>
      </c>
      <c r="M139" s="10">
        <f t="shared" si="15"/>
        <v>40463.208333333336</v>
      </c>
      <c r="N139" t="b">
        <v>0</v>
      </c>
      <c r="O139" t="b">
        <v>0</v>
      </c>
      <c r="P139" t="s">
        <v>68</v>
      </c>
      <c r="Q139" s="4">
        <f t="shared" si="12"/>
        <v>2.617777777777778</v>
      </c>
      <c r="R139" s="7">
        <f t="shared" si="13"/>
        <v>94.24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14"/>
        <v>41180.208333333336</v>
      </c>
      <c r="L140">
        <v>1349326800</v>
      </c>
      <c r="M140" s="10">
        <f t="shared" si="15"/>
        <v>41186.208333333336</v>
      </c>
      <c r="N140" t="b">
        <v>0</v>
      </c>
      <c r="O140" t="b">
        <v>0</v>
      </c>
      <c r="P140" t="s">
        <v>292</v>
      </c>
      <c r="Q140" s="4">
        <f t="shared" si="12"/>
        <v>0.96</v>
      </c>
      <c r="R140" s="7">
        <f t="shared" si="13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14"/>
        <v>42115.208333333328</v>
      </c>
      <c r="L141">
        <v>1430974800</v>
      </c>
      <c r="M141" s="10">
        <f t="shared" si="15"/>
        <v>42131.208333333328</v>
      </c>
      <c r="N141" t="b">
        <v>0</v>
      </c>
      <c r="O141" t="b">
        <v>1</v>
      </c>
      <c r="P141" t="s">
        <v>65</v>
      </c>
      <c r="Q141" s="4">
        <f t="shared" si="12"/>
        <v>0.20896851248642778</v>
      </c>
      <c r="R141" s="7">
        <f t="shared" si="13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14"/>
        <v>43156.25</v>
      </c>
      <c r="L142">
        <v>1519970400</v>
      </c>
      <c r="M142" s="10">
        <f t="shared" si="15"/>
        <v>43161.25</v>
      </c>
      <c r="N142" t="b">
        <v>0</v>
      </c>
      <c r="O142" t="b">
        <v>0</v>
      </c>
      <c r="P142" t="s">
        <v>42</v>
      </c>
      <c r="Q142" s="4">
        <f t="shared" si="12"/>
        <v>2.2316363636363636</v>
      </c>
      <c r="R142" s="7">
        <f t="shared" si="13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14"/>
        <v>42167.208333333328</v>
      </c>
      <c r="L143">
        <v>1434603600</v>
      </c>
      <c r="M143" s="10">
        <f t="shared" si="15"/>
        <v>42173.208333333328</v>
      </c>
      <c r="N143" t="b">
        <v>0</v>
      </c>
      <c r="O143" t="b">
        <v>0</v>
      </c>
      <c r="P143" t="s">
        <v>28</v>
      </c>
      <c r="Q143" s="4">
        <f t="shared" si="12"/>
        <v>1.0159097978227061</v>
      </c>
      <c r="R143" s="7">
        <f t="shared" si="13"/>
        <v>60.992530345471522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14"/>
        <v>41005.208333333336</v>
      </c>
      <c r="L144">
        <v>1337230800</v>
      </c>
      <c r="M144" s="10">
        <f t="shared" si="15"/>
        <v>41046.208333333336</v>
      </c>
      <c r="N144" t="b">
        <v>0</v>
      </c>
      <c r="O144" t="b">
        <v>0</v>
      </c>
      <c r="P144" t="s">
        <v>28</v>
      </c>
      <c r="Q144" s="4">
        <f t="shared" si="12"/>
        <v>2.3003999999999998</v>
      </c>
      <c r="R144" s="7">
        <f t="shared" si="13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14"/>
        <v>40357.208333333336</v>
      </c>
      <c r="L145">
        <v>1279429200</v>
      </c>
      <c r="M145" s="10">
        <f t="shared" si="15"/>
        <v>40377.208333333336</v>
      </c>
      <c r="N145" t="b">
        <v>0</v>
      </c>
      <c r="O145" t="b">
        <v>0</v>
      </c>
      <c r="P145" t="s">
        <v>60</v>
      </c>
      <c r="Q145" s="4">
        <f t="shared" si="12"/>
        <v>1.355925925925926</v>
      </c>
      <c r="R145" s="7">
        <f t="shared" si="13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14"/>
        <v>43633.208333333328</v>
      </c>
      <c r="L146">
        <v>1561438800</v>
      </c>
      <c r="M146" s="10">
        <f t="shared" si="15"/>
        <v>43641.208333333328</v>
      </c>
      <c r="N146" t="b">
        <v>0</v>
      </c>
      <c r="O146" t="b">
        <v>0</v>
      </c>
      <c r="P146" t="s">
        <v>33</v>
      </c>
      <c r="Q146" s="4">
        <f t="shared" si="12"/>
        <v>1.2909999999999999</v>
      </c>
      <c r="R146" s="7">
        <f t="shared" si="13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14"/>
        <v>41889.208333333336</v>
      </c>
      <c r="L147">
        <v>1410498000</v>
      </c>
      <c r="M147" s="10">
        <f t="shared" si="15"/>
        <v>41894.208333333336</v>
      </c>
      <c r="N147" t="b">
        <v>0</v>
      </c>
      <c r="O147" t="b">
        <v>0</v>
      </c>
      <c r="P147" t="s">
        <v>65</v>
      </c>
      <c r="Q147" s="4">
        <f t="shared" si="12"/>
        <v>2.3651200000000001</v>
      </c>
      <c r="R147" s="7">
        <f t="shared" si="13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14"/>
        <v>40855.25</v>
      </c>
      <c r="L148">
        <v>1322460000</v>
      </c>
      <c r="M148" s="10">
        <f t="shared" si="15"/>
        <v>40875.25</v>
      </c>
      <c r="N148" t="b">
        <v>0</v>
      </c>
      <c r="O148" t="b">
        <v>0</v>
      </c>
      <c r="P148" t="s">
        <v>33</v>
      </c>
      <c r="Q148" s="4">
        <f t="shared" si="12"/>
        <v>0.17249999999999999</v>
      </c>
      <c r="R148" s="7">
        <f t="shared" si="13"/>
        <v>29.764705882352942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14"/>
        <v>42534.208333333328</v>
      </c>
      <c r="L149">
        <v>1466312400</v>
      </c>
      <c r="M149" s="10">
        <f t="shared" si="15"/>
        <v>42540.208333333328</v>
      </c>
      <c r="N149" t="b">
        <v>0</v>
      </c>
      <c r="O149" t="b">
        <v>1</v>
      </c>
      <c r="P149" t="s">
        <v>33</v>
      </c>
      <c r="Q149" s="4">
        <f t="shared" si="12"/>
        <v>1.1249397590361445</v>
      </c>
      <c r="R149" s="7">
        <f t="shared" si="13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14"/>
        <v>42941.208333333328</v>
      </c>
      <c r="L150">
        <v>1501736400</v>
      </c>
      <c r="M150" s="10">
        <f t="shared" si="15"/>
        <v>42950.208333333328</v>
      </c>
      <c r="N150" t="b">
        <v>0</v>
      </c>
      <c r="O150" t="b">
        <v>0</v>
      </c>
      <c r="P150" t="s">
        <v>65</v>
      </c>
      <c r="Q150" s="4">
        <f t="shared" si="12"/>
        <v>1.2102150537634409</v>
      </c>
      <c r="R150" s="7">
        <f t="shared" si="13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14"/>
        <v>41275.25</v>
      </c>
      <c r="L151">
        <v>1361512800</v>
      </c>
      <c r="M151" s="10">
        <f t="shared" si="15"/>
        <v>41327.25</v>
      </c>
      <c r="N151" t="b">
        <v>0</v>
      </c>
      <c r="O151" t="b">
        <v>0</v>
      </c>
      <c r="P151" t="s">
        <v>60</v>
      </c>
      <c r="Q151" s="4">
        <f t="shared" si="12"/>
        <v>2.1987096774193549</v>
      </c>
      <c r="R151" s="7">
        <f t="shared" si="13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14"/>
        <v>43450.25</v>
      </c>
      <c r="L152">
        <v>1545026400</v>
      </c>
      <c r="M152" s="10">
        <f t="shared" si="15"/>
        <v>43451.25</v>
      </c>
      <c r="N152" t="b">
        <v>0</v>
      </c>
      <c r="O152" t="b">
        <v>0</v>
      </c>
      <c r="P152" t="s">
        <v>23</v>
      </c>
      <c r="Q152" s="4">
        <f t="shared" si="12"/>
        <v>0.01</v>
      </c>
      <c r="R152" s="7">
        <f t="shared" si="13"/>
        <v>1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14"/>
        <v>41799.208333333336</v>
      </c>
      <c r="L153">
        <v>1406696400</v>
      </c>
      <c r="M153" s="10">
        <f t="shared" si="15"/>
        <v>41850.208333333336</v>
      </c>
      <c r="N153" t="b">
        <v>0</v>
      </c>
      <c r="O153" t="b">
        <v>0</v>
      </c>
      <c r="P153" t="s">
        <v>50</v>
      </c>
      <c r="Q153" s="4">
        <f t="shared" si="12"/>
        <v>0.64166909620991253</v>
      </c>
      <c r="R153" s="7">
        <f t="shared" si="13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14"/>
        <v>42783.25</v>
      </c>
      <c r="L154">
        <v>1487916000</v>
      </c>
      <c r="M154" s="10">
        <f t="shared" si="15"/>
        <v>42790.25</v>
      </c>
      <c r="N154" t="b">
        <v>0</v>
      </c>
      <c r="O154" t="b">
        <v>0</v>
      </c>
      <c r="P154" t="s">
        <v>60</v>
      </c>
      <c r="Q154" s="4">
        <f t="shared" si="12"/>
        <v>4.2306746987951804</v>
      </c>
      <c r="R154" s="7">
        <f t="shared" si="13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14"/>
        <v>41201.208333333336</v>
      </c>
      <c r="L155">
        <v>1351141200</v>
      </c>
      <c r="M155" s="10">
        <f t="shared" si="15"/>
        <v>41207.208333333336</v>
      </c>
      <c r="N155" t="b">
        <v>0</v>
      </c>
      <c r="O155" t="b">
        <v>0</v>
      </c>
      <c r="P155" t="s">
        <v>33</v>
      </c>
      <c r="Q155" s="4">
        <f t="shared" si="12"/>
        <v>0.92984160506863778</v>
      </c>
      <c r="R155" s="7">
        <f t="shared" si="13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14"/>
        <v>42502.208333333328</v>
      </c>
      <c r="L156">
        <v>1465016400</v>
      </c>
      <c r="M156" s="10">
        <f t="shared" si="15"/>
        <v>42525.208333333328</v>
      </c>
      <c r="N156" t="b">
        <v>0</v>
      </c>
      <c r="O156" t="b">
        <v>1</v>
      </c>
      <c r="P156" t="s">
        <v>60</v>
      </c>
      <c r="Q156" s="4">
        <f t="shared" si="12"/>
        <v>0.58756567425569173</v>
      </c>
      <c r="R156" s="7">
        <f t="shared" si="13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14"/>
        <v>40262.208333333336</v>
      </c>
      <c r="L157">
        <v>1270789200</v>
      </c>
      <c r="M157" s="10">
        <f t="shared" si="15"/>
        <v>40277.208333333336</v>
      </c>
      <c r="N157" t="b">
        <v>0</v>
      </c>
      <c r="O157" t="b">
        <v>0</v>
      </c>
      <c r="P157" t="s">
        <v>33</v>
      </c>
      <c r="Q157" s="4">
        <f t="shared" si="12"/>
        <v>0.65022222222222226</v>
      </c>
      <c r="R157" s="7">
        <f t="shared" si="13"/>
        <v>75.968174204355108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14"/>
        <v>43743.208333333328</v>
      </c>
      <c r="L158">
        <v>1572325200</v>
      </c>
      <c r="M158" s="10">
        <f t="shared" si="15"/>
        <v>43767.208333333328</v>
      </c>
      <c r="N158" t="b">
        <v>0</v>
      </c>
      <c r="O158" t="b">
        <v>0</v>
      </c>
      <c r="P158" t="s">
        <v>23</v>
      </c>
      <c r="Q158" s="4">
        <f t="shared" si="12"/>
        <v>0.73939560439560437</v>
      </c>
      <c r="R158" s="7">
        <f t="shared" si="13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14"/>
        <v>41638.25</v>
      </c>
      <c r="L159">
        <v>1389420000</v>
      </c>
      <c r="M159" s="10">
        <f t="shared" si="15"/>
        <v>41650.25</v>
      </c>
      <c r="N159" t="b">
        <v>0</v>
      </c>
      <c r="O159" t="b">
        <v>0</v>
      </c>
      <c r="P159" t="s">
        <v>122</v>
      </c>
      <c r="Q159" s="4">
        <f t="shared" si="12"/>
        <v>0.52666666666666662</v>
      </c>
      <c r="R159" s="7">
        <f t="shared" si="13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14"/>
        <v>42346.25</v>
      </c>
      <c r="L160">
        <v>1449640800</v>
      </c>
      <c r="M160" s="10">
        <f t="shared" si="15"/>
        <v>42347.25</v>
      </c>
      <c r="N160" t="b">
        <v>0</v>
      </c>
      <c r="O160" t="b">
        <v>0</v>
      </c>
      <c r="P160" t="s">
        <v>23</v>
      </c>
      <c r="Q160" s="4">
        <f t="shared" si="12"/>
        <v>2.2095238095238097</v>
      </c>
      <c r="R160" s="7">
        <f t="shared" si="13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14"/>
        <v>43551.208333333328</v>
      </c>
      <c r="L161">
        <v>1555218000</v>
      </c>
      <c r="M161" s="10">
        <f t="shared" si="15"/>
        <v>43569.208333333328</v>
      </c>
      <c r="N161" t="b">
        <v>0</v>
      </c>
      <c r="O161" t="b">
        <v>1</v>
      </c>
      <c r="P161" t="s">
        <v>33</v>
      </c>
      <c r="Q161" s="4">
        <f t="shared" si="12"/>
        <v>1.0001150627615063</v>
      </c>
      <c r="R161" s="7">
        <f t="shared" si="13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14"/>
        <v>43582.208333333328</v>
      </c>
      <c r="L162">
        <v>1557723600</v>
      </c>
      <c r="M162" s="10">
        <f t="shared" si="15"/>
        <v>43598.208333333328</v>
      </c>
      <c r="N162" t="b">
        <v>0</v>
      </c>
      <c r="O162" t="b">
        <v>0</v>
      </c>
      <c r="P162" t="s">
        <v>65</v>
      </c>
      <c r="Q162" s="4">
        <f t="shared" si="12"/>
        <v>1.6231249999999999</v>
      </c>
      <c r="R162" s="7">
        <f t="shared" si="13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14"/>
        <v>42270.208333333328</v>
      </c>
      <c r="L163">
        <v>1443502800</v>
      </c>
      <c r="M163" s="10">
        <f t="shared" si="15"/>
        <v>42276.208333333328</v>
      </c>
      <c r="N163" t="b">
        <v>0</v>
      </c>
      <c r="O163" t="b">
        <v>1</v>
      </c>
      <c r="P163" t="s">
        <v>28</v>
      </c>
      <c r="Q163" s="4">
        <f t="shared" si="12"/>
        <v>0.78181818181818186</v>
      </c>
      <c r="R163" s="7">
        <f t="shared" si="13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14"/>
        <v>43442.25</v>
      </c>
      <c r="L164">
        <v>1546840800</v>
      </c>
      <c r="M164" s="10">
        <f t="shared" si="15"/>
        <v>43472.25</v>
      </c>
      <c r="N164" t="b">
        <v>0</v>
      </c>
      <c r="O164" t="b">
        <v>0</v>
      </c>
      <c r="P164" t="s">
        <v>23</v>
      </c>
      <c r="Q164" s="4">
        <f t="shared" si="12"/>
        <v>1.4973770491803278</v>
      </c>
      <c r="R164" s="7">
        <f t="shared" si="13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14"/>
        <v>43028.208333333328</v>
      </c>
      <c r="L165">
        <v>1512712800</v>
      </c>
      <c r="M165" s="10">
        <f t="shared" si="15"/>
        <v>43077.25</v>
      </c>
      <c r="N165" t="b">
        <v>0</v>
      </c>
      <c r="O165" t="b">
        <v>1</v>
      </c>
      <c r="P165" t="s">
        <v>122</v>
      </c>
      <c r="Q165" s="4">
        <f t="shared" si="12"/>
        <v>2.5325714285714285</v>
      </c>
      <c r="R165" s="7">
        <f t="shared" si="13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14"/>
        <v>43016.208333333328</v>
      </c>
      <c r="L166">
        <v>1507525200</v>
      </c>
      <c r="M166" s="10">
        <f t="shared" si="15"/>
        <v>43017.208333333328</v>
      </c>
      <c r="N166" t="b">
        <v>0</v>
      </c>
      <c r="O166" t="b">
        <v>0</v>
      </c>
      <c r="P166" t="s">
        <v>33</v>
      </c>
      <c r="Q166" s="4">
        <f t="shared" si="12"/>
        <v>1.0016943521594683</v>
      </c>
      <c r="R166" s="7">
        <f t="shared" si="13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14"/>
        <v>42948.208333333328</v>
      </c>
      <c r="L167">
        <v>1504328400</v>
      </c>
      <c r="M167" s="10">
        <f t="shared" si="15"/>
        <v>42980.208333333328</v>
      </c>
      <c r="N167" t="b">
        <v>0</v>
      </c>
      <c r="O167" t="b">
        <v>0</v>
      </c>
      <c r="P167" t="s">
        <v>28</v>
      </c>
      <c r="Q167" s="4">
        <f t="shared" si="12"/>
        <v>1.2199004424778761</v>
      </c>
      <c r="R167" s="7">
        <f t="shared" si="13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14"/>
        <v>40534.25</v>
      </c>
      <c r="L168">
        <v>1293343200</v>
      </c>
      <c r="M168" s="10">
        <f t="shared" si="15"/>
        <v>40538.25</v>
      </c>
      <c r="N168" t="b">
        <v>0</v>
      </c>
      <c r="O168" t="b">
        <v>0</v>
      </c>
      <c r="P168" t="s">
        <v>122</v>
      </c>
      <c r="Q168" s="4">
        <f t="shared" si="12"/>
        <v>1.3713265306122449</v>
      </c>
      <c r="R168" s="7">
        <f t="shared" si="13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14"/>
        <v>41435.208333333336</v>
      </c>
      <c r="L169">
        <v>1371704400</v>
      </c>
      <c r="M169" s="10">
        <f t="shared" si="15"/>
        <v>41445.208333333336</v>
      </c>
      <c r="N169" t="b">
        <v>0</v>
      </c>
      <c r="O169" t="b">
        <v>0</v>
      </c>
      <c r="P169" t="s">
        <v>33</v>
      </c>
      <c r="Q169" s="4">
        <f t="shared" si="12"/>
        <v>4.155384615384615</v>
      </c>
      <c r="R169" s="7">
        <f t="shared" si="13"/>
        <v>74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14"/>
        <v>43518.25</v>
      </c>
      <c r="L170">
        <v>1552798800</v>
      </c>
      <c r="M170" s="10">
        <f t="shared" si="15"/>
        <v>43541.208333333328</v>
      </c>
      <c r="N170" t="b">
        <v>0</v>
      </c>
      <c r="O170" t="b">
        <v>1</v>
      </c>
      <c r="P170" t="s">
        <v>60</v>
      </c>
      <c r="Q170" s="4">
        <f t="shared" si="12"/>
        <v>0.3130913348946136</v>
      </c>
      <c r="R170" s="7">
        <f t="shared" si="13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14"/>
        <v>41077.208333333336</v>
      </c>
      <c r="L171">
        <v>1342328400</v>
      </c>
      <c r="M171" s="10">
        <f t="shared" si="15"/>
        <v>41105.208333333336</v>
      </c>
      <c r="N171" t="b">
        <v>0</v>
      </c>
      <c r="O171" t="b">
        <v>1</v>
      </c>
      <c r="P171" t="s">
        <v>100</v>
      </c>
      <c r="Q171" s="4">
        <f t="shared" si="12"/>
        <v>4.240815450643777</v>
      </c>
      <c r="R171" s="7">
        <f t="shared" si="13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14"/>
        <v>42950.208333333328</v>
      </c>
      <c r="L172">
        <v>1502341200</v>
      </c>
      <c r="M172" s="10">
        <f t="shared" si="15"/>
        <v>42957.208333333328</v>
      </c>
      <c r="N172" t="b">
        <v>0</v>
      </c>
      <c r="O172" t="b">
        <v>0</v>
      </c>
      <c r="P172" t="s">
        <v>60</v>
      </c>
      <c r="Q172" s="4">
        <f t="shared" si="12"/>
        <v>2.9388623072833599E-2</v>
      </c>
      <c r="R172" s="7">
        <f t="shared" si="13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14"/>
        <v>41718.208333333336</v>
      </c>
      <c r="L173">
        <v>1397192400</v>
      </c>
      <c r="M173" s="10">
        <f t="shared" si="15"/>
        <v>41740.208333333336</v>
      </c>
      <c r="N173" t="b">
        <v>0</v>
      </c>
      <c r="O173" t="b">
        <v>0</v>
      </c>
      <c r="P173" t="s">
        <v>206</v>
      </c>
      <c r="Q173" s="4">
        <f t="shared" si="12"/>
        <v>0.1063265306122449</v>
      </c>
      <c r="R173" s="7">
        <f t="shared" si="13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14"/>
        <v>41839.208333333336</v>
      </c>
      <c r="L174">
        <v>1407042000</v>
      </c>
      <c r="M174" s="10">
        <f t="shared" si="15"/>
        <v>41854.208333333336</v>
      </c>
      <c r="N174" t="b">
        <v>0</v>
      </c>
      <c r="O174" t="b">
        <v>1</v>
      </c>
      <c r="P174" t="s">
        <v>42</v>
      </c>
      <c r="Q174" s="4">
        <f t="shared" si="12"/>
        <v>0.82874999999999999</v>
      </c>
      <c r="R174" s="7">
        <f t="shared" si="13"/>
        <v>25.5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14"/>
        <v>41412.208333333336</v>
      </c>
      <c r="L175">
        <v>1369371600</v>
      </c>
      <c r="M175" s="10">
        <f t="shared" si="15"/>
        <v>41418.208333333336</v>
      </c>
      <c r="N175" t="b">
        <v>0</v>
      </c>
      <c r="O175" t="b">
        <v>0</v>
      </c>
      <c r="P175" t="s">
        <v>33</v>
      </c>
      <c r="Q175" s="4">
        <f t="shared" si="12"/>
        <v>1.6301447776628748</v>
      </c>
      <c r="R175" s="7">
        <f t="shared" si="13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14"/>
        <v>42282.208333333328</v>
      </c>
      <c r="L176">
        <v>1444107600</v>
      </c>
      <c r="M176" s="10">
        <f t="shared" si="15"/>
        <v>42283.208333333328</v>
      </c>
      <c r="N176" t="b">
        <v>0</v>
      </c>
      <c r="O176" t="b">
        <v>1</v>
      </c>
      <c r="P176" t="s">
        <v>65</v>
      </c>
      <c r="Q176" s="4">
        <f t="shared" si="12"/>
        <v>8.9466666666666672</v>
      </c>
      <c r="R176" s="7">
        <f t="shared" si="13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14"/>
        <v>42613.208333333328</v>
      </c>
      <c r="L177">
        <v>1474261200</v>
      </c>
      <c r="M177" s="10">
        <f t="shared" si="15"/>
        <v>42632.208333333328</v>
      </c>
      <c r="N177" t="b">
        <v>0</v>
      </c>
      <c r="O177" t="b">
        <v>0</v>
      </c>
      <c r="P177" t="s">
        <v>33</v>
      </c>
      <c r="Q177" s="4">
        <f t="shared" si="12"/>
        <v>0.26191501103752757</v>
      </c>
      <c r="R177" s="7">
        <f t="shared" si="13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14"/>
        <v>42616.208333333328</v>
      </c>
      <c r="L178">
        <v>1473656400</v>
      </c>
      <c r="M178" s="10">
        <f t="shared" si="15"/>
        <v>42625.208333333328</v>
      </c>
      <c r="N178" t="b">
        <v>0</v>
      </c>
      <c r="O178" t="b">
        <v>0</v>
      </c>
      <c r="P178" t="s">
        <v>33</v>
      </c>
      <c r="Q178" s="4">
        <f t="shared" si="12"/>
        <v>0.74834782608695649</v>
      </c>
      <c r="R178" s="7">
        <f t="shared" si="13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14"/>
        <v>40497.25</v>
      </c>
      <c r="L179">
        <v>1291960800</v>
      </c>
      <c r="M179" s="10">
        <f t="shared" si="15"/>
        <v>40522.25</v>
      </c>
      <c r="N179" t="b">
        <v>0</v>
      </c>
      <c r="O179" t="b">
        <v>0</v>
      </c>
      <c r="P179" t="s">
        <v>33</v>
      </c>
      <c r="Q179" s="4">
        <f t="shared" si="12"/>
        <v>4.1647680412371137</v>
      </c>
      <c r="R179" s="7">
        <f t="shared" si="13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14"/>
        <v>42999.208333333328</v>
      </c>
      <c r="L180">
        <v>1506747600</v>
      </c>
      <c r="M180" s="10">
        <f t="shared" si="15"/>
        <v>43008.208333333328</v>
      </c>
      <c r="N180" t="b">
        <v>0</v>
      </c>
      <c r="O180" t="b">
        <v>0</v>
      </c>
      <c r="P180" t="s">
        <v>17</v>
      </c>
      <c r="Q180" s="4">
        <f t="shared" si="12"/>
        <v>0.96208333333333329</v>
      </c>
      <c r="R180" s="7">
        <f t="shared" si="13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14"/>
        <v>41350.208333333336</v>
      </c>
      <c r="L181">
        <v>1363582800</v>
      </c>
      <c r="M181" s="10">
        <f t="shared" si="15"/>
        <v>41351.208333333336</v>
      </c>
      <c r="N181" t="b">
        <v>0</v>
      </c>
      <c r="O181" t="b">
        <v>1</v>
      </c>
      <c r="P181" t="s">
        <v>33</v>
      </c>
      <c r="Q181" s="4">
        <f t="shared" si="12"/>
        <v>3.5771910112359548</v>
      </c>
      <c r="R181" s="7">
        <f t="shared" si="13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14"/>
        <v>40259.208333333336</v>
      </c>
      <c r="L182">
        <v>1269666000</v>
      </c>
      <c r="M182" s="10">
        <f t="shared" si="15"/>
        <v>40264.208333333336</v>
      </c>
      <c r="N182" t="b">
        <v>0</v>
      </c>
      <c r="O182" t="b">
        <v>0</v>
      </c>
      <c r="P182" t="s">
        <v>65</v>
      </c>
      <c r="Q182" s="4">
        <f t="shared" si="12"/>
        <v>3.0845714285714285</v>
      </c>
      <c r="R182" s="7">
        <f t="shared" si="13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14"/>
        <v>43012.208333333328</v>
      </c>
      <c r="L183">
        <v>1508648400</v>
      </c>
      <c r="M183" s="10">
        <f t="shared" si="15"/>
        <v>43030.208333333328</v>
      </c>
      <c r="N183" t="b">
        <v>0</v>
      </c>
      <c r="O183" t="b">
        <v>0</v>
      </c>
      <c r="P183" t="s">
        <v>28</v>
      </c>
      <c r="Q183" s="4">
        <f t="shared" si="12"/>
        <v>0.61802325581395345</v>
      </c>
      <c r="R183" s="7">
        <f t="shared" si="13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14"/>
        <v>43631.208333333328</v>
      </c>
      <c r="L184">
        <v>1561957200</v>
      </c>
      <c r="M184" s="10">
        <f t="shared" si="15"/>
        <v>43647.208333333328</v>
      </c>
      <c r="N184" t="b">
        <v>0</v>
      </c>
      <c r="O184" t="b">
        <v>0</v>
      </c>
      <c r="P184" t="s">
        <v>33</v>
      </c>
      <c r="Q184" s="4">
        <f t="shared" si="12"/>
        <v>7.2232472324723247</v>
      </c>
      <c r="R184" s="7">
        <f t="shared" si="13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14"/>
        <v>40430.208333333336</v>
      </c>
      <c r="L185">
        <v>1285131600</v>
      </c>
      <c r="M185" s="10">
        <f t="shared" si="15"/>
        <v>40443.208333333336</v>
      </c>
      <c r="N185" t="b">
        <v>0</v>
      </c>
      <c r="O185" t="b">
        <v>0</v>
      </c>
      <c r="P185" t="s">
        <v>23</v>
      </c>
      <c r="Q185" s="4">
        <f t="shared" si="12"/>
        <v>0.69117647058823528</v>
      </c>
      <c r="R185" s="7">
        <f t="shared" si="13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14"/>
        <v>43588.208333333328</v>
      </c>
      <c r="L186">
        <v>1556946000</v>
      </c>
      <c r="M186" s="10">
        <f t="shared" si="15"/>
        <v>43589.208333333328</v>
      </c>
      <c r="N186" t="b">
        <v>0</v>
      </c>
      <c r="O186" t="b">
        <v>0</v>
      </c>
      <c r="P186" t="s">
        <v>33</v>
      </c>
      <c r="Q186" s="4">
        <f t="shared" si="12"/>
        <v>2.9305555555555554</v>
      </c>
      <c r="R186" s="7">
        <f t="shared" si="13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14"/>
        <v>43233.208333333328</v>
      </c>
      <c r="L187">
        <v>1527138000</v>
      </c>
      <c r="M187" s="10">
        <f t="shared" si="15"/>
        <v>43244.208333333328</v>
      </c>
      <c r="N187" t="b">
        <v>0</v>
      </c>
      <c r="O187" t="b">
        <v>0</v>
      </c>
      <c r="P187" t="s">
        <v>269</v>
      </c>
      <c r="Q187" s="4">
        <f t="shared" si="12"/>
        <v>0.71799999999999997</v>
      </c>
      <c r="R187" s="7">
        <f t="shared" si="13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14"/>
        <v>41782.208333333336</v>
      </c>
      <c r="L188">
        <v>1402117200</v>
      </c>
      <c r="M188" s="10">
        <f t="shared" si="15"/>
        <v>41797.208333333336</v>
      </c>
      <c r="N188" t="b">
        <v>0</v>
      </c>
      <c r="O188" t="b">
        <v>0</v>
      </c>
      <c r="P188" t="s">
        <v>33</v>
      </c>
      <c r="Q188" s="4">
        <f t="shared" si="12"/>
        <v>0.31934684684684683</v>
      </c>
      <c r="R188" s="7">
        <f t="shared" si="13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14"/>
        <v>41328.25</v>
      </c>
      <c r="L189">
        <v>1364014800</v>
      </c>
      <c r="M189" s="10">
        <f t="shared" si="15"/>
        <v>41356.208333333336</v>
      </c>
      <c r="N189" t="b">
        <v>0</v>
      </c>
      <c r="O189" t="b">
        <v>1</v>
      </c>
      <c r="P189" t="s">
        <v>100</v>
      </c>
      <c r="Q189" s="4">
        <f t="shared" si="12"/>
        <v>2.2987375415282392</v>
      </c>
      <c r="R189" s="7">
        <f t="shared" si="13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14"/>
        <v>41975.25</v>
      </c>
      <c r="L190">
        <v>1417586400</v>
      </c>
      <c r="M190" s="10">
        <f t="shared" si="15"/>
        <v>41976.25</v>
      </c>
      <c r="N190" t="b">
        <v>0</v>
      </c>
      <c r="O190" t="b">
        <v>0</v>
      </c>
      <c r="P190" t="s">
        <v>33</v>
      </c>
      <c r="Q190" s="4">
        <f t="shared" si="12"/>
        <v>0.3201219512195122</v>
      </c>
      <c r="R190" s="7">
        <f t="shared" si="13"/>
        <v>75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14"/>
        <v>42433.25</v>
      </c>
      <c r="L191">
        <v>1457071200</v>
      </c>
      <c r="M191" s="10">
        <f t="shared" si="15"/>
        <v>42433.25</v>
      </c>
      <c r="N191" t="b">
        <v>0</v>
      </c>
      <c r="O191" t="b">
        <v>0</v>
      </c>
      <c r="P191" t="s">
        <v>33</v>
      </c>
      <c r="Q191" s="4">
        <f t="shared" si="12"/>
        <v>0.23525352848928385</v>
      </c>
      <c r="R191" s="7">
        <f t="shared" si="13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14"/>
        <v>41429.208333333336</v>
      </c>
      <c r="L192">
        <v>1370408400</v>
      </c>
      <c r="M192" s="10">
        <f t="shared" si="15"/>
        <v>41430.208333333336</v>
      </c>
      <c r="N192" t="b">
        <v>0</v>
      </c>
      <c r="O192" t="b">
        <v>1</v>
      </c>
      <c r="P192" t="s">
        <v>33</v>
      </c>
      <c r="Q192" s="4">
        <f t="shared" si="12"/>
        <v>0.68594594594594593</v>
      </c>
      <c r="R192" s="7">
        <f t="shared" si="13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14"/>
        <v>43536.208333333328</v>
      </c>
      <c r="L193">
        <v>1552626000</v>
      </c>
      <c r="M193" s="10">
        <f t="shared" si="15"/>
        <v>43539.208333333328</v>
      </c>
      <c r="N193" t="b">
        <v>0</v>
      </c>
      <c r="O193" t="b">
        <v>0</v>
      </c>
      <c r="P193" t="s">
        <v>33</v>
      </c>
      <c r="Q193" s="4">
        <f t="shared" si="12"/>
        <v>0.37952380952380954</v>
      </c>
      <c r="R193" s="7">
        <f t="shared" si="13"/>
        <v>37.069767441860463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14"/>
        <v>41817.208333333336</v>
      </c>
      <c r="L194">
        <v>1404190800</v>
      </c>
      <c r="M194" s="10">
        <f t="shared" si="15"/>
        <v>41821.208333333336</v>
      </c>
      <c r="N194" t="b">
        <v>0</v>
      </c>
      <c r="O194" t="b">
        <v>0</v>
      </c>
      <c r="P194" t="s">
        <v>23</v>
      </c>
      <c r="Q194" s="4">
        <f t="shared" ref="Q194:Q257" si="18">E194/D194</f>
        <v>0.19992957746478873</v>
      </c>
      <c r="R194" s="7">
        <f t="shared" ref="R194:R257" si="19">IFERROR(E194/G194,0)</f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20">(((J195/60)/60)/24)+DATE(1970,1,1)</f>
        <v>43198.208333333328</v>
      </c>
      <c r="L195">
        <v>1523509200</v>
      </c>
      <c r="M195" s="10">
        <f t="shared" ref="M195:M258" si="21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8"/>
        <v>0.45636363636363636</v>
      </c>
      <c r="R195" s="7">
        <f t="shared" si="19"/>
        <v>46.338461538461537</v>
      </c>
      <c r="S195" t="str">
        <f t="shared" ref="S195:S258" si="22">LEFT($P195,SEARCH("/",$P195,1)-1)</f>
        <v>music</v>
      </c>
      <c r="T195" t="str">
        <f t="shared" ref="T195:T258" si="23">RIGHT(P195,LEN(P195) - SEARCH("/",P195,1))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20"/>
        <v>42261.208333333328</v>
      </c>
      <c r="L196">
        <v>1443589200</v>
      </c>
      <c r="M196" s="10">
        <f t="shared" si="21"/>
        <v>42277.208333333328</v>
      </c>
      <c r="N196" t="b">
        <v>0</v>
      </c>
      <c r="O196" t="b">
        <v>0</v>
      </c>
      <c r="P196" t="s">
        <v>148</v>
      </c>
      <c r="Q196" s="4">
        <f t="shared" si="18"/>
        <v>1.227605633802817</v>
      </c>
      <c r="R196" s="7">
        <f t="shared" si="19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20"/>
        <v>43310.208333333328</v>
      </c>
      <c r="L197">
        <v>1533445200</v>
      </c>
      <c r="M197" s="10">
        <f t="shared" si="21"/>
        <v>43317.208333333328</v>
      </c>
      <c r="N197" t="b">
        <v>0</v>
      </c>
      <c r="O197" t="b">
        <v>0</v>
      </c>
      <c r="P197" t="s">
        <v>50</v>
      </c>
      <c r="Q197" s="4">
        <f t="shared" si="18"/>
        <v>3.61753164556962</v>
      </c>
      <c r="R197" s="7">
        <f t="shared" si="19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20"/>
        <v>42616.208333333328</v>
      </c>
      <c r="L198">
        <v>1474520400</v>
      </c>
      <c r="M198" s="10">
        <f t="shared" si="21"/>
        <v>42635.208333333328</v>
      </c>
      <c r="N198" t="b">
        <v>0</v>
      </c>
      <c r="O198" t="b">
        <v>0</v>
      </c>
      <c r="P198" t="s">
        <v>65</v>
      </c>
      <c r="Q198" s="4">
        <f t="shared" si="18"/>
        <v>0.63146341463414635</v>
      </c>
      <c r="R198" s="7">
        <f t="shared" si="19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20"/>
        <v>42909.208333333328</v>
      </c>
      <c r="L199">
        <v>1499403600</v>
      </c>
      <c r="M199" s="10">
        <f t="shared" si="21"/>
        <v>42923.208333333328</v>
      </c>
      <c r="N199" t="b">
        <v>0</v>
      </c>
      <c r="O199" t="b">
        <v>0</v>
      </c>
      <c r="P199" t="s">
        <v>53</v>
      </c>
      <c r="Q199" s="4">
        <f t="shared" si="18"/>
        <v>2.9820475319926874</v>
      </c>
      <c r="R199" s="7">
        <f t="shared" si="19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20"/>
        <v>40396.208333333336</v>
      </c>
      <c r="L200">
        <v>1283576400</v>
      </c>
      <c r="M200" s="10">
        <f t="shared" si="21"/>
        <v>40425.208333333336</v>
      </c>
      <c r="N200" t="b">
        <v>0</v>
      </c>
      <c r="O200" t="b">
        <v>0</v>
      </c>
      <c r="P200" t="s">
        <v>50</v>
      </c>
      <c r="Q200" s="4">
        <f t="shared" si="18"/>
        <v>9.5585443037974685E-2</v>
      </c>
      <c r="R200" s="7">
        <f t="shared" si="19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20"/>
        <v>42192.208333333328</v>
      </c>
      <c r="L201">
        <v>1436590800</v>
      </c>
      <c r="M201" s="10">
        <f t="shared" si="21"/>
        <v>42196.208333333328</v>
      </c>
      <c r="N201" t="b">
        <v>0</v>
      </c>
      <c r="O201" t="b">
        <v>0</v>
      </c>
      <c r="P201" t="s">
        <v>23</v>
      </c>
      <c r="Q201" s="4">
        <f t="shared" si="18"/>
        <v>0.5377777777777778</v>
      </c>
      <c r="R201" s="7">
        <f t="shared" si="19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20"/>
        <v>40262.208333333336</v>
      </c>
      <c r="L202">
        <v>1270443600</v>
      </c>
      <c r="M202" s="10">
        <f t="shared" si="21"/>
        <v>40273.208333333336</v>
      </c>
      <c r="N202" t="b">
        <v>0</v>
      </c>
      <c r="O202" t="b">
        <v>0</v>
      </c>
      <c r="P202" t="s">
        <v>33</v>
      </c>
      <c r="Q202" s="4">
        <f t="shared" si="18"/>
        <v>0.02</v>
      </c>
      <c r="R202" s="7">
        <f t="shared" si="19"/>
        <v>2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20"/>
        <v>41845.208333333336</v>
      </c>
      <c r="L203">
        <v>1407819600</v>
      </c>
      <c r="M203" s="10">
        <f t="shared" si="21"/>
        <v>41863.208333333336</v>
      </c>
      <c r="N203" t="b">
        <v>0</v>
      </c>
      <c r="O203" t="b">
        <v>0</v>
      </c>
      <c r="P203" t="s">
        <v>28</v>
      </c>
      <c r="Q203" s="4">
        <f t="shared" si="18"/>
        <v>6.8119047619047617</v>
      </c>
      <c r="R203" s="7">
        <f t="shared" si="19"/>
        <v>91.114649681528661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20"/>
        <v>40818.208333333336</v>
      </c>
      <c r="L204">
        <v>1317877200</v>
      </c>
      <c r="M204" s="10">
        <f t="shared" si="21"/>
        <v>40822.208333333336</v>
      </c>
      <c r="N204" t="b">
        <v>0</v>
      </c>
      <c r="O204" t="b">
        <v>0</v>
      </c>
      <c r="P204" t="s">
        <v>17</v>
      </c>
      <c r="Q204" s="4">
        <f t="shared" si="18"/>
        <v>0.78831325301204824</v>
      </c>
      <c r="R204" s="7">
        <f t="shared" si="19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20"/>
        <v>42752.25</v>
      </c>
      <c r="L205">
        <v>1484805600</v>
      </c>
      <c r="M205" s="10">
        <f t="shared" si="21"/>
        <v>42754.25</v>
      </c>
      <c r="N205" t="b">
        <v>0</v>
      </c>
      <c r="O205" t="b">
        <v>0</v>
      </c>
      <c r="P205" t="s">
        <v>33</v>
      </c>
      <c r="Q205" s="4">
        <f t="shared" si="18"/>
        <v>1.3440792216817234</v>
      </c>
      <c r="R205" s="7">
        <f t="shared" si="19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20"/>
        <v>40636.208333333336</v>
      </c>
      <c r="L206">
        <v>1302670800</v>
      </c>
      <c r="M206" s="10">
        <f t="shared" si="21"/>
        <v>40646.208333333336</v>
      </c>
      <c r="N206" t="b">
        <v>0</v>
      </c>
      <c r="O206" t="b">
        <v>0</v>
      </c>
      <c r="P206" t="s">
        <v>159</v>
      </c>
      <c r="Q206" s="4">
        <f t="shared" si="18"/>
        <v>3.372E-2</v>
      </c>
      <c r="R206" s="7">
        <f t="shared" si="19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20"/>
        <v>43390.208333333328</v>
      </c>
      <c r="L207">
        <v>1540789200</v>
      </c>
      <c r="M207" s="10">
        <f t="shared" si="21"/>
        <v>43402.208333333328</v>
      </c>
      <c r="N207" t="b">
        <v>1</v>
      </c>
      <c r="O207" t="b">
        <v>0</v>
      </c>
      <c r="P207" t="s">
        <v>33</v>
      </c>
      <c r="Q207" s="4">
        <f t="shared" si="18"/>
        <v>4.3184615384615386</v>
      </c>
      <c r="R207" s="7">
        <f t="shared" si="19"/>
        <v>70.174999999999997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20"/>
        <v>40236.25</v>
      </c>
      <c r="L208">
        <v>1268028000</v>
      </c>
      <c r="M208" s="10">
        <f t="shared" si="21"/>
        <v>40245.25</v>
      </c>
      <c r="N208" t="b">
        <v>0</v>
      </c>
      <c r="O208" t="b">
        <v>0</v>
      </c>
      <c r="P208" t="s">
        <v>119</v>
      </c>
      <c r="Q208" s="4">
        <f t="shared" si="18"/>
        <v>0.38844444444444443</v>
      </c>
      <c r="R208" s="7">
        <f t="shared" si="19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20"/>
        <v>43340.208333333328</v>
      </c>
      <c r="L209">
        <v>1537160400</v>
      </c>
      <c r="M209" s="10">
        <f t="shared" si="21"/>
        <v>43360.208333333328</v>
      </c>
      <c r="N209" t="b">
        <v>0</v>
      </c>
      <c r="O209" t="b">
        <v>1</v>
      </c>
      <c r="P209" t="s">
        <v>23</v>
      </c>
      <c r="Q209" s="4">
        <f t="shared" si="18"/>
        <v>4.2569999999999997</v>
      </c>
      <c r="R209" s="7">
        <f t="shared" si="19"/>
        <v>99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20"/>
        <v>43048.25</v>
      </c>
      <c r="L210">
        <v>1512280800</v>
      </c>
      <c r="M210" s="10">
        <f t="shared" si="21"/>
        <v>43072.25</v>
      </c>
      <c r="N210" t="b">
        <v>0</v>
      </c>
      <c r="O210" t="b">
        <v>0</v>
      </c>
      <c r="P210" t="s">
        <v>42</v>
      </c>
      <c r="Q210" s="4">
        <f t="shared" si="18"/>
        <v>1.0112239715591671</v>
      </c>
      <c r="R210" s="7">
        <f t="shared" si="19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20"/>
        <v>42496.208333333328</v>
      </c>
      <c r="L211">
        <v>1463115600</v>
      </c>
      <c r="M211" s="10">
        <f t="shared" si="21"/>
        <v>42503.208333333328</v>
      </c>
      <c r="N211" t="b">
        <v>0</v>
      </c>
      <c r="O211" t="b">
        <v>0</v>
      </c>
      <c r="P211" t="s">
        <v>42</v>
      </c>
      <c r="Q211" s="4">
        <f t="shared" si="18"/>
        <v>0.21188688946015424</v>
      </c>
      <c r="R211" s="7">
        <f t="shared" si="19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20"/>
        <v>42797.25</v>
      </c>
      <c r="L212">
        <v>1490850000</v>
      </c>
      <c r="M212" s="10">
        <f t="shared" si="21"/>
        <v>42824.208333333328</v>
      </c>
      <c r="N212" t="b">
        <v>0</v>
      </c>
      <c r="O212" t="b">
        <v>0</v>
      </c>
      <c r="P212" t="s">
        <v>474</v>
      </c>
      <c r="Q212" s="4">
        <f t="shared" si="18"/>
        <v>0.67425531914893622</v>
      </c>
      <c r="R212" s="7">
        <f t="shared" si="19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20"/>
        <v>41513.208333333336</v>
      </c>
      <c r="L213">
        <v>1379653200</v>
      </c>
      <c r="M213" s="10">
        <f t="shared" si="21"/>
        <v>41537.208333333336</v>
      </c>
      <c r="N213" t="b">
        <v>0</v>
      </c>
      <c r="O213" t="b">
        <v>0</v>
      </c>
      <c r="P213" t="s">
        <v>33</v>
      </c>
      <c r="Q213" s="4">
        <f t="shared" si="18"/>
        <v>0.9492337164750958</v>
      </c>
      <c r="R213" s="7">
        <f t="shared" si="19"/>
        <v>60.984615384615381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20"/>
        <v>43814.25</v>
      </c>
      <c r="L214">
        <v>1580364000</v>
      </c>
      <c r="M214" s="10">
        <f t="shared" si="21"/>
        <v>43860.25</v>
      </c>
      <c r="N214" t="b">
        <v>0</v>
      </c>
      <c r="O214" t="b">
        <v>0</v>
      </c>
      <c r="P214" t="s">
        <v>33</v>
      </c>
      <c r="Q214" s="4">
        <f t="shared" si="18"/>
        <v>1.5185185185185186</v>
      </c>
      <c r="R214" s="7">
        <f t="shared" si="19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20"/>
        <v>40488.208333333336</v>
      </c>
      <c r="L215">
        <v>1289714400</v>
      </c>
      <c r="M215" s="10">
        <f t="shared" si="21"/>
        <v>40496.25</v>
      </c>
      <c r="N215" t="b">
        <v>0</v>
      </c>
      <c r="O215" t="b">
        <v>1</v>
      </c>
      <c r="P215" t="s">
        <v>60</v>
      </c>
      <c r="Q215" s="4">
        <f t="shared" si="18"/>
        <v>1.9516382252559727</v>
      </c>
      <c r="R215" s="7">
        <f t="shared" si="19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20"/>
        <v>40409.208333333336</v>
      </c>
      <c r="L216">
        <v>1282712400</v>
      </c>
      <c r="M216" s="10">
        <f t="shared" si="21"/>
        <v>40415.208333333336</v>
      </c>
      <c r="N216" t="b">
        <v>0</v>
      </c>
      <c r="O216" t="b">
        <v>0</v>
      </c>
      <c r="P216" t="s">
        <v>23</v>
      </c>
      <c r="Q216" s="4">
        <f t="shared" si="18"/>
        <v>10.231428571428571</v>
      </c>
      <c r="R216" s="7">
        <f t="shared" si="19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20"/>
        <v>43509.25</v>
      </c>
      <c r="L217">
        <v>1550210400</v>
      </c>
      <c r="M217" s="10">
        <f t="shared" si="21"/>
        <v>43511.25</v>
      </c>
      <c r="N217" t="b">
        <v>0</v>
      </c>
      <c r="O217" t="b">
        <v>0</v>
      </c>
      <c r="P217" t="s">
        <v>33</v>
      </c>
      <c r="Q217" s="4">
        <f t="shared" si="18"/>
        <v>3.8418367346938778E-2</v>
      </c>
      <c r="R217" s="7">
        <f t="shared" si="19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20"/>
        <v>40869.25</v>
      </c>
      <c r="L218">
        <v>1322114400</v>
      </c>
      <c r="M218" s="10">
        <f t="shared" si="21"/>
        <v>40871.25</v>
      </c>
      <c r="N218" t="b">
        <v>0</v>
      </c>
      <c r="O218" t="b">
        <v>0</v>
      </c>
      <c r="P218" t="s">
        <v>33</v>
      </c>
      <c r="Q218" s="4">
        <f t="shared" si="18"/>
        <v>1.5507066557107643</v>
      </c>
      <c r="R218" s="7">
        <f t="shared" si="19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20"/>
        <v>43583.208333333328</v>
      </c>
      <c r="L219">
        <v>1557205200</v>
      </c>
      <c r="M219" s="10">
        <f t="shared" si="21"/>
        <v>43592.208333333328</v>
      </c>
      <c r="N219" t="b">
        <v>0</v>
      </c>
      <c r="O219" t="b">
        <v>0</v>
      </c>
      <c r="P219" t="s">
        <v>474</v>
      </c>
      <c r="Q219" s="4">
        <f t="shared" si="18"/>
        <v>0.44753477588871715</v>
      </c>
      <c r="R219" s="7">
        <f t="shared" si="19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20"/>
        <v>40858.25</v>
      </c>
      <c r="L220">
        <v>1323928800</v>
      </c>
      <c r="M220" s="10">
        <f t="shared" si="21"/>
        <v>40892.25</v>
      </c>
      <c r="N220" t="b">
        <v>0</v>
      </c>
      <c r="O220" t="b">
        <v>1</v>
      </c>
      <c r="P220" t="s">
        <v>100</v>
      </c>
      <c r="Q220" s="4">
        <f t="shared" si="18"/>
        <v>2.1594736842105262</v>
      </c>
      <c r="R220" s="7">
        <f t="shared" si="19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20"/>
        <v>41137.208333333336</v>
      </c>
      <c r="L221">
        <v>1346130000</v>
      </c>
      <c r="M221" s="10">
        <f t="shared" si="21"/>
        <v>41149.208333333336</v>
      </c>
      <c r="N221" t="b">
        <v>0</v>
      </c>
      <c r="O221" t="b">
        <v>0</v>
      </c>
      <c r="P221" t="s">
        <v>71</v>
      </c>
      <c r="Q221" s="4">
        <f t="shared" si="18"/>
        <v>3.3212709832134291</v>
      </c>
      <c r="R221" s="7">
        <f t="shared" si="19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20"/>
        <v>40725.208333333336</v>
      </c>
      <c r="L222">
        <v>1311051600</v>
      </c>
      <c r="M222" s="10">
        <f t="shared" si="21"/>
        <v>40743.208333333336</v>
      </c>
      <c r="N222" t="b">
        <v>1</v>
      </c>
      <c r="O222" t="b">
        <v>0</v>
      </c>
      <c r="P222" t="s">
        <v>33</v>
      </c>
      <c r="Q222" s="4">
        <f t="shared" si="18"/>
        <v>8.4430379746835441E-2</v>
      </c>
      <c r="R222" s="7">
        <f t="shared" si="19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20"/>
        <v>41081.208333333336</v>
      </c>
      <c r="L223">
        <v>1340427600</v>
      </c>
      <c r="M223" s="10">
        <f t="shared" si="21"/>
        <v>41083.208333333336</v>
      </c>
      <c r="N223" t="b">
        <v>1</v>
      </c>
      <c r="O223" t="b">
        <v>0</v>
      </c>
      <c r="P223" t="s">
        <v>17</v>
      </c>
      <c r="Q223" s="4">
        <f t="shared" si="18"/>
        <v>0.9862551440329218</v>
      </c>
      <c r="R223" s="7">
        <f t="shared" si="19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20"/>
        <v>41914.208333333336</v>
      </c>
      <c r="L224">
        <v>1412312400</v>
      </c>
      <c r="M224" s="10">
        <f t="shared" si="21"/>
        <v>41915.208333333336</v>
      </c>
      <c r="N224" t="b">
        <v>0</v>
      </c>
      <c r="O224" t="b">
        <v>0</v>
      </c>
      <c r="P224" t="s">
        <v>122</v>
      </c>
      <c r="Q224" s="4">
        <f t="shared" si="18"/>
        <v>1.3797916666666667</v>
      </c>
      <c r="R224" s="7">
        <f t="shared" si="19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20"/>
        <v>42445.208333333328</v>
      </c>
      <c r="L225">
        <v>1459314000</v>
      </c>
      <c r="M225" s="10">
        <f t="shared" si="21"/>
        <v>42459.208333333328</v>
      </c>
      <c r="N225" t="b">
        <v>0</v>
      </c>
      <c r="O225" t="b">
        <v>0</v>
      </c>
      <c r="P225" t="s">
        <v>33</v>
      </c>
      <c r="Q225" s="4">
        <f t="shared" si="18"/>
        <v>0.93810996563573879</v>
      </c>
      <c r="R225" s="7">
        <f t="shared" si="19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20"/>
        <v>41906.208333333336</v>
      </c>
      <c r="L226">
        <v>1415426400</v>
      </c>
      <c r="M226" s="10">
        <f t="shared" si="21"/>
        <v>41951.25</v>
      </c>
      <c r="N226" t="b">
        <v>0</v>
      </c>
      <c r="O226" t="b">
        <v>0</v>
      </c>
      <c r="P226" t="s">
        <v>474</v>
      </c>
      <c r="Q226" s="4">
        <f t="shared" si="18"/>
        <v>4.0363930885529156</v>
      </c>
      <c r="R226" s="7">
        <f t="shared" si="19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20"/>
        <v>41762.208333333336</v>
      </c>
      <c r="L227">
        <v>1399093200</v>
      </c>
      <c r="M227" s="10">
        <f t="shared" si="21"/>
        <v>41762.208333333336</v>
      </c>
      <c r="N227" t="b">
        <v>1</v>
      </c>
      <c r="O227" t="b">
        <v>0</v>
      </c>
      <c r="P227" t="s">
        <v>23</v>
      </c>
      <c r="Q227" s="4">
        <f t="shared" si="18"/>
        <v>2.6017404129793511</v>
      </c>
      <c r="R227" s="7">
        <f t="shared" si="19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20"/>
        <v>40276.208333333336</v>
      </c>
      <c r="L228">
        <v>1273899600</v>
      </c>
      <c r="M228" s="10">
        <f t="shared" si="21"/>
        <v>40313.208333333336</v>
      </c>
      <c r="N228" t="b">
        <v>0</v>
      </c>
      <c r="O228" t="b">
        <v>0</v>
      </c>
      <c r="P228" t="s">
        <v>122</v>
      </c>
      <c r="Q228" s="4">
        <f t="shared" si="18"/>
        <v>3.6663333333333332</v>
      </c>
      <c r="R228" s="7">
        <f t="shared" si="19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20"/>
        <v>42139.208333333328</v>
      </c>
      <c r="L229">
        <v>1432184400</v>
      </c>
      <c r="M229" s="10">
        <f t="shared" si="21"/>
        <v>42145.208333333328</v>
      </c>
      <c r="N229" t="b">
        <v>0</v>
      </c>
      <c r="O229" t="b">
        <v>0</v>
      </c>
      <c r="P229" t="s">
        <v>292</v>
      </c>
      <c r="Q229" s="4">
        <f t="shared" si="18"/>
        <v>1.687208538587849</v>
      </c>
      <c r="R229" s="7">
        <f t="shared" si="19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20"/>
        <v>42613.208333333328</v>
      </c>
      <c r="L230">
        <v>1474779600</v>
      </c>
      <c r="M230" s="10">
        <f t="shared" si="21"/>
        <v>42638.208333333328</v>
      </c>
      <c r="N230" t="b">
        <v>0</v>
      </c>
      <c r="O230" t="b">
        <v>0</v>
      </c>
      <c r="P230" t="s">
        <v>71</v>
      </c>
      <c r="Q230" s="4">
        <f t="shared" si="18"/>
        <v>1.1990717911530093</v>
      </c>
      <c r="R230" s="7">
        <f t="shared" si="19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20"/>
        <v>42887.208333333328</v>
      </c>
      <c r="L231">
        <v>1500440400</v>
      </c>
      <c r="M231" s="10">
        <f t="shared" si="21"/>
        <v>42935.208333333328</v>
      </c>
      <c r="N231" t="b">
        <v>0</v>
      </c>
      <c r="O231" t="b">
        <v>1</v>
      </c>
      <c r="P231" t="s">
        <v>292</v>
      </c>
      <c r="Q231" s="4">
        <f t="shared" si="18"/>
        <v>1.936892523364486</v>
      </c>
      <c r="R231" s="7">
        <f t="shared" si="19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20"/>
        <v>43805.25</v>
      </c>
      <c r="L232">
        <v>1575612000</v>
      </c>
      <c r="M232" s="10">
        <f t="shared" si="21"/>
        <v>43805.25</v>
      </c>
      <c r="N232" t="b">
        <v>0</v>
      </c>
      <c r="O232" t="b">
        <v>0</v>
      </c>
      <c r="P232" t="s">
        <v>89</v>
      </c>
      <c r="Q232" s="4">
        <f t="shared" si="18"/>
        <v>4.2016666666666671</v>
      </c>
      <c r="R232" s="7">
        <f t="shared" si="19"/>
        <v>99.841584158415841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20"/>
        <v>41415.208333333336</v>
      </c>
      <c r="L233">
        <v>1374123600</v>
      </c>
      <c r="M233" s="10">
        <f t="shared" si="21"/>
        <v>41473.208333333336</v>
      </c>
      <c r="N233" t="b">
        <v>0</v>
      </c>
      <c r="O233" t="b">
        <v>0</v>
      </c>
      <c r="P233" t="s">
        <v>33</v>
      </c>
      <c r="Q233" s="4">
        <f t="shared" si="18"/>
        <v>0.76708333333333334</v>
      </c>
      <c r="R233" s="7">
        <f t="shared" si="19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20"/>
        <v>42576.208333333328</v>
      </c>
      <c r="L234">
        <v>1469509200</v>
      </c>
      <c r="M234" s="10">
        <f t="shared" si="21"/>
        <v>42577.208333333328</v>
      </c>
      <c r="N234" t="b">
        <v>0</v>
      </c>
      <c r="O234" t="b">
        <v>0</v>
      </c>
      <c r="P234" t="s">
        <v>33</v>
      </c>
      <c r="Q234" s="4">
        <f t="shared" si="18"/>
        <v>1.7126470588235294</v>
      </c>
      <c r="R234" s="7">
        <f t="shared" si="19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20"/>
        <v>40706.208333333336</v>
      </c>
      <c r="L235">
        <v>1309237200</v>
      </c>
      <c r="M235" s="10">
        <f t="shared" si="21"/>
        <v>40722.208333333336</v>
      </c>
      <c r="N235" t="b">
        <v>0</v>
      </c>
      <c r="O235" t="b">
        <v>0</v>
      </c>
      <c r="P235" t="s">
        <v>71</v>
      </c>
      <c r="Q235" s="4">
        <f t="shared" si="18"/>
        <v>1.5789473684210527</v>
      </c>
      <c r="R235" s="7">
        <f t="shared" si="19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20"/>
        <v>42969.208333333328</v>
      </c>
      <c r="L236">
        <v>1503982800</v>
      </c>
      <c r="M236" s="10">
        <f t="shared" si="21"/>
        <v>42976.208333333328</v>
      </c>
      <c r="N236" t="b">
        <v>0</v>
      </c>
      <c r="O236" t="b">
        <v>1</v>
      </c>
      <c r="P236" t="s">
        <v>89</v>
      </c>
      <c r="Q236" s="4">
        <f t="shared" si="18"/>
        <v>1.0908</v>
      </c>
      <c r="R236" s="7">
        <f t="shared" si="19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20"/>
        <v>42779.25</v>
      </c>
      <c r="L237">
        <v>1487397600</v>
      </c>
      <c r="M237" s="10">
        <f t="shared" si="21"/>
        <v>42784.25</v>
      </c>
      <c r="N237" t="b">
        <v>0</v>
      </c>
      <c r="O237" t="b">
        <v>0</v>
      </c>
      <c r="P237" t="s">
        <v>71</v>
      </c>
      <c r="Q237" s="4">
        <f t="shared" si="18"/>
        <v>0.41732558139534881</v>
      </c>
      <c r="R237" s="7">
        <f t="shared" si="19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20"/>
        <v>43641.208333333328</v>
      </c>
      <c r="L238">
        <v>1562043600</v>
      </c>
      <c r="M238" s="10">
        <f t="shared" si="21"/>
        <v>43648.208333333328</v>
      </c>
      <c r="N238" t="b">
        <v>0</v>
      </c>
      <c r="O238" t="b">
        <v>1</v>
      </c>
      <c r="P238" t="s">
        <v>23</v>
      </c>
      <c r="Q238" s="4">
        <f t="shared" si="18"/>
        <v>0.10944303797468355</v>
      </c>
      <c r="R238" s="7">
        <f t="shared" si="19"/>
        <v>75.84210526315789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20"/>
        <v>41754.208333333336</v>
      </c>
      <c r="L239">
        <v>1398574800</v>
      </c>
      <c r="M239" s="10">
        <f t="shared" si="21"/>
        <v>41756.208333333336</v>
      </c>
      <c r="N239" t="b">
        <v>0</v>
      </c>
      <c r="O239" t="b">
        <v>0</v>
      </c>
      <c r="P239" t="s">
        <v>71</v>
      </c>
      <c r="Q239" s="4">
        <f t="shared" si="18"/>
        <v>1.593763440860215</v>
      </c>
      <c r="R239" s="7">
        <f t="shared" si="19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20"/>
        <v>43083.25</v>
      </c>
      <c r="L240">
        <v>1515391200</v>
      </c>
      <c r="M240" s="10">
        <f t="shared" si="21"/>
        <v>43108.25</v>
      </c>
      <c r="N240" t="b">
        <v>0</v>
      </c>
      <c r="O240" t="b">
        <v>1</v>
      </c>
      <c r="P240" t="s">
        <v>33</v>
      </c>
      <c r="Q240" s="4">
        <f t="shared" si="18"/>
        <v>4.2241666666666671</v>
      </c>
      <c r="R240" s="7">
        <f t="shared" si="19"/>
        <v>104.51546391752578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20"/>
        <v>42245.208333333328</v>
      </c>
      <c r="L241">
        <v>1441170000</v>
      </c>
      <c r="M241" s="10">
        <f t="shared" si="21"/>
        <v>42249.208333333328</v>
      </c>
      <c r="N241" t="b">
        <v>0</v>
      </c>
      <c r="O241" t="b">
        <v>0</v>
      </c>
      <c r="P241" t="s">
        <v>65</v>
      </c>
      <c r="Q241" s="4">
        <f t="shared" si="18"/>
        <v>0.97718749999999999</v>
      </c>
      <c r="R241" s="7">
        <f t="shared" si="19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20"/>
        <v>40396.208333333336</v>
      </c>
      <c r="L242">
        <v>1281157200</v>
      </c>
      <c r="M242" s="10">
        <f t="shared" si="21"/>
        <v>40397.208333333336</v>
      </c>
      <c r="N242" t="b">
        <v>0</v>
      </c>
      <c r="O242" t="b">
        <v>0</v>
      </c>
      <c r="P242" t="s">
        <v>33</v>
      </c>
      <c r="Q242" s="4">
        <f t="shared" si="18"/>
        <v>4.1878911564625847</v>
      </c>
      <c r="R242" s="7">
        <f t="shared" si="19"/>
        <v>69.015695067264573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20"/>
        <v>41742.208333333336</v>
      </c>
      <c r="L243">
        <v>1398229200</v>
      </c>
      <c r="M243" s="10">
        <f t="shared" si="21"/>
        <v>41752.208333333336</v>
      </c>
      <c r="N243" t="b">
        <v>0</v>
      </c>
      <c r="O243" t="b">
        <v>1</v>
      </c>
      <c r="P243" t="s">
        <v>68</v>
      </c>
      <c r="Q243" s="4">
        <f t="shared" si="18"/>
        <v>1.0191632047477746</v>
      </c>
      <c r="R243" s="7">
        <f t="shared" si="19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20"/>
        <v>42865.208333333328</v>
      </c>
      <c r="L244">
        <v>1495256400</v>
      </c>
      <c r="M244" s="10">
        <f t="shared" si="21"/>
        <v>42875.208333333328</v>
      </c>
      <c r="N244" t="b">
        <v>0</v>
      </c>
      <c r="O244" t="b">
        <v>1</v>
      </c>
      <c r="P244" t="s">
        <v>23</v>
      </c>
      <c r="Q244" s="4">
        <f t="shared" si="18"/>
        <v>1.2772619047619047</v>
      </c>
      <c r="R244" s="7">
        <f t="shared" si="19"/>
        <v>42.915999999999997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20"/>
        <v>43163.25</v>
      </c>
      <c r="L245">
        <v>1520402400</v>
      </c>
      <c r="M245" s="10">
        <f t="shared" si="21"/>
        <v>43166.25</v>
      </c>
      <c r="N245" t="b">
        <v>0</v>
      </c>
      <c r="O245" t="b">
        <v>0</v>
      </c>
      <c r="P245" t="s">
        <v>33</v>
      </c>
      <c r="Q245" s="4">
        <f t="shared" si="18"/>
        <v>4.4521739130434783</v>
      </c>
      <c r="R245" s="7">
        <f t="shared" si="19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20"/>
        <v>41834.208333333336</v>
      </c>
      <c r="L246">
        <v>1409806800</v>
      </c>
      <c r="M246" s="10">
        <f t="shared" si="21"/>
        <v>41886.208333333336</v>
      </c>
      <c r="N246" t="b">
        <v>0</v>
      </c>
      <c r="O246" t="b">
        <v>0</v>
      </c>
      <c r="P246" t="s">
        <v>33</v>
      </c>
      <c r="Q246" s="4">
        <f t="shared" si="18"/>
        <v>5.6971428571428575</v>
      </c>
      <c r="R246" s="7">
        <f t="shared" si="19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20"/>
        <v>41736.208333333336</v>
      </c>
      <c r="L247">
        <v>1396933200</v>
      </c>
      <c r="M247" s="10">
        <f t="shared" si="21"/>
        <v>41737.208333333336</v>
      </c>
      <c r="N247" t="b">
        <v>0</v>
      </c>
      <c r="O247" t="b">
        <v>0</v>
      </c>
      <c r="P247" t="s">
        <v>33</v>
      </c>
      <c r="Q247" s="4">
        <f t="shared" si="18"/>
        <v>5.0934482758620687</v>
      </c>
      <c r="R247" s="7">
        <f t="shared" si="19"/>
        <v>69.023364485981304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20"/>
        <v>41491.208333333336</v>
      </c>
      <c r="L248">
        <v>1376024400</v>
      </c>
      <c r="M248" s="10">
        <f t="shared" si="21"/>
        <v>41495.208333333336</v>
      </c>
      <c r="N248" t="b">
        <v>0</v>
      </c>
      <c r="O248" t="b">
        <v>0</v>
      </c>
      <c r="P248" t="s">
        <v>28</v>
      </c>
      <c r="Q248" s="4">
        <f t="shared" si="18"/>
        <v>3.2553333333333332</v>
      </c>
      <c r="R248" s="7">
        <f t="shared" si="19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20"/>
        <v>42726.25</v>
      </c>
      <c r="L249">
        <v>1483682400</v>
      </c>
      <c r="M249" s="10">
        <f t="shared" si="21"/>
        <v>42741.25</v>
      </c>
      <c r="N249" t="b">
        <v>0</v>
      </c>
      <c r="O249" t="b">
        <v>1</v>
      </c>
      <c r="P249" t="s">
        <v>119</v>
      </c>
      <c r="Q249" s="4">
        <f t="shared" si="18"/>
        <v>9.3261616161616168</v>
      </c>
      <c r="R249" s="7">
        <f t="shared" si="19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20"/>
        <v>42004.25</v>
      </c>
      <c r="L250">
        <v>1420437600</v>
      </c>
      <c r="M250" s="10">
        <f t="shared" si="21"/>
        <v>42009.25</v>
      </c>
      <c r="N250" t="b">
        <v>0</v>
      </c>
      <c r="O250" t="b">
        <v>0</v>
      </c>
      <c r="P250" t="s">
        <v>292</v>
      </c>
      <c r="Q250" s="4">
        <f t="shared" si="18"/>
        <v>2.1133870967741935</v>
      </c>
      <c r="R250" s="7">
        <f t="shared" si="19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20"/>
        <v>42006.25</v>
      </c>
      <c r="L251">
        <v>1420783200</v>
      </c>
      <c r="M251" s="10">
        <f t="shared" si="21"/>
        <v>42013.25</v>
      </c>
      <c r="N251" t="b">
        <v>0</v>
      </c>
      <c r="O251" t="b">
        <v>0</v>
      </c>
      <c r="P251" t="s">
        <v>206</v>
      </c>
      <c r="Q251" s="4">
        <f t="shared" si="18"/>
        <v>2.7332520325203253</v>
      </c>
      <c r="R251" s="7">
        <f t="shared" si="19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20"/>
        <v>40203.25</v>
      </c>
      <c r="L252">
        <v>1267423200</v>
      </c>
      <c r="M252" s="10">
        <f t="shared" si="21"/>
        <v>40238.25</v>
      </c>
      <c r="N252" t="b">
        <v>0</v>
      </c>
      <c r="O252" t="b">
        <v>0</v>
      </c>
      <c r="P252" t="s">
        <v>23</v>
      </c>
      <c r="Q252" s="4">
        <f t="shared" si="18"/>
        <v>0.03</v>
      </c>
      <c r="R252" s="7">
        <f t="shared" si="19"/>
        <v>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20"/>
        <v>41252.25</v>
      </c>
      <c r="L253">
        <v>1355205600</v>
      </c>
      <c r="M253" s="10">
        <f t="shared" si="21"/>
        <v>41254.25</v>
      </c>
      <c r="N253" t="b">
        <v>0</v>
      </c>
      <c r="O253" t="b">
        <v>0</v>
      </c>
      <c r="P253" t="s">
        <v>33</v>
      </c>
      <c r="Q253" s="4">
        <f t="shared" si="18"/>
        <v>0.54084507042253516</v>
      </c>
      <c r="R253" s="7">
        <f t="shared" si="19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20"/>
        <v>41572.208333333336</v>
      </c>
      <c r="L254">
        <v>1383109200</v>
      </c>
      <c r="M254" s="10">
        <f t="shared" si="21"/>
        <v>41577.208333333336</v>
      </c>
      <c r="N254" t="b">
        <v>0</v>
      </c>
      <c r="O254" t="b">
        <v>0</v>
      </c>
      <c r="P254" t="s">
        <v>33</v>
      </c>
      <c r="Q254" s="4">
        <f t="shared" si="18"/>
        <v>6.2629999999999999</v>
      </c>
      <c r="R254" s="7">
        <f t="shared" si="19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20"/>
        <v>40641.208333333336</v>
      </c>
      <c r="L255">
        <v>1303275600</v>
      </c>
      <c r="M255" s="10">
        <f t="shared" si="21"/>
        <v>40653.208333333336</v>
      </c>
      <c r="N255" t="b">
        <v>0</v>
      </c>
      <c r="O255" t="b">
        <v>0</v>
      </c>
      <c r="P255" t="s">
        <v>53</v>
      </c>
      <c r="Q255" s="4">
        <f t="shared" si="18"/>
        <v>0.8902139917695473</v>
      </c>
      <c r="R255" s="7">
        <f t="shared" si="19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20"/>
        <v>42787.25</v>
      </c>
      <c r="L256">
        <v>1487829600</v>
      </c>
      <c r="M256" s="10">
        <f t="shared" si="21"/>
        <v>42789.25</v>
      </c>
      <c r="N256" t="b">
        <v>0</v>
      </c>
      <c r="O256" t="b">
        <v>0</v>
      </c>
      <c r="P256" t="s">
        <v>68</v>
      </c>
      <c r="Q256" s="4">
        <f t="shared" si="18"/>
        <v>1.8489130434782608</v>
      </c>
      <c r="R256" s="7">
        <f t="shared" si="19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20"/>
        <v>40590.25</v>
      </c>
      <c r="L257">
        <v>1298268000</v>
      </c>
      <c r="M257" s="10">
        <f t="shared" si="21"/>
        <v>40595.25</v>
      </c>
      <c r="N257" t="b">
        <v>0</v>
      </c>
      <c r="O257" t="b">
        <v>1</v>
      </c>
      <c r="P257" t="s">
        <v>23</v>
      </c>
      <c r="Q257" s="4">
        <f t="shared" si="18"/>
        <v>1.2016770186335404</v>
      </c>
      <c r="R257" s="7">
        <f t="shared" si="19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20"/>
        <v>42393.25</v>
      </c>
      <c r="L258">
        <v>1456812000</v>
      </c>
      <c r="M258" s="10">
        <f t="shared" si="21"/>
        <v>42430.25</v>
      </c>
      <c r="N258" t="b">
        <v>0</v>
      </c>
      <c r="O258" t="b">
        <v>0</v>
      </c>
      <c r="P258" t="s">
        <v>23</v>
      </c>
      <c r="Q258" s="4">
        <f t="shared" ref="Q258:Q321" si="24">E258/D258</f>
        <v>0.23390243902439026</v>
      </c>
      <c r="R258" s="7">
        <f t="shared" ref="R258:R321" si="25">IFERROR(E258/G258,0)</f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26">(((J259/60)/60)/24)+DATE(1970,1,1)</f>
        <v>41338.25</v>
      </c>
      <c r="L259">
        <v>1363669200</v>
      </c>
      <c r="M259" s="10">
        <f t="shared" ref="M259:M322" si="2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4"/>
        <v>1.46</v>
      </c>
      <c r="R259" s="7">
        <f t="shared" si="25"/>
        <v>90.456521739130437</v>
      </c>
      <c r="S259" t="str">
        <f t="shared" ref="S259:S322" si="28">LEFT($P259,SEARCH("/",$P259,1)-1)</f>
        <v>theater</v>
      </c>
      <c r="T259" t="str">
        <f t="shared" ref="T259:T322" si="29">RIGHT(P259,LEN(P259) - SEARCH("/",P259,1))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26"/>
        <v>42712.25</v>
      </c>
      <c r="L260">
        <v>1482904800</v>
      </c>
      <c r="M260" s="10">
        <f t="shared" si="27"/>
        <v>42732.25</v>
      </c>
      <c r="N260" t="b">
        <v>0</v>
      </c>
      <c r="O260" t="b">
        <v>1</v>
      </c>
      <c r="P260" t="s">
        <v>33</v>
      </c>
      <c r="Q260" s="4">
        <f t="shared" si="24"/>
        <v>2.6848000000000001</v>
      </c>
      <c r="R260" s="7">
        <f t="shared" si="25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26"/>
        <v>41251.25</v>
      </c>
      <c r="L261">
        <v>1356588000</v>
      </c>
      <c r="M261" s="10">
        <f t="shared" si="27"/>
        <v>41270.25</v>
      </c>
      <c r="N261" t="b">
        <v>1</v>
      </c>
      <c r="O261" t="b">
        <v>0</v>
      </c>
      <c r="P261" t="s">
        <v>122</v>
      </c>
      <c r="Q261" s="4">
        <f t="shared" si="24"/>
        <v>5.9749999999999996</v>
      </c>
      <c r="R261" s="7">
        <f t="shared" si="25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26"/>
        <v>41180.208333333336</v>
      </c>
      <c r="L262">
        <v>1349845200</v>
      </c>
      <c r="M262" s="10">
        <f t="shared" si="27"/>
        <v>41192.208333333336</v>
      </c>
      <c r="N262" t="b">
        <v>0</v>
      </c>
      <c r="O262" t="b">
        <v>0</v>
      </c>
      <c r="P262" t="s">
        <v>23</v>
      </c>
      <c r="Q262" s="4">
        <f t="shared" si="24"/>
        <v>1.5769841269841269</v>
      </c>
      <c r="R262" s="7">
        <f t="shared" si="25"/>
        <v>38.065134099616856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26"/>
        <v>40415.208333333336</v>
      </c>
      <c r="L263">
        <v>1283058000</v>
      </c>
      <c r="M263" s="10">
        <f t="shared" si="27"/>
        <v>40419.208333333336</v>
      </c>
      <c r="N263" t="b">
        <v>0</v>
      </c>
      <c r="O263" t="b">
        <v>1</v>
      </c>
      <c r="P263" t="s">
        <v>23</v>
      </c>
      <c r="Q263" s="4">
        <f t="shared" si="24"/>
        <v>0.31201660735468567</v>
      </c>
      <c r="R263" s="7">
        <f t="shared" si="25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26"/>
        <v>40638.208333333336</v>
      </c>
      <c r="L264">
        <v>1304226000</v>
      </c>
      <c r="M264" s="10">
        <f t="shared" si="27"/>
        <v>40664.208333333336</v>
      </c>
      <c r="N264" t="b">
        <v>0</v>
      </c>
      <c r="O264" t="b">
        <v>1</v>
      </c>
      <c r="P264" t="s">
        <v>60</v>
      </c>
      <c r="Q264" s="4">
        <f t="shared" si="24"/>
        <v>3.1341176470588237</v>
      </c>
      <c r="R264" s="7">
        <f t="shared" si="25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26"/>
        <v>40187.25</v>
      </c>
      <c r="L265">
        <v>1263016800</v>
      </c>
      <c r="M265" s="10">
        <f t="shared" si="27"/>
        <v>40187.25</v>
      </c>
      <c r="N265" t="b">
        <v>0</v>
      </c>
      <c r="O265" t="b">
        <v>0</v>
      </c>
      <c r="P265" t="s">
        <v>122</v>
      </c>
      <c r="Q265" s="4">
        <f t="shared" si="24"/>
        <v>3.7089655172413791</v>
      </c>
      <c r="R265" s="7">
        <f t="shared" si="25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26"/>
        <v>41317.25</v>
      </c>
      <c r="L266">
        <v>1362031200</v>
      </c>
      <c r="M266" s="10">
        <f t="shared" si="27"/>
        <v>41333.25</v>
      </c>
      <c r="N266" t="b">
        <v>0</v>
      </c>
      <c r="O266" t="b">
        <v>0</v>
      </c>
      <c r="P266" t="s">
        <v>33</v>
      </c>
      <c r="Q266" s="4">
        <f t="shared" si="24"/>
        <v>3.6266447368421053</v>
      </c>
      <c r="R266" s="7">
        <f t="shared" si="25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26"/>
        <v>42372.25</v>
      </c>
      <c r="L267">
        <v>1455602400</v>
      </c>
      <c r="M267" s="10">
        <f t="shared" si="27"/>
        <v>42416.25</v>
      </c>
      <c r="N267" t="b">
        <v>0</v>
      </c>
      <c r="O267" t="b">
        <v>0</v>
      </c>
      <c r="P267" t="s">
        <v>33</v>
      </c>
      <c r="Q267" s="4">
        <f t="shared" si="24"/>
        <v>1.2308163265306122</v>
      </c>
      <c r="R267" s="7">
        <f t="shared" si="25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26"/>
        <v>41950.25</v>
      </c>
      <c r="L268">
        <v>1418191200</v>
      </c>
      <c r="M268" s="10">
        <f t="shared" si="27"/>
        <v>41983.25</v>
      </c>
      <c r="N268" t="b">
        <v>0</v>
      </c>
      <c r="O268" t="b">
        <v>1</v>
      </c>
      <c r="P268" t="s">
        <v>159</v>
      </c>
      <c r="Q268" s="4">
        <f t="shared" si="24"/>
        <v>0.76766756032171579</v>
      </c>
      <c r="R268" s="7">
        <f t="shared" si="25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26"/>
        <v>41206.208333333336</v>
      </c>
      <c r="L269">
        <v>1352440800</v>
      </c>
      <c r="M269" s="10">
        <f t="shared" si="27"/>
        <v>41222.25</v>
      </c>
      <c r="N269" t="b">
        <v>0</v>
      </c>
      <c r="O269" t="b">
        <v>0</v>
      </c>
      <c r="P269" t="s">
        <v>33</v>
      </c>
      <c r="Q269" s="4">
        <f t="shared" si="24"/>
        <v>2.3362012987012988</v>
      </c>
      <c r="R269" s="7">
        <f t="shared" si="25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26"/>
        <v>41186.208333333336</v>
      </c>
      <c r="L270">
        <v>1353304800</v>
      </c>
      <c r="M270" s="10">
        <f t="shared" si="27"/>
        <v>41232.25</v>
      </c>
      <c r="N270" t="b">
        <v>0</v>
      </c>
      <c r="O270" t="b">
        <v>0</v>
      </c>
      <c r="P270" t="s">
        <v>42</v>
      </c>
      <c r="Q270" s="4">
        <f t="shared" si="24"/>
        <v>1.8053333333333332</v>
      </c>
      <c r="R270" s="7">
        <f t="shared" si="25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26"/>
        <v>43496.25</v>
      </c>
      <c r="L271">
        <v>1550728800</v>
      </c>
      <c r="M271" s="10">
        <f t="shared" si="27"/>
        <v>43517.25</v>
      </c>
      <c r="N271" t="b">
        <v>0</v>
      </c>
      <c r="O271" t="b">
        <v>0</v>
      </c>
      <c r="P271" t="s">
        <v>269</v>
      </c>
      <c r="Q271" s="4">
        <f t="shared" si="24"/>
        <v>2.5262857142857142</v>
      </c>
      <c r="R271" s="7">
        <f t="shared" si="25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26"/>
        <v>40514.25</v>
      </c>
      <c r="L272">
        <v>1291442400</v>
      </c>
      <c r="M272" s="10">
        <f t="shared" si="27"/>
        <v>40516.25</v>
      </c>
      <c r="N272" t="b">
        <v>0</v>
      </c>
      <c r="O272" t="b">
        <v>0</v>
      </c>
      <c r="P272" t="s">
        <v>89</v>
      </c>
      <c r="Q272" s="4">
        <f t="shared" si="24"/>
        <v>0.27176538240368026</v>
      </c>
      <c r="R272" s="7">
        <f t="shared" si="25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26"/>
        <v>42345.25</v>
      </c>
      <c r="L273">
        <v>1452146400</v>
      </c>
      <c r="M273" s="10">
        <f t="shared" si="27"/>
        <v>42376.25</v>
      </c>
      <c r="N273" t="b">
        <v>0</v>
      </c>
      <c r="O273" t="b">
        <v>0</v>
      </c>
      <c r="P273" t="s">
        <v>122</v>
      </c>
      <c r="Q273" s="4">
        <f t="shared" si="24"/>
        <v>1.2706571242680547E-2</v>
      </c>
      <c r="R273" s="7">
        <f t="shared" si="25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26"/>
        <v>43656.208333333328</v>
      </c>
      <c r="L274">
        <v>1564894800</v>
      </c>
      <c r="M274" s="10">
        <f t="shared" si="27"/>
        <v>43681.208333333328</v>
      </c>
      <c r="N274" t="b">
        <v>0</v>
      </c>
      <c r="O274" t="b">
        <v>1</v>
      </c>
      <c r="P274" t="s">
        <v>33</v>
      </c>
      <c r="Q274" s="4">
        <f t="shared" si="24"/>
        <v>3.0400978473581213</v>
      </c>
      <c r="R274" s="7">
        <f t="shared" si="25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26"/>
        <v>42995.208333333328</v>
      </c>
      <c r="L275">
        <v>1505883600</v>
      </c>
      <c r="M275" s="10">
        <f t="shared" si="27"/>
        <v>42998.208333333328</v>
      </c>
      <c r="N275" t="b">
        <v>0</v>
      </c>
      <c r="O275" t="b">
        <v>0</v>
      </c>
      <c r="P275" t="s">
        <v>33</v>
      </c>
      <c r="Q275" s="4">
        <f t="shared" si="24"/>
        <v>1.3723076923076922</v>
      </c>
      <c r="R275" s="7">
        <f t="shared" si="25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26"/>
        <v>43045.25</v>
      </c>
      <c r="L276">
        <v>1510380000</v>
      </c>
      <c r="M276" s="10">
        <f t="shared" si="27"/>
        <v>43050.25</v>
      </c>
      <c r="N276" t="b">
        <v>0</v>
      </c>
      <c r="O276" t="b">
        <v>0</v>
      </c>
      <c r="P276" t="s">
        <v>33</v>
      </c>
      <c r="Q276" s="4">
        <f t="shared" si="24"/>
        <v>0.32208333333333333</v>
      </c>
      <c r="R276" s="7">
        <f t="shared" si="25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26"/>
        <v>43561.208333333328</v>
      </c>
      <c r="L277">
        <v>1555218000</v>
      </c>
      <c r="M277" s="10">
        <f t="shared" si="27"/>
        <v>43569.208333333328</v>
      </c>
      <c r="N277" t="b">
        <v>0</v>
      </c>
      <c r="O277" t="b">
        <v>0</v>
      </c>
      <c r="P277" t="s">
        <v>206</v>
      </c>
      <c r="Q277" s="4">
        <f t="shared" si="24"/>
        <v>2.4151282051282053</v>
      </c>
      <c r="R277" s="7">
        <f t="shared" si="25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26"/>
        <v>41018.208333333336</v>
      </c>
      <c r="L278">
        <v>1335243600</v>
      </c>
      <c r="M278" s="10">
        <f t="shared" si="27"/>
        <v>41023.208333333336</v>
      </c>
      <c r="N278" t="b">
        <v>0</v>
      </c>
      <c r="O278" t="b">
        <v>1</v>
      </c>
      <c r="P278" t="s">
        <v>89</v>
      </c>
      <c r="Q278" s="4">
        <f t="shared" si="24"/>
        <v>0.96799999999999997</v>
      </c>
      <c r="R278" s="7">
        <f t="shared" si="25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26"/>
        <v>40378.208333333336</v>
      </c>
      <c r="L279">
        <v>1279688400</v>
      </c>
      <c r="M279" s="10">
        <f t="shared" si="27"/>
        <v>40380.208333333336</v>
      </c>
      <c r="N279" t="b">
        <v>0</v>
      </c>
      <c r="O279" t="b">
        <v>0</v>
      </c>
      <c r="P279" t="s">
        <v>33</v>
      </c>
      <c r="Q279" s="4">
        <f t="shared" si="24"/>
        <v>10.664285714285715</v>
      </c>
      <c r="R279" s="7">
        <f t="shared" si="25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26"/>
        <v>41239.25</v>
      </c>
      <c r="L280">
        <v>1356069600</v>
      </c>
      <c r="M280" s="10">
        <f t="shared" si="27"/>
        <v>41264.25</v>
      </c>
      <c r="N280" t="b">
        <v>0</v>
      </c>
      <c r="O280" t="b">
        <v>0</v>
      </c>
      <c r="P280" t="s">
        <v>28</v>
      </c>
      <c r="Q280" s="4">
        <f t="shared" si="24"/>
        <v>3.2588888888888889</v>
      </c>
      <c r="R280" s="7">
        <f t="shared" si="25"/>
        <v>96.692307692307693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26"/>
        <v>43346.208333333328</v>
      </c>
      <c r="L281">
        <v>1536210000</v>
      </c>
      <c r="M281" s="10">
        <f t="shared" si="27"/>
        <v>43349.208333333328</v>
      </c>
      <c r="N281" t="b">
        <v>0</v>
      </c>
      <c r="O281" t="b">
        <v>0</v>
      </c>
      <c r="P281" t="s">
        <v>33</v>
      </c>
      <c r="Q281" s="4">
        <f t="shared" si="24"/>
        <v>1.7070000000000001</v>
      </c>
      <c r="R281" s="7">
        <f t="shared" si="25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26"/>
        <v>43060.25</v>
      </c>
      <c r="L282">
        <v>1511762400</v>
      </c>
      <c r="M282" s="10">
        <f t="shared" si="27"/>
        <v>43066.25</v>
      </c>
      <c r="N282" t="b">
        <v>0</v>
      </c>
      <c r="O282" t="b">
        <v>0</v>
      </c>
      <c r="P282" t="s">
        <v>71</v>
      </c>
      <c r="Q282" s="4">
        <f t="shared" si="24"/>
        <v>5.8144</v>
      </c>
      <c r="R282" s="7">
        <f t="shared" si="25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26"/>
        <v>40979.25</v>
      </c>
      <c r="L283">
        <v>1333256400</v>
      </c>
      <c r="M283" s="10">
        <f t="shared" si="27"/>
        <v>41000.208333333336</v>
      </c>
      <c r="N283" t="b">
        <v>0</v>
      </c>
      <c r="O283" t="b">
        <v>1</v>
      </c>
      <c r="P283" t="s">
        <v>33</v>
      </c>
      <c r="Q283" s="4">
        <f t="shared" si="24"/>
        <v>0.91520972644376897</v>
      </c>
      <c r="R283" s="7">
        <f t="shared" si="25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26"/>
        <v>42701.25</v>
      </c>
      <c r="L284">
        <v>1480744800</v>
      </c>
      <c r="M284" s="10">
        <f t="shared" si="27"/>
        <v>42707.25</v>
      </c>
      <c r="N284" t="b">
        <v>0</v>
      </c>
      <c r="O284" t="b">
        <v>1</v>
      </c>
      <c r="P284" t="s">
        <v>269</v>
      </c>
      <c r="Q284" s="4">
        <f t="shared" si="24"/>
        <v>1.0804761904761904</v>
      </c>
      <c r="R284" s="7">
        <f t="shared" si="25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26"/>
        <v>42520.208333333328</v>
      </c>
      <c r="L285">
        <v>1465016400</v>
      </c>
      <c r="M285" s="10">
        <f t="shared" si="27"/>
        <v>42525.208333333328</v>
      </c>
      <c r="N285" t="b">
        <v>0</v>
      </c>
      <c r="O285" t="b">
        <v>0</v>
      </c>
      <c r="P285" t="s">
        <v>23</v>
      </c>
      <c r="Q285" s="4">
        <f t="shared" si="24"/>
        <v>0.18728395061728395</v>
      </c>
      <c r="R285" s="7">
        <f t="shared" si="25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26"/>
        <v>41030.208333333336</v>
      </c>
      <c r="L286">
        <v>1336280400</v>
      </c>
      <c r="M286" s="10">
        <f t="shared" si="27"/>
        <v>41035.208333333336</v>
      </c>
      <c r="N286" t="b">
        <v>0</v>
      </c>
      <c r="O286" t="b">
        <v>0</v>
      </c>
      <c r="P286" t="s">
        <v>28</v>
      </c>
      <c r="Q286" s="4">
        <f t="shared" si="24"/>
        <v>0.83193877551020412</v>
      </c>
      <c r="R286" s="7">
        <f t="shared" si="25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26"/>
        <v>42623.208333333328</v>
      </c>
      <c r="L287">
        <v>1476766800</v>
      </c>
      <c r="M287" s="10">
        <f t="shared" si="27"/>
        <v>42661.208333333328</v>
      </c>
      <c r="N287" t="b">
        <v>0</v>
      </c>
      <c r="O287" t="b">
        <v>0</v>
      </c>
      <c r="P287" t="s">
        <v>33</v>
      </c>
      <c r="Q287" s="4">
        <f t="shared" si="24"/>
        <v>7.0633333333333335</v>
      </c>
      <c r="R287" s="7">
        <f t="shared" si="25"/>
        <v>25.027559055118111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26"/>
        <v>42697.25</v>
      </c>
      <c r="L288">
        <v>1480485600</v>
      </c>
      <c r="M288" s="10">
        <f t="shared" si="27"/>
        <v>42704.25</v>
      </c>
      <c r="N288" t="b">
        <v>0</v>
      </c>
      <c r="O288" t="b">
        <v>0</v>
      </c>
      <c r="P288" t="s">
        <v>33</v>
      </c>
      <c r="Q288" s="4">
        <f t="shared" si="24"/>
        <v>0.17446030330062445</v>
      </c>
      <c r="R288" s="7">
        <f t="shared" si="25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26"/>
        <v>42122.208333333328</v>
      </c>
      <c r="L289">
        <v>1430197200</v>
      </c>
      <c r="M289" s="10">
        <f t="shared" si="27"/>
        <v>42122.208333333328</v>
      </c>
      <c r="N289" t="b">
        <v>0</v>
      </c>
      <c r="O289" t="b">
        <v>0</v>
      </c>
      <c r="P289" t="s">
        <v>50</v>
      </c>
      <c r="Q289" s="4">
        <f t="shared" si="24"/>
        <v>2.0973015873015872</v>
      </c>
      <c r="R289" s="7">
        <f t="shared" si="25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26"/>
        <v>40982.208333333336</v>
      </c>
      <c r="L290">
        <v>1331787600</v>
      </c>
      <c r="M290" s="10">
        <f t="shared" si="27"/>
        <v>40983.208333333336</v>
      </c>
      <c r="N290" t="b">
        <v>0</v>
      </c>
      <c r="O290" t="b">
        <v>1</v>
      </c>
      <c r="P290" t="s">
        <v>148</v>
      </c>
      <c r="Q290" s="4">
        <f t="shared" si="24"/>
        <v>0.97785714285714287</v>
      </c>
      <c r="R290" s="7">
        <f t="shared" si="25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26"/>
        <v>42219.208333333328</v>
      </c>
      <c r="L291">
        <v>1438837200</v>
      </c>
      <c r="M291" s="10">
        <f t="shared" si="27"/>
        <v>42222.208333333328</v>
      </c>
      <c r="N291" t="b">
        <v>0</v>
      </c>
      <c r="O291" t="b">
        <v>0</v>
      </c>
      <c r="P291" t="s">
        <v>33</v>
      </c>
      <c r="Q291" s="4">
        <f t="shared" si="24"/>
        <v>16.842500000000001</v>
      </c>
      <c r="R291" s="7">
        <f t="shared" si="25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26"/>
        <v>41404.208333333336</v>
      </c>
      <c r="L292">
        <v>1370926800</v>
      </c>
      <c r="M292" s="10">
        <f t="shared" si="27"/>
        <v>41436.208333333336</v>
      </c>
      <c r="N292" t="b">
        <v>0</v>
      </c>
      <c r="O292" t="b">
        <v>1</v>
      </c>
      <c r="P292" t="s">
        <v>42</v>
      </c>
      <c r="Q292" s="4">
        <f t="shared" si="24"/>
        <v>0.54402135231316728</v>
      </c>
      <c r="R292" s="7">
        <f t="shared" si="25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26"/>
        <v>40831.208333333336</v>
      </c>
      <c r="L293">
        <v>1319000400</v>
      </c>
      <c r="M293" s="10">
        <f t="shared" si="27"/>
        <v>40835.208333333336</v>
      </c>
      <c r="N293" t="b">
        <v>1</v>
      </c>
      <c r="O293" t="b">
        <v>0</v>
      </c>
      <c r="P293" t="s">
        <v>28</v>
      </c>
      <c r="Q293" s="4">
        <f t="shared" si="24"/>
        <v>4.5661111111111108</v>
      </c>
      <c r="R293" s="7">
        <f t="shared" si="25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26"/>
        <v>40984.208333333336</v>
      </c>
      <c r="L294">
        <v>1333429200</v>
      </c>
      <c r="M294" s="10">
        <f t="shared" si="27"/>
        <v>41002.208333333336</v>
      </c>
      <c r="N294" t="b">
        <v>0</v>
      </c>
      <c r="O294" t="b">
        <v>0</v>
      </c>
      <c r="P294" t="s">
        <v>17</v>
      </c>
      <c r="Q294" s="4">
        <f t="shared" si="24"/>
        <v>9.8219178082191785E-2</v>
      </c>
      <c r="R294" s="7">
        <f t="shared" si="25"/>
        <v>71.7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26"/>
        <v>40456.208333333336</v>
      </c>
      <c r="L295">
        <v>1287032400</v>
      </c>
      <c r="M295" s="10">
        <f t="shared" si="27"/>
        <v>40465.208333333336</v>
      </c>
      <c r="N295" t="b">
        <v>0</v>
      </c>
      <c r="O295" t="b">
        <v>0</v>
      </c>
      <c r="P295" t="s">
        <v>33</v>
      </c>
      <c r="Q295" s="4">
        <f t="shared" si="24"/>
        <v>0.16384615384615384</v>
      </c>
      <c r="R295" s="7">
        <f t="shared" si="25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26"/>
        <v>43399.208333333328</v>
      </c>
      <c r="L296">
        <v>1541570400</v>
      </c>
      <c r="M296" s="10">
        <f t="shared" si="27"/>
        <v>43411.25</v>
      </c>
      <c r="N296" t="b">
        <v>0</v>
      </c>
      <c r="O296" t="b">
        <v>0</v>
      </c>
      <c r="P296" t="s">
        <v>33</v>
      </c>
      <c r="Q296" s="4">
        <f t="shared" si="24"/>
        <v>13.396666666666667</v>
      </c>
      <c r="R296" s="7">
        <f t="shared" si="25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26"/>
        <v>41562.208333333336</v>
      </c>
      <c r="L297">
        <v>1383976800</v>
      </c>
      <c r="M297" s="10">
        <f t="shared" si="27"/>
        <v>41587.25</v>
      </c>
      <c r="N297" t="b">
        <v>0</v>
      </c>
      <c r="O297" t="b">
        <v>0</v>
      </c>
      <c r="P297" t="s">
        <v>33</v>
      </c>
      <c r="Q297" s="4">
        <f t="shared" si="24"/>
        <v>0.35650077760497667</v>
      </c>
      <c r="R297" s="7">
        <f t="shared" si="25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26"/>
        <v>43493.25</v>
      </c>
      <c r="L298">
        <v>1550556000</v>
      </c>
      <c r="M298" s="10">
        <f t="shared" si="27"/>
        <v>43515.25</v>
      </c>
      <c r="N298" t="b">
        <v>0</v>
      </c>
      <c r="O298" t="b">
        <v>0</v>
      </c>
      <c r="P298" t="s">
        <v>33</v>
      </c>
      <c r="Q298" s="4">
        <f t="shared" si="24"/>
        <v>0.54950819672131146</v>
      </c>
      <c r="R298" s="7">
        <f t="shared" si="25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26"/>
        <v>41653.25</v>
      </c>
      <c r="L299">
        <v>1390456800</v>
      </c>
      <c r="M299" s="10">
        <f t="shared" si="27"/>
        <v>41662.25</v>
      </c>
      <c r="N299" t="b">
        <v>0</v>
      </c>
      <c r="O299" t="b">
        <v>1</v>
      </c>
      <c r="P299" t="s">
        <v>33</v>
      </c>
      <c r="Q299" s="4">
        <f t="shared" si="24"/>
        <v>0.94236111111111109</v>
      </c>
      <c r="R299" s="7">
        <f t="shared" si="25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26"/>
        <v>42426.25</v>
      </c>
      <c r="L300">
        <v>1458018000</v>
      </c>
      <c r="M300" s="10">
        <f t="shared" si="27"/>
        <v>42444.208333333328</v>
      </c>
      <c r="N300" t="b">
        <v>0</v>
      </c>
      <c r="O300" t="b">
        <v>1</v>
      </c>
      <c r="P300" t="s">
        <v>23</v>
      </c>
      <c r="Q300" s="4">
        <f t="shared" si="24"/>
        <v>1.4391428571428571</v>
      </c>
      <c r="R300" s="7">
        <f t="shared" si="25"/>
        <v>69.958333333333329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26"/>
        <v>42432.25</v>
      </c>
      <c r="L301">
        <v>1461819600</v>
      </c>
      <c r="M301" s="10">
        <f t="shared" si="27"/>
        <v>42488.208333333328</v>
      </c>
      <c r="N301" t="b">
        <v>0</v>
      </c>
      <c r="O301" t="b">
        <v>0</v>
      </c>
      <c r="P301" t="s">
        <v>17</v>
      </c>
      <c r="Q301" s="4">
        <f t="shared" si="24"/>
        <v>0.51421052631578945</v>
      </c>
      <c r="R301" s="7">
        <f t="shared" si="25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26"/>
        <v>42977.208333333328</v>
      </c>
      <c r="L302">
        <v>1504155600</v>
      </c>
      <c r="M302" s="10">
        <f t="shared" si="27"/>
        <v>42978.208333333328</v>
      </c>
      <c r="N302" t="b">
        <v>0</v>
      </c>
      <c r="O302" t="b">
        <v>1</v>
      </c>
      <c r="P302" t="s">
        <v>68</v>
      </c>
      <c r="Q302" s="4">
        <f t="shared" si="24"/>
        <v>0.05</v>
      </c>
      <c r="R302" s="7">
        <f t="shared" si="25"/>
        <v>5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26"/>
        <v>42061.25</v>
      </c>
      <c r="L303">
        <v>1426395600</v>
      </c>
      <c r="M303" s="10">
        <f t="shared" si="27"/>
        <v>42078.208333333328</v>
      </c>
      <c r="N303" t="b">
        <v>0</v>
      </c>
      <c r="O303" t="b">
        <v>0</v>
      </c>
      <c r="P303" t="s">
        <v>42</v>
      </c>
      <c r="Q303" s="4">
        <f t="shared" si="24"/>
        <v>13.446666666666667</v>
      </c>
      <c r="R303" s="7">
        <f t="shared" si="25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26"/>
        <v>43345.208333333328</v>
      </c>
      <c r="L304">
        <v>1537074000</v>
      </c>
      <c r="M304" s="10">
        <f t="shared" si="27"/>
        <v>43359.208333333328</v>
      </c>
      <c r="N304" t="b">
        <v>0</v>
      </c>
      <c r="O304" t="b">
        <v>0</v>
      </c>
      <c r="P304" t="s">
        <v>33</v>
      </c>
      <c r="Q304" s="4">
        <f t="shared" si="24"/>
        <v>0.31844940867279897</v>
      </c>
      <c r="R304" s="7">
        <f t="shared" si="25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26"/>
        <v>42376.25</v>
      </c>
      <c r="L305">
        <v>1452578400</v>
      </c>
      <c r="M305" s="10">
        <f t="shared" si="27"/>
        <v>42381.25</v>
      </c>
      <c r="N305" t="b">
        <v>0</v>
      </c>
      <c r="O305" t="b">
        <v>0</v>
      </c>
      <c r="P305" t="s">
        <v>60</v>
      </c>
      <c r="Q305" s="4">
        <f t="shared" si="24"/>
        <v>0.82617647058823529</v>
      </c>
      <c r="R305" s="7">
        <f t="shared" si="25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26"/>
        <v>42589.208333333328</v>
      </c>
      <c r="L306">
        <v>1474088400</v>
      </c>
      <c r="M306" s="10">
        <f t="shared" si="27"/>
        <v>42630.208333333328</v>
      </c>
      <c r="N306" t="b">
        <v>0</v>
      </c>
      <c r="O306" t="b">
        <v>0</v>
      </c>
      <c r="P306" t="s">
        <v>42</v>
      </c>
      <c r="Q306" s="4">
        <f t="shared" si="24"/>
        <v>5.4614285714285717</v>
      </c>
      <c r="R306" s="7">
        <f t="shared" si="25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26"/>
        <v>42448.208333333328</v>
      </c>
      <c r="L307">
        <v>1461906000</v>
      </c>
      <c r="M307" s="10">
        <f t="shared" si="27"/>
        <v>42489.208333333328</v>
      </c>
      <c r="N307" t="b">
        <v>0</v>
      </c>
      <c r="O307" t="b">
        <v>0</v>
      </c>
      <c r="P307" t="s">
        <v>33</v>
      </c>
      <c r="Q307" s="4">
        <f t="shared" si="24"/>
        <v>2.8621428571428571</v>
      </c>
      <c r="R307" s="7">
        <f t="shared" si="25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26"/>
        <v>42930.208333333328</v>
      </c>
      <c r="L308">
        <v>1500267600</v>
      </c>
      <c r="M308" s="10">
        <f t="shared" si="27"/>
        <v>42933.208333333328</v>
      </c>
      <c r="N308" t="b">
        <v>0</v>
      </c>
      <c r="O308" t="b">
        <v>1</v>
      </c>
      <c r="P308" t="s">
        <v>33</v>
      </c>
      <c r="Q308" s="4">
        <f t="shared" si="24"/>
        <v>7.9076923076923072E-2</v>
      </c>
      <c r="R308" s="7">
        <f t="shared" si="25"/>
        <v>73.428571428571431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26"/>
        <v>41066.208333333336</v>
      </c>
      <c r="L309">
        <v>1340686800</v>
      </c>
      <c r="M309" s="10">
        <f t="shared" si="27"/>
        <v>41086.208333333336</v>
      </c>
      <c r="N309" t="b">
        <v>0</v>
      </c>
      <c r="O309" t="b">
        <v>1</v>
      </c>
      <c r="P309" t="s">
        <v>119</v>
      </c>
      <c r="Q309" s="4">
        <f t="shared" si="24"/>
        <v>1.3213677811550153</v>
      </c>
      <c r="R309" s="7">
        <f t="shared" si="25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26"/>
        <v>40651.208333333336</v>
      </c>
      <c r="L310">
        <v>1303189200</v>
      </c>
      <c r="M310" s="10">
        <f t="shared" si="27"/>
        <v>40652.208333333336</v>
      </c>
      <c r="N310" t="b">
        <v>0</v>
      </c>
      <c r="O310" t="b">
        <v>0</v>
      </c>
      <c r="P310" t="s">
        <v>33</v>
      </c>
      <c r="Q310" s="4">
        <f t="shared" si="24"/>
        <v>0.74077834179357027</v>
      </c>
      <c r="R310" s="7">
        <f t="shared" si="25"/>
        <v>109.04109589041096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26"/>
        <v>40807.208333333336</v>
      </c>
      <c r="L311">
        <v>1318309200</v>
      </c>
      <c r="M311" s="10">
        <f t="shared" si="27"/>
        <v>40827.208333333336</v>
      </c>
      <c r="N311" t="b">
        <v>0</v>
      </c>
      <c r="O311" t="b">
        <v>1</v>
      </c>
      <c r="P311" t="s">
        <v>60</v>
      </c>
      <c r="Q311" s="4">
        <f t="shared" si="24"/>
        <v>0.75292682926829269</v>
      </c>
      <c r="R311" s="7">
        <f t="shared" si="25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26"/>
        <v>40277.208333333336</v>
      </c>
      <c r="L312">
        <v>1272171600</v>
      </c>
      <c r="M312" s="10">
        <f t="shared" si="27"/>
        <v>40293.208333333336</v>
      </c>
      <c r="N312" t="b">
        <v>0</v>
      </c>
      <c r="O312" t="b">
        <v>0</v>
      </c>
      <c r="P312" t="s">
        <v>89</v>
      </c>
      <c r="Q312" s="4">
        <f t="shared" si="24"/>
        <v>0.20333333333333334</v>
      </c>
      <c r="R312" s="7">
        <f t="shared" si="25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26"/>
        <v>40590.25</v>
      </c>
      <c r="L313">
        <v>1298872800</v>
      </c>
      <c r="M313" s="10">
        <f t="shared" si="27"/>
        <v>40602.25</v>
      </c>
      <c r="N313" t="b">
        <v>0</v>
      </c>
      <c r="O313" t="b">
        <v>0</v>
      </c>
      <c r="P313" t="s">
        <v>33</v>
      </c>
      <c r="Q313" s="4">
        <f t="shared" si="24"/>
        <v>2.0336507936507937</v>
      </c>
      <c r="R313" s="7">
        <f t="shared" si="25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26"/>
        <v>41572.208333333336</v>
      </c>
      <c r="L314">
        <v>1383282000</v>
      </c>
      <c r="M314" s="10">
        <f t="shared" si="27"/>
        <v>41579.208333333336</v>
      </c>
      <c r="N314" t="b">
        <v>0</v>
      </c>
      <c r="O314" t="b">
        <v>0</v>
      </c>
      <c r="P314" t="s">
        <v>33</v>
      </c>
      <c r="Q314" s="4">
        <f t="shared" si="24"/>
        <v>3.1022842639593908</v>
      </c>
      <c r="R314" s="7">
        <f t="shared" si="25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26"/>
        <v>40966.25</v>
      </c>
      <c r="L315">
        <v>1330495200</v>
      </c>
      <c r="M315" s="10">
        <f t="shared" si="27"/>
        <v>40968.25</v>
      </c>
      <c r="N315" t="b">
        <v>0</v>
      </c>
      <c r="O315" t="b">
        <v>0</v>
      </c>
      <c r="P315" t="s">
        <v>23</v>
      </c>
      <c r="Q315" s="4">
        <f t="shared" si="24"/>
        <v>3.9531818181818181</v>
      </c>
      <c r="R315" s="7">
        <f t="shared" si="25"/>
        <v>39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26"/>
        <v>43536.208333333328</v>
      </c>
      <c r="L316">
        <v>1552798800</v>
      </c>
      <c r="M316" s="10">
        <f t="shared" si="27"/>
        <v>43541.208333333328</v>
      </c>
      <c r="N316" t="b">
        <v>0</v>
      </c>
      <c r="O316" t="b">
        <v>1</v>
      </c>
      <c r="P316" t="s">
        <v>42</v>
      </c>
      <c r="Q316" s="4">
        <f t="shared" si="24"/>
        <v>2.9471428571428571</v>
      </c>
      <c r="R316" s="7">
        <f t="shared" si="25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26"/>
        <v>41783.208333333336</v>
      </c>
      <c r="L317">
        <v>1403413200</v>
      </c>
      <c r="M317" s="10">
        <f t="shared" si="27"/>
        <v>41812.208333333336</v>
      </c>
      <c r="N317" t="b">
        <v>0</v>
      </c>
      <c r="O317" t="b">
        <v>0</v>
      </c>
      <c r="P317" t="s">
        <v>33</v>
      </c>
      <c r="Q317" s="4">
        <f t="shared" si="24"/>
        <v>0.33894736842105261</v>
      </c>
      <c r="R317" s="7">
        <f t="shared" si="25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26"/>
        <v>43788.25</v>
      </c>
      <c r="L318">
        <v>1574229600</v>
      </c>
      <c r="M318" s="10">
        <f t="shared" si="27"/>
        <v>43789.25</v>
      </c>
      <c r="N318" t="b">
        <v>0</v>
      </c>
      <c r="O318" t="b">
        <v>1</v>
      </c>
      <c r="P318" t="s">
        <v>17</v>
      </c>
      <c r="Q318" s="4">
        <f t="shared" si="24"/>
        <v>0.66677083333333331</v>
      </c>
      <c r="R318" s="7">
        <f t="shared" si="25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26"/>
        <v>42869.208333333328</v>
      </c>
      <c r="L319">
        <v>1495861200</v>
      </c>
      <c r="M319" s="10">
        <f t="shared" si="27"/>
        <v>42882.208333333328</v>
      </c>
      <c r="N319" t="b">
        <v>0</v>
      </c>
      <c r="O319" t="b">
        <v>0</v>
      </c>
      <c r="P319" t="s">
        <v>33</v>
      </c>
      <c r="Q319" s="4">
        <f t="shared" si="24"/>
        <v>0.19227272727272726</v>
      </c>
      <c r="R319" s="7">
        <f t="shared" si="25"/>
        <v>42.3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26"/>
        <v>41684.25</v>
      </c>
      <c r="L320">
        <v>1392530400</v>
      </c>
      <c r="M320" s="10">
        <f t="shared" si="27"/>
        <v>41686.25</v>
      </c>
      <c r="N320" t="b">
        <v>0</v>
      </c>
      <c r="O320" t="b">
        <v>0</v>
      </c>
      <c r="P320" t="s">
        <v>23</v>
      </c>
      <c r="Q320" s="4">
        <f t="shared" si="24"/>
        <v>0.15842105263157893</v>
      </c>
      <c r="R320" s="7">
        <f t="shared" si="25"/>
        <v>53.117647058823529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26"/>
        <v>40402.208333333336</v>
      </c>
      <c r="L321">
        <v>1283662800</v>
      </c>
      <c r="M321" s="10">
        <f t="shared" si="27"/>
        <v>40426.208333333336</v>
      </c>
      <c r="N321" t="b">
        <v>0</v>
      </c>
      <c r="O321" t="b">
        <v>0</v>
      </c>
      <c r="P321" t="s">
        <v>28</v>
      </c>
      <c r="Q321" s="4">
        <f t="shared" si="24"/>
        <v>0.38702380952380955</v>
      </c>
      <c r="R321" s="7">
        <f t="shared" si="25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26"/>
        <v>40673.208333333336</v>
      </c>
      <c r="L322">
        <v>1305781200</v>
      </c>
      <c r="M322" s="10">
        <f t="shared" si="27"/>
        <v>40682.208333333336</v>
      </c>
      <c r="N322" t="b">
        <v>0</v>
      </c>
      <c r="O322" t="b">
        <v>0</v>
      </c>
      <c r="P322" t="s">
        <v>119</v>
      </c>
      <c r="Q322" s="4">
        <f t="shared" ref="Q322:Q385" si="30">E322/D322</f>
        <v>9.5876777251184833E-2</v>
      </c>
      <c r="R322" s="7">
        <f t="shared" ref="R322:R385" si="31">IFERROR(E322/G322,0)</f>
        <v>101.15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32">(((J323/60)/60)/24)+DATE(1970,1,1)</f>
        <v>40634.208333333336</v>
      </c>
      <c r="L323">
        <v>1302325200</v>
      </c>
      <c r="M323" s="10">
        <f t="shared" ref="M323:M386" si="33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30"/>
        <v>0.94144366197183094</v>
      </c>
      <c r="R323" s="7">
        <f t="shared" si="31"/>
        <v>65.000810372771468</v>
      </c>
      <c r="S323" t="str">
        <f t="shared" ref="S323:S386" si="34">LEFT($P323,SEARCH("/",$P323,1)-1)</f>
        <v>film &amp; video</v>
      </c>
      <c r="T323" t="str">
        <f t="shared" ref="T323:T386" si="35">RIGHT(P323,LEN(P323) - SEARCH("/",P323,1))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32"/>
        <v>40507.25</v>
      </c>
      <c r="L324">
        <v>1291788000</v>
      </c>
      <c r="M324" s="10">
        <f t="shared" si="33"/>
        <v>40520.25</v>
      </c>
      <c r="N324" t="b">
        <v>0</v>
      </c>
      <c r="O324" t="b">
        <v>0</v>
      </c>
      <c r="P324" t="s">
        <v>33</v>
      </c>
      <c r="Q324" s="4">
        <f t="shared" si="30"/>
        <v>1.6656234096692113</v>
      </c>
      <c r="R324" s="7">
        <f t="shared" si="31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32"/>
        <v>41725.208333333336</v>
      </c>
      <c r="L325">
        <v>1396069200</v>
      </c>
      <c r="M325" s="10">
        <f t="shared" si="33"/>
        <v>41727.208333333336</v>
      </c>
      <c r="N325" t="b">
        <v>0</v>
      </c>
      <c r="O325" t="b">
        <v>0</v>
      </c>
      <c r="P325" t="s">
        <v>42</v>
      </c>
      <c r="Q325" s="4">
        <f t="shared" si="30"/>
        <v>0.24134831460674158</v>
      </c>
      <c r="R325" s="7">
        <f t="shared" si="31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32"/>
        <v>42176.208333333328</v>
      </c>
      <c r="L326">
        <v>1435899600</v>
      </c>
      <c r="M326" s="10">
        <f t="shared" si="33"/>
        <v>42188.208333333328</v>
      </c>
      <c r="N326" t="b">
        <v>0</v>
      </c>
      <c r="O326" t="b">
        <v>1</v>
      </c>
      <c r="P326" t="s">
        <v>33</v>
      </c>
      <c r="Q326" s="4">
        <f t="shared" si="30"/>
        <v>1.6405633802816901</v>
      </c>
      <c r="R326" s="7">
        <f t="shared" si="31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32"/>
        <v>43267.208333333328</v>
      </c>
      <c r="L327">
        <v>1531112400</v>
      </c>
      <c r="M327" s="10">
        <f t="shared" si="33"/>
        <v>43290.208333333328</v>
      </c>
      <c r="N327" t="b">
        <v>0</v>
      </c>
      <c r="O327" t="b">
        <v>1</v>
      </c>
      <c r="P327" t="s">
        <v>33</v>
      </c>
      <c r="Q327" s="4">
        <f t="shared" si="30"/>
        <v>0.90723076923076929</v>
      </c>
      <c r="R327" s="7">
        <f t="shared" si="31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32"/>
        <v>42364.25</v>
      </c>
      <c r="L328">
        <v>1451628000</v>
      </c>
      <c r="M328" s="10">
        <f t="shared" si="33"/>
        <v>42370.25</v>
      </c>
      <c r="N328" t="b">
        <v>0</v>
      </c>
      <c r="O328" t="b">
        <v>0</v>
      </c>
      <c r="P328" t="s">
        <v>71</v>
      </c>
      <c r="Q328" s="4">
        <f t="shared" si="30"/>
        <v>0.46194444444444444</v>
      </c>
      <c r="R328" s="7">
        <f t="shared" si="31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32"/>
        <v>43705.208333333328</v>
      </c>
      <c r="L329">
        <v>1567314000</v>
      </c>
      <c r="M329" s="10">
        <f t="shared" si="33"/>
        <v>43709.208333333328</v>
      </c>
      <c r="N329" t="b">
        <v>0</v>
      </c>
      <c r="O329" t="b">
        <v>1</v>
      </c>
      <c r="P329" t="s">
        <v>33</v>
      </c>
      <c r="Q329" s="4">
        <f t="shared" si="30"/>
        <v>0.38538461538461538</v>
      </c>
      <c r="R329" s="7">
        <f t="shared" si="31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32"/>
        <v>43434.25</v>
      </c>
      <c r="L330">
        <v>1544508000</v>
      </c>
      <c r="M330" s="10">
        <f t="shared" si="33"/>
        <v>43445.25</v>
      </c>
      <c r="N330" t="b">
        <v>0</v>
      </c>
      <c r="O330" t="b">
        <v>0</v>
      </c>
      <c r="P330" t="s">
        <v>23</v>
      </c>
      <c r="Q330" s="4">
        <f t="shared" si="30"/>
        <v>1.3356231003039514</v>
      </c>
      <c r="R330" s="7">
        <f t="shared" si="31"/>
        <v>54.004916018025398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32"/>
        <v>42716.25</v>
      </c>
      <c r="L331">
        <v>1482472800</v>
      </c>
      <c r="M331" s="10">
        <f t="shared" si="33"/>
        <v>42727.25</v>
      </c>
      <c r="N331" t="b">
        <v>0</v>
      </c>
      <c r="O331" t="b">
        <v>0</v>
      </c>
      <c r="P331" t="s">
        <v>89</v>
      </c>
      <c r="Q331" s="4">
        <f t="shared" si="30"/>
        <v>0.22896588486140726</v>
      </c>
      <c r="R331" s="7">
        <f t="shared" si="31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32"/>
        <v>43077.25</v>
      </c>
      <c r="L332">
        <v>1512799200</v>
      </c>
      <c r="M332" s="10">
        <f t="shared" si="33"/>
        <v>43078.25</v>
      </c>
      <c r="N332" t="b">
        <v>0</v>
      </c>
      <c r="O332" t="b">
        <v>0</v>
      </c>
      <c r="P332" t="s">
        <v>42</v>
      </c>
      <c r="Q332" s="4">
        <f t="shared" si="30"/>
        <v>1.8495548961424333</v>
      </c>
      <c r="R332" s="7">
        <f t="shared" si="31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32"/>
        <v>40896.25</v>
      </c>
      <c r="L333">
        <v>1324360800</v>
      </c>
      <c r="M333" s="10">
        <f t="shared" si="33"/>
        <v>40897.25</v>
      </c>
      <c r="N333" t="b">
        <v>0</v>
      </c>
      <c r="O333" t="b">
        <v>0</v>
      </c>
      <c r="P333" t="s">
        <v>17</v>
      </c>
      <c r="Q333" s="4">
        <f t="shared" si="30"/>
        <v>4.4372727272727275</v>
      </c>
      <c r="R333" s="7">
        <f t="shared" si="31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32"/>
        <v>41361.208333333336</v>
      </c>
      <c r="L334">
        <v>1364533200</v>
      </c>
      <c r="M334" s="10">
        <f t="shared" si="33"/>
        <v>41362.208333333336</v>
      </c>
      <c r="N334" t="b">
        <v>0</v>
      </c>
      <c r="O334" t="b">
        <v>0</v>
      </c>
      <c r="P334" t="s">
        <v>65</v>
      </c>
      <c r="Q334" s="4">
        <f t="shared" si="30"/>
        <v>1.999806763285024</v>
      </c>
      <c r="R334" s="7">
        <f t="shared" si="31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32"/>
        <v>43424.25</v>
      </c>
      <c r="L335">
        <v>1545112800</v>
      </c>
      <c r="M335" s="10">
        <f t="shared" si="33"/>
        <v>43452.25</v>
      </c>
      <c r="N335" t="b">
        <v>0</v>
      </c>
      <c r="O335" t="b">
        <v>0</v>
      </c>
      <c r="P335" t="s">
        <v>33</v>
      </c>
      <c r="Q335" s="4">
        <f t="shared" si="30"/>
        <v>1.2395833333333333</v>
      </c>
      <c r="R335" s="7">
        <f t="shared" si="31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32"/>
        <v>43110.25</v>
      </c>
      <c r="L336">
        <v>1516168800</v>
      </c>
      <c r="M336" s="10">
        <f t="shared" si="33"/>
        <v>43117.25</v>
      </c>
      <c r="N336" t="b">
        <v>0</v>
      </c>
      <c r="O336" t="b">
        <v>0</v>
      </c>
      <c r="P336" t="s">
        <v>23</v>
      </c>
      <c r="Q336" s="4">
        <f t="shared" si="30"/>
        <v>1.8661329305135952</v>
      </c>
      <c r="R336" s="7">
        <f t="shared" si="31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32"/>
        <v>43784.25</v>
      </c>
      <c r="L337">
        <v>1574920800</v>
      </c>
      <c r="M337" s="10">
        <f t="shared" si="33"/>
        <v>43797.25</v>
      </c>
      <c r="N337" t="b">
        <v>0</v>
      </c>
      <c r="O337" t="b">
        <v>0</v>
      </c>
      <c r="P337" t="s">
        <v>23</v>
      </c>
      <c r="Q337" s="4">
        <f t="shared" si="30"/>
        <v>1.1428538550057536</v>
      </c>
      <c r="R337" s="7">
        <f t="shared" si="31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32"/>
        <v>40527.25</v>
      </c>
      <c r="L338">
        <v>1292479200</v>
      </c>
      <c r="M338" s="10">
        <f t="shared" si="33"/>
        <v>40528.25</v>
      </c>
      <c r="N338" t="b">
        <v>0</v>
      </c>
      <c r="O338" t="b">
        <v>1</v>
      </c>
      <c r="P338" t="s">
        <v>23</v>
      </c>
      <c r="Q338" s="4">
        <f t="shared" si="30"/>
        <v>0.97032531824611035</v>
      </c>
      <c r="R338" s="7">
        <f t="shared" si="31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32"/>
        <v>43780.25</v>
      </c>
      <c r="L339">
        <v>1573538400</v>
      </c>
      <c r="M339" s="10">
        <f t="shared" si="33"/>
        <v>43781.25</v>
      </c>
      <c r="N339" t="b">
        <v>0</v>
      </c>
      <c r="O339" t="b">
        <v>0</v>
      </c>
      <c r="P339" t="s">
        <v>33</v>
      </c>
      <c r="Q339" s="4">
        <f t="shared" si="30"/>
        <v>1.2281904761904763</v>
      </c>
      <c r="R339" s="7">
        <f t="shared" si="31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32"/>
        <v>40821.208333333336</v>
      </c>
      <c r="L340">
        <v>1320382800</v>
      </c>
      <c r="M340" s="10">
        <f t="shared" si="33"/>
        <v>40851.208333333336</v>
      </c>
      <c r="N340" t="b">
        <v>0</v>
      </c>
      <c r="O340" t="b">
        <v>0</v>
      </c>
      <c r="P340" t="s">
        <v>33</v>
      </c>
      <c r="Q340" s="4">
        <f t="shared" si="30"/>
        <v>1.7914326647564469</v>
      </c>
      <c r="R340" s="7">
        <f t="shared" si="31"/>
        <v>73.989349112426041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32"/>
        <v>42949.208333333328</v>
      </c>
      <c r="L341">
        <v>1502859600</v>
      </c>
      <c r="M341" s="10">
        <f t="shared" si="33"/>
        <v>42963.208333333328</v>
      </c>
      <c r="N341" t="b">
        <v>0</v>
      </c>
      <c r="O341" t="b">
        <v>0</v>
      </c>
      <c r="P341" t="s">
        <v>33</v>
      </c>
      <c r="Q341" s="4">
        <f t="shared" si="30"/>
        <v>0.79951577402787966</v>
      </c>
      <c r="R341" s="7">
        <f t="shared" si="31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32"/>
        <v>40889.25</v>
      </c>
      <c r="L342">
        <v>1323756000</v>
      </c>
      <c r="M342" s="10">
        <f t="shared" si="33"/>
        <v>40890.25</v>
      </c>
      <c r="N342" t="b">
        <v>0</v>
      </c>
      <c r="O342" t="b">
        <v>0</v>
      </c>
      <c r="P342" t="s">
        <v>122</v>
      </c>
      <c r="Q342" s="4">
        <f t="shared" si="30"/>
        <v>0.94242587601078165</v>
      </c>
      <c r="R342" s="7">
        <f t="shared" si="31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32"/>
        <v>42244.208333333328</v>
      </c>
      <c r="L343">
        <v>1441342800</v>
      </c>
      <c r="M343" s="10">
        <f t="shared" si="33"/>
        <v>42251.208333333328</v>
      </c>
      <c r="N343" t="b">
        <v>0</v>
      </c>
      <c r="O343" t="b">
        <v>0</v>
      </c>
      <c r="P343" t="s">
        <v>60</v>
      </c>
      <c r="Q343" s="4">
        <f t="shared" si="30"/>
        <v>0.84669291338582675</v>
      </c>
      <c r="R343" s="7">
        <f t="shared" si="31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32"/>
        <v>41475.208333333336</v>
      </c>
      <c r="L344">
        <v>1375333200</v>
      </c>
      <c r="M344" s="10">
        <f t="shared" si="33"/>
        <v>41487.208333333336</v>
      </c>
      <c r="N344" t="b">
        <v>0</v>
      </c>
      <c r="O344" t="b">
        <v>0</v>
      </c>
      <c r="P344" t="s">
        <v>33</v>
      </c>
      <c r="Q344" s="4">
        <f t="shared" si="30"/>
        <v>0.66521920668058454</v>
      </c>
      <c r="R344" s="7">
        <f t="shared" si="31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32"/>
        <v>41597.25</v>
      </c>
      <c r="L345">
        <v>1389420000</v>
      </c>
      <c r="M345" s="10">
        <f t="shared" si="33"/>
        <v>41650.25</v>
      </c>
      <c r="N345" t="b">
        <v>0</v>
      </c>
      <c r="O345" t="b">
        <v>0</v>
      </c>
      <c r="P345" t="s">
        <v>33</v>
      </c>
      <c r="Q345" s="4">
        <f t="shared" si="30"/>
        <v>0.53922222222222227</v>
      </c>
      <c r="R345" s="7">
        <f t="shared" si="31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32"/>
        <v>43122.25</v>
      </c>
      <c r="L346">
        <v>1520056800</v>
      </c>
      <c r="M346" s="10">
        <f t="shared" si="33"/>
        <v>43162.25</v>
      </c>
      <c r="N346" t="b">
        <v>0</v>
      </c>
      <c r="O346" t="b">
        <v>0</v>
      </c>
      <c r="P346" t="s">
        <v>89</v>
      </c>
      <c r="Q346" s="4">
        <f t="shared" si="30"/>
        <v>0.41983299595141699</v>
      </c>
      <c r="R346" s="7">
        <f t="shared" si="31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32"/>
        <v>42194.208333333328</v>
      </c>
      <c r="L347">
        <v>1436504400</v>
      </c>
      <c r="M347" s="10">
        <f t="shared" si="33"/>
        <v>42195.208333333328</v>
      </c>
      <c r="N347" t="b">
        <v>0</v>
      </c>
      <c r="O347" t="b">
        <v>0</v>
      </c>
      <c r="P347" t="s">
        <v>53</v>
      </c>
      <c r="Q347" s="4">
        <f t="shared" si="30"/>
        <v>0.14694796954314721</v>
      </c>
      <c r="R347" s="7">
        <f t="shared" si="31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32"/>
        <v>42971.208333333328</v>
      </c>
      <c r="L348">
        <v>1508302800</v>
      </c>
      <c r="M348" s="10">
        <f t="shared" si="33"/>
        <v>43026.208333333328</v>
      </c>
      <c r="N348" t="b">
        <v>0</v>
      </c>
      <c r="O348" t="b">
        <v>1</v>
      </c>
      <c r="P348" t="s">
        <v>60</v>
      </c>
      <c r="Q348" s="4">
        <f t="shared" si="30"/>
        <v>0.34475</v>
      </c>
      <c r="R348" s="7">
        <f t="shared" si="31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32"/>
        <v>42046.25</v>
      </c>
      <c r="L349">
        <v>1425708000</v>
      </c>
      <c r="M349" s="10">
        <f t="shared" si="33"/>
        <v>42070.25</v>
      </c>
      <c r="N349" t="b">
        <v>0</v>
      </c>
      <c r="O349" t="b">
        <v>0</v>
      </c>
      <c r="P349" t="s">
        <v>28</v>
      </c>
      <c r="Q349" s="4">
        <f t="shared" si="30"/>
        <v>14.007777777777777</v>
      </c>
      <c r="R349" s="7">
        <f t="shared" si="31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32"/>
        <v>42782.25</v>
      </c>
      <c r="L350">
        <v>1488348000</v>
      </c>
      <c r="M350" s="10">
        <f t="shared" si="33"/>
        <v>42795.25</v>
      </c>
      <c r="N350" t="b">
        <v>0</v>
      </c>
      <c r="O350" t="b">
        <v>0</v>
      </c>
      <c r="P350" t="s">
        <v>17</v>
      </c>
      <c r="Q350" s="4">
        <f t="shared" si="30"/>
        <v>0.71770351758793971</v>
      </c>
      <c r="R350" s="7">
        <f t="shared" si="31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32"/>
        <v>42930.208333333328</v>
      </c>
      <c r="L351">
        <v>1502600400</v>
      </c>
      <c r="M351" s="10">
        <f t="shared" si="33"/>
        <v>42960.208333333328</v>
      </c>
      <c r="N351" t="b">
        <v>0</v>
      </c>
      <c r="O351" t="b">
        <v>0</v>
      </c>
      <c r="P351" t="s">
        <v>33</v>
      </c>
      <c r="Q351" s="4">
        <f t="shared" si="30"/>
        <v>0.53074115044247783</v>
      </c>
      <c r="R351" s="7">
        <f t="shared" si="31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32"/>
        <v>42144.208333333328</v>
      </c>
      <c r="L352">
        <v>1433653200</v>
      </c>
      <c r="M352" s="10">
        <f t="shared" si="33"/>
        <v>42162.208333333328</v>
      </c>
      <c r="N352" t="b">
        <v>0</v>
      </c>
      <c r="O352" t="b">
        <v>1</v>
      </c>
      <c r="P352" t="s">
        <v>159</v>
      </c>
      <c r="Q352" s="4">
        <f t="shared" si="30"/>
        <v>0.05</v>
      </c>
      <c r="R352" s="7">
        <f t="shared" si="31"/>
        <v>5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32"/>
        <v>42240.208333333328</v>
      </c>
      <c r="L353">
        <v>1441602000</v>
      </c>
      <c r="M353" s="10">
        <f t="shared" si="33"/>
        <v>42254.208333333328</v>
      </c>
      <c r="N353" t="b">
        <v>0</v>
      </c>
      <c r="O353" t="b">
        <v>0</v>
      </c>
      <c r="P353" t="s">
        <v>23</v>
      </c>
      <c r="Q353" s="4">
        <f t="shared" si="30"/>
        <v>1.2770715249662619</v>
      </c>
      <c r="R353" s="7">
        <f t="shared" si="31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32"/>
        <v>42315.25</v>
      </c>
      <c r="L354">
        <v>1447567200</v>
      </c>
      <c r="M354" s="10">
        <f t="shared" si="33"/>
        <v>42323.25</v>
      </c>
      <c r="N354" t="b">
        <v>0</v>
      </c>
      <c r="O354" t="b">
        <v>0</v>
      </c>
      <c r="P354" t="s">
        <v>33</v>
      </c>
      <c r="Q354" s="4">
        <f t="shared" si="30"/>
        <v>0.34892857142857142</v>
      </c>
      <c r="R354" s="7">
        <f t="shared" si="31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32"/>
        <v>43651.208333333328</v>
      </c>
      <c r="L355">
        <v>1562389200</v>
      </c>
      <c r="M355" s="10">
        <f t="shared" si="33"/>
        <v>43652.208333333328</v>
      </c>
      <c r="N355" t="b">
        <v>0</v>
      </c>
      <c r="O355" t="b">
        <v>0</v>
      </c>
      <c r="P355" t="s">
        <v>33</v>
      </c>
      <c r="Q355" s="4">
        <f t="shared" si="30"/>
        <v>4.105982142857143</v>
      </c>
      <c r="R355" s="7">
        <f t="shared" si="31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32"/>
        <v>41520.208333333336</v>
      </c>
      <c r="L356">
        <v>1378789200</v>
      </c>
      <c r="M356" s="10">
        <f t="shared" si="33"/>
        <v>41527.208333333336</v>
      </c>
      <c r="N356" t="b">
        <v>0</v>
      </c>
      <c r="O356" t="b">
        <v>0</v>
      </c>
      <c r="P356" t="s">
        <v>42</v>
      </c>
      <c r="Q356" s="4">
        <f t="shared" si="30"/>
        <v>1.2373770491803278</v>
      </c>
      <c r="R356" s="7">
        <f t="shared" si="31"/>
        <v>94.35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32"/>
        <v>42757.25</v>
      </c>
      <c r="L357">
        <v>1488520800</v>
      </c>
      <c r="M357" s="10">
        <f t="shared" si="33"/>
        <v>42797.25</v>
      </c>
      <c r="N357" t="b">
        <v>0</v>
      </c>
      <c r="O357" t="b">
        <v>0</v>
      </c>
      <c r="P357" t="s">
        <v>65</v>
      </c>
      <c r="Q357" s="4">
        <f t="shared" si="30"/>
        <v>0.58973684210526311</v>
      </c>
      <c r="R357" s="7">
        <f t="shared" si="31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32"/>
        <v>40922.25</v>
      </c>
      <c r="L358">
        <v>1327298400</v>
      </c>
      <c r="M358" s="10">
        <f t="shared" si="33"/>
        <v>40931.25</v>
      </c>
      <c r="N358" t="b">
        <v>0</v>
      </c>
      <c r="O358" t="b">
        <v>0</v>
      </c>
      <c r="P358" t="s">
        <v>33</v>
      </c>
      <c r="Q358" s="4">
        <f t="shared" si="30"/>
        <v>0.36892473118279567</v>
      </c>
      <c r="R358" s="7">
        <f t="shared" si="31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32"/>
        <v>42250.208333333328</v>
      </c>
      <c r="L359">
        <v>1443416400</v>
      </c>
      <c r="M359" s="10">
        <f t="shared" si="33"/>
        <v>42275.208333333328</v>
      </c>
      <c r="N359" t="b">
        <v>0</v>
      </c>
      <c r="O359" t="b">
        <v>0</v>
      </c>
      <c r="P359" t="s">
        <v>89</v>
      </c>
      <c r="Q359" s="4">
        <f t="shared" si="30"/>
        <v>1.8491304347826087</v>
      </c>
      <c r="R359" s="7">
        <f t="shared" si="31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32"/>
        <v>43322.208333333328</v>
      </c>
      <c r="L360">
        <v>1534136400</v>
      </c>
      <c r="M360" s="10">
        <f t="shared" si="33"/>
        <v>43325.208333333328</v>
      </c>
      <c r="N360" t="b">
        <v>1</v>
      </c>
      <c r="O360" t="b">
        <v>0</v>
      </c>
      <c r="P360" t="s">
        <v>122</v>
      </c>
      <c r="Q360" s="4">
        <f t="shared" si="30"/>
        <v>0.11814432989690722</v>
      </c>
      <c r="R360" s="7">
        <f t="shared" si="31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32"/>
        <v>40782.208333333336</v>
      </c>
      <c r="L361">
        <v>1315026000</v>
      </c>
      <c r="M361" s="10">
        <f t="shared" si="33"/>
        <v>40789.208333333336</v>
      </c>
      <c r="N361" t="b">
        <v>0</v>
      </c>
      <c r="O361" t="b">
        <v>0</v>
      </c>
      <c r="P361" t="s">
        <v>71</v>
      </c>
      <c r="Q361" s="4">
        <f t="shared" si="30"/>
        <v>2.9870000000000001</v>
      </c>
      <c r="R361" s="7">
        <f t="shared" si="31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32"/>
        <v>40544.25</v>
      </c>
      <c r="L362">
        <v>1295071200</v>
      </c>
      <c r="M362" s="10">
        <f t="shared" si="33"/>
        <v>40558.25</v>
      </c>
      <c r="N362" t="b">
        <v>0</v>
      </c>
      <c r="O362" t="b">
        <v>1</v>
      </c>
      <c r="P362" t="s">
        <v>33</v>
      </c>
      <c r="Q362" s="4">
        <f t="shared" si="30"/>
        <v>2.2635175879396985</v>
      </c>
      <c r="R362" s="7">
        <f t="shared" si="31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32"/>
        <v>43015.208333333328</v>
      </c>
      <c r="L363">
        <v>1509426000</v>
      </c>
      <c r="M363" s="10">
        <f t="shared" si="33"/>
        <v>43039.208333333328</v>
      </c>
      <c r="N363" t="b">
        <v>0</v>
      </c>
      <c r="O363" t="b">
        <v>0</v>
      </c>
      <c r="P363" t="s">
        <v>33</v>
      </c>
      <c r="Q363" s="4">
        <f t="shared" si="30"/>
        <v>1.7356363636363636</v>
      </c>
      <c r="R363" s="7">
        <f t="shared" si="31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32"/>
        <v>40570.25</v>
      </c>
      <c r="L364">
        <v>1299391200</v>
      </c>
      <c r="M364" s="10">
        <f t="shared" si="33"/>
        <v>40608.25</v>
      </c>
      <c r="N364" t="b">
        <v>0</v>
      </c>
      <c r="O364" t="b">
        <v>0</v>
      </c>
      <c r="P364" t="s">
        <v>23</v>
      </c>
      <c r="Q364" s="4">
        <f t="shared" si="30"/>
        <v>3.7175675675675675</v>
      </c>
      <c r="R364" s="7">
        <f t="shared" si="31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32"/>
        <v>40904.25</v>
      </c>
      <c r="L365">
        <v>1325052000</v>
      </c>
      <c r="M365" s="10">
        <f t="shared" si="33"/>
        <v>40905.25</v>
      </c>
      <c r="N365" t="b">
        <v>0</v>
      </c>
      <c r="O365" t="b">
        <v>0</v>
      </c>
      <c r="P365" t="s">
        <v>23</v>
      </c>
      <c r="Q365" s="4">
        <f t="shared" si="30"/>
        <v>1.601923076923077</v>
      </c>
      <c r="R365" s="7">
        <f t="shared" si="31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32"/>
        <v>43164.25</v>
      </c>
      <c r="L366">
        <v>1522818000</v>
      </c>
      <c r="M366" s="10">
        <f t="shared" si="33"/>
        <v>43194.208333333328</v>
      </c>
      <c r="N366" t="b">
        <v>0</v>
      </c>
      <c r="O366" t="b">
        <v>0</v>
      </c>
      <c r="P366" t="s">
        <v>60</v>
      </c>
      <c r="Q366" s="4">
        <f t="shared" si="30"/>
        <v>16.163333333333334</v>
      </c>
      <c r="R366" s="7">
        <f t="shared" si="31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32"/>
        <v>42733.25</v>
      </c>
      <c r="L367">
        <v>1485324000</v>
      </c>
      <c r="M367" s="10">
        <f t="shared" si="33"/>
        <v>42760.25</v>
      </c>
      <c r="N367" t="b">
        <v>0</v>
      </c>
      <c r="O367" t="b">
        <v>0</v>
      </c>
      <c r="P367" t="s">
        <v>33</v>
      </c>
      <c r="Q367" s="4">
        <f t="shared" si="30"/>
        <v>7.3343749999999996</v>
      </c>
      <c r="R367" s="7">
        <f t="shared" si="31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32"/>
        <v>40546.25</v>
      </c>
      <c r="L368">
        <v>1294120800</v>
      </c>
      <c r="M368" s="10">
        <f t="shared" si="33"/>
        <v>40547.25</v>
      </c>
      <c r="N368" t="b">
        <v>0</v>
      </c>
      <c r="O368" t="b">
        <v>1</v>
      </c>
      <c r="P368" t="s">
        <v>33</v>
      </c>
      <c r="Q368" s="4">
        <f t="shared" si="30"/>
        <v>5.9211111111111112</v>
      </c>
      <c r="R368" s="7">
        <f t="shared" si="31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32"/>
        <v>41930.208333333336</v>
      </c>
      <c r="L369">
        <v>1415685600</v>
      </c>
      <c r="M369" s="10">
        <f t="shared" si="33"/>
        <v>41954.25</v>
      </c>
      <c r="N369" t="b">
        <v>0</v>
      </c>
      <c r="O369" t="b">
        <v>1</v>
      </c>
      <c r="P369" t="s">
        <v>33</v>
      </c>
      <c r="Q369" s="4">
        <f t="shared" si="30"/>
        <v>0.18888888888888888</v>
      </c>
      <c r="R369" s="7">
        <f t="shared" si="31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32"/>
        <v>40464.208333333336</v>
      </c>
      <c r="L370">
        <v>1288933200</v>
      </c>
      <c r="M370" s="10">
        <f t="shared" si="33"/>
        <v>40487.208333333336</v>
      </c>
      <c r="N370" t="b">
        <v>0</v>
      </c>
      <c r="O370" t="b">
        <v>1</v>
      </c>
      <c r="P370" t="s">
        <v>42</v>
      </c>
      <c r="Q370" s="4">
        <f t="shared" si="30"/>
        <v>2.7680769230769231</v>
      </c>
      <c r="R370" s="7">
        <f t="shared" si="31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32"/>
        <v>41308.25</v>
      </c>
      <c r="L371">
        <v>1363237200</v>
      </c>
      <c r="M371" s="10">
        <f t="shared" si="33"/>
        <v>41347.208333333336</v>
      </c>
      <c r="N371" t="b">
        <v>0</v>
      </c>
      <c r="O371" t="b">
        <v>1</v>
      </c>
      <c r="P371" t="s">
        <v>269</v>
      </c>
      <c r="Q371" s="4">
        <f t="shared" si="30"/>
        <v>2.730185185185185</v>
      </c>
      <c r="R371" s="7">
        <f t="shared" si="31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32"/>
        <v>43570.208333333328</v>
      </c>
      <c r="L372">
        <v>1555822800</v>
      </c>
      <c r="M372" s="10">
        <f t="shared" si="33"/>
        <v>43576.208333333328</v>
      </c>
      <c r="N372" t="b">
        <v>0</v>
      </c>
      <c r="O372" t="b">
        <v>0</v>
      </c>
      <c r="P372" t="s">
        <v>33</v>
      </c>
      <c r="Q372" s="4">
        <f t="shared" si="30"/>
        <v>1.593633125556545</v>
      </c>
      <c r="R372" s="7">
        <f t="shared" si="31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32"/>
        <v>42043.25</v>
      </c>
      <c r="L373">
        <v>1427778000</v>
      </c>
      <c r="M373" s="10">
        <f t="shared" si="33"/>
        <v>42094.208333333328</v>
      </c>
      <c r="N373" t="b">
        <v>0</v>
      </c>
      <c r="O373" t="b">
        <v>0</v>
      </c>
      <c r="P373" t="s">
        <v>33</v>
      </c>
      <c r="Q373" s="4">
        <f t="shared" si="30"/>
        <v>0.67869978858350954</v>
      </c>
      <c r="R373" s="7">
        <f t="shared" si="31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32"/>
        <v>42012.25</v>
      </c>
      <c r="L374">
        <v>1422424800</v>
      </c>
      <c r="M374" s="10">
        <f t="shared" si="33"/>
        <v>42032.25</v>
      </c>
      <c r="N374" t="b">
        <v>0</v>
      </c>
      <c r="O374" t="b">
        <v>1</v>
      </c>
      <c r="P374" t="s">
        <v>42</v>
      </c>
      <c r="Q374" s="4">
        <f t="shared" si="30"/>
        <v>15.915555555555555</v>
      </c>
      <c r="R374" s="7">
        <f t="shared" si="31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32"/>
        <v>42964.208333333328</v>
      </c>
      <c r="L375">
        <v>1503637200</v>
      </c>
      <c r="M375" s="10">
        <f t="shared" si="33"/>
        <v>42972.208333333328</v>
      </c>
      <c r="N375" t="b">
        <v>0</v>
      </c>
      <c r="O375" t="b">
        <v>0</v>
      </c>
      <c r="P375" t="s">
        <v>33</v>
      </c>
      <c r="Q375" s="4">
        <f t="shared" si="30"/>
        <v>7.3018222222222224</v>
      </c>
      <c r="R375" s="7">
        <f t="shared" si="31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32"/>
        <v>43476.25</v>
      </c>
      <c r="L376">
        <v>1547618400</v>
      </c>
      <c r="M376" s="10">
        <f t="shared" si="33"/>
        <v>43481.25</v>
      </c>
      <c r="N376" t="b">
        <v>0</v>
      </c>
      <c r="O376" t="b">
        <v>1</v>
      </c>
      <c r="P376" t="s">
        <v>42</v>
      </c>
      <c r="Q376" s="4">
        <f t="shared" si="30"/>
        <v>0.13185782556750297</v>
      </c>
      <c r="R376" s="7">
        <f t="shared" si="31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32"/>
        <v>42293.208333333328</v>
      </c>
      <c r="L377">
        <v>1449900000</v>
      </c>
      <c r="M377" s="10">
        <f t="shared" si="33"/>
        <v>42350.25</v>
      </c>
      <c r="N377" t="b">
        <v>0</v>
      </c>
      <c r="O377" t="b">
        <v>0</v>
      </c>
      <c r="P377" t="s">
        <v>60</v>
      </c>
      <c r="Q377" s="4">
        <f t="shared" si="30"/>
        <v>0.54777777777777781</v>
      </c>
      <c r="R377" s="7">
        <f t="shared" si="31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32"/>
        <v>41826.208333333336</v>
      </c>
      <c r="L378">
        <v>1405141200</v>
      </c>
      <c r="M378" s="10">
        <f t="shared" si="33"/>
        <v>41832.208333333336</v>
      </c>
      <c r="N378" t="b">
        <v>0</v>
      </c>
      <c r="O378" t="b">
        <v>0</v>
      </c>
      <c r="P378" t="s">
        <v>23</v>
      </c>
      <c r="Q378" s="4">
        <f t="shared" si="30"/>
        <v>3.6102941176470589</v>
      </c>
      <c r="R378" s="7">
        <f t="shared" si="31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32"/>
        <v>43760.208333333328</v>
      </c>
      <c r="L379">
        <v>1572933600</v>
      </c>
      <c r="M379" s="10">
        <f t="shared" si="33"/>
        <v>43774.25</v>
      </c>
      <c r="N379" t="b">
        <v>0</v>
      </c>
      <c r="O379" t="b">
        <v>0</v>
      </c>
      <c r="P379" t="s">
        <v>33</v>
      </c>
      <c r="Q379" s="4">
        <f t="shared" si="30"/>
        <v>0.10257545271629778</v>
      </c>
      <c r="R379" s="7">
        <f t="shared" si="31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32"/>
        <v>43241.208333333328</v>
      </c>
      <c r="L380">
        <v>1530162000</v>
      </c>
      <c r="M380" s="10">
        <f t="shared" si="33"/>
        <v>43279.208333333328</v>
      </c>
      <c r="N380" t="b">
        <v>0</v>
      </c>
      <c r="O380" t="b">
        <v>0</v>
      </c>
      <c r="P380" t="s">
        <v>42</v>
      </c>
      <c r="Q380" s="4">
        <f t="shared" si="30"/>
        <v>0.13962962962962963</v>
      </c>
      <c r="R380" s="7">
        <f t="shared" si="31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32"/>
        <v>40843.208333333336</v>
      </c>
      <c r="L381">
        <v>1320904800</v>
      </c>
      <c r="M381" s="10">
        <f t="shared" si="33"/>
        <v>40857.25</v>
      </c>
      <c r="N381" t="b">
        <v>0</v>
      </c>
      <c r="O381" t="b">
        <v>0</v>
      </c>
      <c r="P381" t="s">
        <v>33</v>
      </c>
      <c r="Q381" s="4">
        <f t="shared" si="30"/>
        <v>0.40444444444444444</v>
      </c>
      <c r="R381" s="7">
        <f t="shared" si="31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32"/>
        <v>41448.208333333336</v>
      </c>
      <c r="L382">
        <v>1372395600</v>
      </c>
      <c r="M382" s="10">
        <f t="shared" si="33"/>
        <v>41453.208333333336</v>
      </c>
      <c r="N382" t="b">
        <v>0</v>
      </c>
      <c r="O382" t="b">
        <v>0</v>
      </c>
      <c r="P382" t="s">
        <v>33</v>
      </c>
      <c r="Q382" s="4">
        <f t="shared" si="30"/>
        <v>1.6032</v>
      </c>
      <c r="R382" s="7">
        <f t="shared" si="31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32"/>
        <v>42163.208333333328</v>
      </c>
      <c r="L383">
        <v>1437714000</v>
      </c>
      <c r="M383" s="10">
        <f t="shared" si="33"/>
        <v>42209.208333333328</v>
      </c>
      <c r="N383" t="b">
        <v>0</v>
      </c>
      <c r="O383" t="b">
        <v>0</v>
      </c>
      <c r="P383" t="s">
        <v>33</v>
      </c>
      <c r="Q383" s="4">
        <f t="shared" si="30"/>
        <v>1.8394339622641509</v>
      </c>
      <c r="R383" s="7">
        <f t="shared" si="31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32"/>
        <v>43024.208333333328</v>
      </c>
      <c r="L384">
        <v>1509771600</v>
      </c>
      <c r="M384" s="10">
        <f t="shared" si="33"/>
        <v>43043.208333333328</v>
      </c>
      <c r="N384" t="b">
        <v>0</v>
      </c>
      <c r="O384" t="b">
        <v>0</v>
      </c>
      <c r="P384" t="s">
        <v>122</v>
      </c>
      <c r="Q384" s="4">
        <f t="shared" si="30"/>
        <v>0.63769230769230767</v>
      </c>
      <c r="R384" s="7">
        <f t="shared" si="31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32"/>
        <v>43509.25</v>
      </c>
      <c r="L385">
        <v>1550556000</v>
      </c>
      <c r="M385" s="10">
        <f t="shared" si="33"/>
        <v>43515.25</v>
      </c>
      <c r="N385" t="b">
        <v>0</v>
      </c>
      <c r="O385" t="b">
        <v>1</v>
      </c>
      <c r="P385" t="s">
        <v>17</v>
      </c>
      <c r="Q385" s="4">
        <f t="shared" si="30"/>
        <v>2.2538095238095237</v>
      </c>
      <c r="R385" s="7">
        <f t="shared" si="31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32"/>
        <v>42776.25</v>
      </c>
      <c r="L386">
        <v>1489039200</v>
      </c>
      <c r="M386" s="10">
        <f t="shared" si="33"/>
        <v>42803.25</v>
      </c>
      <c r="N386" t="b">
        <v>1</v>
      </c>
      <c r="O386" t="b">
        <v>1</v>
      </c>
      <c r="P386" t="s">
        <v>42</v>
      </c>
      <c r="Q386" s="4">
        <f t="shared" ref="Q386:Q449" si="36">E386/D386</f>
        <v>1.7200961538461539</v>
      </c>
      <c r="R386" s="7">
        <f t="shared" ref="R386:R449" si="37">IFERROR(E386/G386,0)</f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38">(((J387/60)/60)/24)+DATE(1970,1,1)</f>
        <v>43553.208333333328</v>
      </c>
      <c r="L387">
        <v>1556600400</v>
      </c>
      <c r="M387" s="10">
        <f t="shared" ref="M387:M450" si="39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6"/>
        <v>1.4616709511568124</v>
      </c>
      <c r="R387" s="7">
        <f t="shared" si="37"/>
        <v>50.007915567282325</v>
      </c>
      <c r="S387" t="str">
        <f t="shared" ref="S387:S450" si="40">LEFT($P387,SEARCH("/",$P387,1)-1)</f>
        <v>publishing</v>
      </c>
      <c r="T387" t="str">
        <f t="shared" ref="T387:T450" si="41">RIGHT(P387,LEN(P387) - SEARCH("/",P387,1))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38"/>
        <v>40355.208333333336</v>
      </c>
      <c r="L388">
        <v>1278565200</v>
      </c>
      <c r="M388" s="10">
        <f t="shared" si="39"/>
        <v>40367.208333333336</v>
      </c>
      <c r="N388" t="b">
        <v>0</v>
      </c>
      <c r="O388" t="b">
        <v>0</v>
      </c>
      <c r="P388" t="s">
        <v>33</v>
      </c>
      <c r="Q388" s="4">
        <f t="shared" si="36"/>
        <v>0.76423616236162362</v>
      </c>
      <c r="R388" s="7">
        <f t="shared" si="37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38"/>
        <v>41072.208333333336</v>
      </c>
      <c r="L389">
        <v>1339909200</v>
      </c>
      <c r="M389" s="10">
        <f t="shared" si="39"/>
        <v>41077.208333333336</v>
      </c>
      <c r="N389" t="b">
        <v>0</v>
      </c>
      <c r="O389" t="b">
        <v>0</v>
      </c>
      <c r="P389" t="s">
        <v>65</v>
      </c>
      <c r="Q389" s="4">
        <f t="shared" si="36"/>
        <v>0.39261467889908258</v>
      </c>
      <c r="R389" s="7">
        <f t="shared" si="37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38"/>
        <v>40912.25</v>
      </c>
      <c r="L390">
        <v>1325829600</v>
      </c>
      <c r="M390" s="10">
        <f t="shared" si="39"/>
        <v>40914.25</v>
      </c>
      <c r="N390" t="b">
        <v>0</v>
      </c>
      <c r="O390" t="b">
        <v>0</v>
      </c>
      <c r="P390" t="s">
        <v>60</v>
      </c>
      <c r="Q390" s="4">
        <f t="shared" si="36"/>
        <v>0.11270034843205574</v>
      </c>
      <c r="R390" s="7">
        <f t="shared" si="37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38"/>
        <v>40479.208333333336</v>
      </c>
      <c r="L391">
        <v>1290578400</v>
      </c>
      <c r="M391" s="10">
        <f t="shared" si="39"/>
        <v>40506.25</v>
      </c>
      <c r="N391" t="b">
        <v>0</v>
      </c>
      <c r="O391" t="b">
        <v>0</v>
      </c>
      <c r="P391" t="s">
        <v>33</v>
      </c>
      <c r="Q391" s="4">
        <f t="shared" si="36"/>
        <v>1.2211084337349398</v>
      </c>
      <c r="R391" s="7">
        <f t="shared" si="37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38"/>
        <v>41530.208333333336</v>
      </c>
      <c r="L392">
        <v>1380344400</v>
      </c>
      <c r="M392" s="10">
        <f t="shared" si="39"/>
        <v>41545.208333333336</v>
      </c>
      <c r="N392" t="b">
        <v>0</v>
      </c>
      <c r="O392" t="b">
        <v>0</v>
      </c>
      <c r="P392" t="s">
        <v>122</v>
      </c>
      <c r="Q392" s="4">
        <f t="shared" si="36"/>
        <v>1.8654166666666667</v>
      </c>
      <c r="R392" s="7">
        <f t="shared" si="37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38"/>
        <v>41653.25</v>
      </c>
      <c r="L393">
        <v>1389852000</v>
      </c>
      <c r="M393" s="10">
        <f t="shared" si="39"/>
        <v>41655.25</v>
      </c>
      <c r="N393" t="b">
        <v>0</v>
      </c>
      <c r="O393" t="b">
        <v>0</v>
      </c>
      <c r="P393" t="s">
        <v>68</v>
      </c>
      <c r="Q393" s="4">
        <f t="shared" si="36"/>
        <v>7.27317880794702E-2</v>
      </c>
      <c r="R393" s="7">
        <f t="shared" si="37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38"/>
        <v>40549.25</v>
      </c>
      <c r="L394">
        <v>1294466400</v>
      </c>
      <c r="M394" s="10">
        <f t="shared" si="39"/>
        <v>40551.25</v>
      </c>
      <c r="N394" t="b">
        <v>0</v>
      </c>
      <c r="O394" t="b">
        <v>0</v>
      </c>
      <c r="P394" t="s">
        <v>65</v>
      </c>
      <c r="Q394" s="4">
        <f t="shared" si="36"/>
        <v>0.65642371234207963</v>
      </c>
      <c r="R394" s="7">
        <f t="shared" si="37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38"/>
        <v>42933.208333333328</v>
      </c>
      <c r="L395">
        <v>1500354000</v>
      </c>
      <c r="M395" s="10">
        <f t="shared" si="39"/>
        <v>42934.208333333328</v>
      </c>
      <c r="N395" t="b">
        <v>0</v>
      </c>
      <c r="O395" t="b">
        <v>0</v>
      </c>
      <c r="P395" t="s">
        <v>159</v>
      </c>
      <c r="Q395" s="4">
        <f t="shared" si="36"/>
        <v>2.2896178343949045</v>
      </c>
      <c r="R395" s="7">
        <f t="shared" si="37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38"/>
        <v>41484.208333333336</v>
      </c>
      <c r="L396">
        <v>1375938000</v>
      </c>
      <c r="M396" s="10">
        <f t="shared" si="39"/>
        <v>41494.208333333336</v>
      </c>
      <c r="N396" t="b">
        <v>0</v>
      </c>
      <c r="O396" t="b">
        <v>1</v>
      </c>
      <c r="P396" t="s">
        <v>42</v>
      </c>
      <c r="Q396" s="4">
        <f t="shared" si="36"/>
        <v>4.6937499999999996</v>
      </c>
      <c r="R396" s="7">
        <f t="shared" si="37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38"/>
        <v>40885.25</v>
      </c>
      <c r="L397">
        <v>1323410400</v>
      </c>
      <c r="M397" s="10">
        <f t="shared" si="39"/>
        <v>40886.25</v>
      </c>
      <c r="N397" t="b">
        <v>1</v>
      </c>
      <c r="O397" t="b">
        <v>0</v>
      </c>
      <c r="P397" t="s">
        <v>33</v>
      </c>
      <c r="Q397" s="4">
        <f t="shared" si="36"/>
        <v>1.3011267605633803</v>
      </c>
      <c r="R397" s="7">
        <f t="shared" si="37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38"/>
        <v>43378.208333333328</v>
      </c>
      <c r="L398">
        <v>1539406800</v>
      </c>
      <c r="M398" s="10">
        <f t="shared" si="39"/>
        <v>43386.208333333328</v>
      </c>
      <c r="N398" t="b">
        <v>0</v>
      </c>
      <c r="O398" t="b">
        <v>0</v>
      </c>
      <c r="P398" t="s">
        <v>53</v>
      </c>
      <c r="Q398" s="4">
        <f t="shared" si="36"/>
        <v>1.6705422993492407</v>
      </c>
      <c r="R398" s="7">
        <f t="shared" si="37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38"/>
        <v>41417.208333333336</v>
      </c>
      <c r="L399">
        <v>1369803600</v>
      </c>
      <c r="M399" s="10">
        <f t="shared" si="39"/>
        <v>41423.208333333336</v>
      </c>
      <c r="N399" t="b">
        <v>0</v>
      </c>
      <c r="O399" t="b">
        <v>0</v>
      </c>
      <c r="P399" t="s">
        <v>23</v>
      </c>
      <c r="Q399" s="4">
        <f t="shared" si="36"/>
        <v>1.738641975308642</v>
      </c>
      <c r="R399" s="7">
        <f t="shared" si="37"/>
        <v>31.019823788546255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38"/>
        <v>43228.208333333328</v>
      </c>
      <c r="L400">
        <v>1525928400</v>
      </c>
      <c r="M400" s="10">
        <f t="shared" si="39"/>
        <v>43230.208333333328</v>
      </c>
      <c r="N400" t="b">
        <v>0</v>
      </c>
      <c r="O400" t="b">
        <v>1</v>
      </c>
      <c r="P400" t="s">
        <v>71</v>
      </c>
      <c r="Q400" s="4">
        <f t="shared" si="36"/>
        <v>7.1776470588235295</v>
      </c>
      <c r="R400" s="7">
        <f t="shared" si="37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38"/>
        <v>40576.25</v>
      </c>
      <c r="L401">
        <v>1297231200</v>
      </c>
      <c r="M401" s="10">
        <f t="shared" si="39"/>
        <v>40583.25</v>
      </c>
      <c r="N401" t="b">
        <v>0</v>
      </c>
      <c r="O401" t="b">
        <v>0</v>
      </c>
      <c r="P401" t="s">
        <v>60</v>
      </c>
      <c r="Q401" s="4">
        <f t="shared" si="36"/>
        <v>0.63850976361767731</v>
      </c>
      <c r="R401" s="7">
        <f t="shared" si="37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38"/>
        <v>41502.208333333336</v>
      </c>
      <c r="L402">
        <v>1378530000</v>
      </c>
      <c r="M402" s="10">
        <f t="shared" si="39"/>
        <v>41524.208333333336</v>
      </c>
      <c r="N402" t="b">
        <v>0</v>
      </c>
      <c r="O402" t="b">
        <v>1</v>
      </c>
      <c r="P402" t="s">
        <v>122</v>
      </c>
      <c r="Q402" s="4">
        <f t="shared" si="36"/>
        <v>0.02</v>
      </c>
      <c r="R402" s="7">
        <f t="shared" si="37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38"/>
        <v>43765.208333333328</v>
      </c>
      <c r="L403">
        <v>1572152400</v>
      </c>
      <c r="M403" s="10">
        <f t="shared" si="39"/>
        <v>43765.208333333328</v>
      </c>
      <c r="N403" t="b">
        <v>0</v>
      </c>
      <c r="O403" t="b">
        <v>0</v>
      </c>
      <c r="P403" t="s">
        <v>33</v>
      </c>
      <c r="Q403" s="4">
        <f t="shared" si="36"/>
        <v>15.302222222222222</v>
      </c>
      <c r="R403" s="7">
        <f t="shared" si="37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38"/>
        <v>40914.25</v>
      </c>
      <c r="L404">
        <v>1329890400</v>
      </c>
      <c r="M404" s="10">
        <f t="shared" si="39"/>
        <v>40961.25</v>
      </c>
      <c r="N404" t="b">
        <v>0</v>
      </c>
      <c r="O404" t="b">
        <v>1</v>
      </c>
      <c r="P404" t="s">
        <v>100</v>
      </c>
      <c r="Q404" s="4">
        <f t="shared" si="36"/>
        <v>0.40356164383561643</v>
      </c>
      <c r="R404" s="7">
        <f t="shared" si="37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38"/>
        <v>40310.208333333336</v>
      </c>
      <c r="L405">
        <v>1276750800</v>
      </c>
      <c r="M405" s="10">
        <f t="shared" si="39"/>
        <v>40346.208333333336</v>
      </c>
      <c r="N405" t="b">
        <v>0</v>
      </c>
      <c r="O405" t="b">
        <v>1</v>
      </c>
      <c r="P405" t="s">
        <v>33</v>
      </c>
      <c r="Q405" s="4">
        <f t="shared" si="36"/>
        <v>0.86220633299284988</v>
      </c>
      <c r="R405" s="7">
        <f t="shared" si="37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38"/>
        <v>43053.25</v>
      </c>
      <c r="L406">
        <v>1510898400</v>
      </c>
      <c r="M406" s="10">
        <f t="shared" si="39"/>
        <v>43056.25</v>
      </c>
      <c r="N406" t="b">
        <v>0</v>
      </c>
      <c r="O406" t="b">
        <v>0</v>
      </c>
      <c r="P406" t="s">
        <v>33</v>
      </c>
      <c r="Q406" s="4">
        <f t="shared" si="36"/>
        <v>3.1558486707566464</v>
      </c>
      <c r="R406" s="7">
        <f t="shared" si="37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38"/>
        <v>43255.208333333328</v>
      </c>
      <c r="L407">
        <v>1532408400</v>
      </c>
      <c r="M407" s="10">
        <f t="shared" si="39"/>
        <v>43305.208333333328</v>
      </c>
      <c r="N407" t="b">
        <v>0</v>
      </c>
      <c r="O407" t="b">
        <v>0</v>
      </c>
      <c r="P407" t="s">
        <v>33</v>
      </c>
      <c r="Q407" s="4">
        <f t="shared" si="36"/>
        <v>0.89618243243243245</v>
      </c>
      <c r="R407" s="7">
        <f t="shared" si="37"/>
        <v>60.981609195402299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38"/>
        <v>41304.25</v>
      </c>
      <c r="L408">
        <v>1360562400</v>
      </c>
      <c r="M408" s="10">
        <f t="shared" si="39"/>
        <v>41316.25</v>
      </c>
      <c r="N408" t="b">
        <v>1</v>
      </c>
      <c r="O408" t="b">
        <v>0</v>
      </c>
      <c r="P408" t="s">
        <v>42</v>
      </c>
      <c r="Q408" s="4">
        <f t="shared" si="36"/>
        <v>1.8214503816793892</v>
      </c>
      <c r="R408" s="7">
        <f t="shared" si="37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38"/>
        <v>43751.208333333328</v>
      </c>
      <c r="L409">
        <v>1571547600</v>
      </c>
      <c r="M409" s="10">
        <f t="shared" si="39"/>
        <v>43758.208333333328</v>
      </c>
      <c r="N409" t="b">
        <v>0</v>
      </c>
      <c r="O409" t="b">
        <v>0</v>
      </c>
      <c r="P409" t="s">
        <v>33</v>
      </c>
      <c r="Q409" s="4">
        <f t="shared" si="36"/>
        <v>3.5588235294117645</v>
      </c>
      <c r="R409" s="7">
        <f t="shared" si="37"/>
        <v>25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38"/>
        <v>42541.208333333328</v>
      </c>
      <c r="L410">
        <v>1468126800</v>
      </c>
      <c r="M410" s="10">
        <f t="shared" si="39"/>
        <v>42561.208333333328</v>
      </c>
      <c r="N410" t="b">
        <v>0</v>
      </c>
      <c r="O410" t="b">
        <v>0</v>
      </c>
      <c r="P410" t="s">
        <v>42</v>
      </c>
      <c r="Q410" s="4">
        <f t="shared" si="36"/>
        <v>1.3183695652173912</v>
      </c>
      <c r="R410" s="7">
        <f t="shared" si="37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38"/>
        <v>42843.208333333328</v>
      </c>
      <c r="L411">
        <v>1492837200</v>
      </c>
      <c r="M411" s="10">
        <f t="shared" si="39"/>
        <v>42847.208333333328</v>
      </c>
      <c r="N411" t="b">
        <v>0</v>
      </c>
      <c r="O411" t="b">
        <v>0</v>
      </c>
      <c r="P411" t="s">
        <v>23</v>
      </c>
      <c r="Q411" s="4">
        <f t="shared" si="36"/>
        <v>0.46315634218289087</v>
      </c>
      <c r="R411" s="7">
        <f t="shared" si="37"/>
        <v>87.960784313725483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38"/>
        <v>42122.208333333328</v>
      </c>
      <c r="L412">
        <v>1430197200</v>
      </c>
      <c r="M412" s="10">
        <f t="shared" si="39"/>
        <v>42122.208333333328</v>
      </c>
      <c r="N412" t="b">
        <v>0</v>
      </c>
      <c r="O412" t="b">
        <v>0</v>
      </c>
      <c r="P412" t="s">
        <v>292</v>
      </c>
      <c r="Q412" s="4">
        <f t="shared" si="36"/>
        <v>0.36132726089785294</v>
      </c>
      <c r="R412" s="7">
        <f t="shared" si="37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38"/>
        <v>42884.208333333328</v>
      </c>
      <c r="L413">
        <v>1496206800</v>
      </c>
      <c r="M413" s="10">
        <f t="shared" si="39"/>
        <v>42886.208333333328</v>
      </c>
      <c r="N413" t="b">
        <v>0</v>
      </c>
      <c r="O413" t="b">
        <v>0</v>
      </c>
      <c r="P413" t="s">
        <v>33</v>
      </c>
      <c r="Q413" s="4">
        <f t="shared" si="36"/>
        <v>1.0462820512820512</v>
      </c>
      <c r="R413" s="7">
        <f t="shared" si="37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38"/>
        <v>41642.25</v>
      </c>
      <c r="L414">
        <v>1389592800</v>
      </c>
      <c r="M414" s="10">
        <f t="shared" si="39"/>
        <v>41652.25</v>
      </c>
      <c r="N414" t="b">
        <v>0</v>
      </c>
      <c r="O414" t="b">
        <v>0</v>
      </c>
      <c r="P414" t="s">
        <v>119</v>
      </c>
      <c r="Q414" s="4">
        <f t="shared" si="36"/>
        <v>6.6885714285714286</v>
      </c>
      <c r="R414" s="7">
        <f t="shared" si="37"/>
        <v>104.82089552238806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38"/>
        <v>43431.25</v>
      </c>
      <c r="L415">
        <v>1545631200</v>
      </c>
      <c r="M415" s="10">
        <f t="shared" si="39"/>
        <v>43458.25</v>
      </c>
      <c r="N415" t="b">
        <v>0</v>
      </c>
      <c r="O415" t="b">
        <v>0</v>
      </c>
      <c r="P415" t="s">
        <v>71</v>
      </c>
      <c r="Q415" s="4">
        <f t="shared" si="36"/>
        <v>0.62072823218997364</v>
      </c>
      <c r="R415" s="7">
        <f t="shared" si="37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38"/>
        <v>40288.208333333336</v>
      </c>
      <c r="L416">
        <v>1272430800</v>
      </c>
      <c r="M416" s="10">
        <f t="shared" si="39"/>
        <v>40296.208333333336</v>
      </c>
      <c r="N416" t="b">
        <v>0</v>
      </c>
      <c r="O416" t="b">
        <v>1</v>
      </c>
      <c r="P416" t="s">
        <v>17</v>
      </c>
      <c r="Q416" s="4">
        <f t="shared" si="36"/>
        <v>0.84699787460148779</v>
      </c>
      <c r="R416" s="7">
        <f t="shared" si="37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38"/>
        <v>40921.25</v>
      </c>
      <c r="L417">
        <v>1327903200</v>
      </c>
      <c r="M417" s="10">
        <f t="shared" si="39"/>
        <v>40938.25</v>
      </c>
      <c r="N417" t="b">
        <v>0</v>
      </c>
      <c r="O417" t="b">
        <v>0</v>
      </c>
      <c r="P417" t="s">
        <v>33</v>
      </c>
      <c r="Q417" s="4">
        <f t="shared" si="36"/>
        <v>0.11059030837004405</v>
      </c>
      <c r="R417" s="7">
        <f t="shared" si="37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38"/>
        <v>40560.25</v>
      </c>
      <c r="L418">
        <v>1296021600</v>
      </c>
      <c r="M418" s="10">
        <f t="shared" si="39"/>
        <v>40569.25</v>
      </c>
      <c r="N418" t="b">
        <v>0</v>
      </c>
      <c r="O418" t="b">
        <v>1</v>
      </c>
      <c r="P418" t="s">
        <v>42</v>
      </c>
      <c r="Q418" s="4">
        <f t="shared" si="36"/>
        <v>0.43838781575037145</v>
      </c>
      <c r="R418" s="7">
        <f t="shared" si="37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38"/>
        <v>43407.208333333328</v>
      </c>
      <c r="L419">
        <v>1543298400</v>
      </c>
      <c r="M419" s="10">
        <f t="shared" si="39"/>
        <v>43431.25</v>
      </c>
      <c r="N419" t="b">
        <v>0</v>
      </c>
      <c r="O419" t="b">
        <v>0</v>
      </c>
      <c r="P419" t="s">
        <v>33</v>
      </c>
      <c r="Q419" s="4">
        <f t="shared" si="36"/>
        <v>0.55470588235294116</v>
      </c>
      <c r="R419" s="7">
        <f t="shared" si="37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38"/>
        <v>41035.208333333336</v>
      </c>
      <c r="L420">
        <v>1336366800</v>
      </c>
      <c r="M420" s="10">
        <f t="shared" si="39"/>
        <v>41036.208333333336</v>
      </c>
      <c r="N420" t="b">
        <v>0</v>
      </c>
      <c r="O420" t="b">
        <v>0</v>
      </c>
      <c r="P420" t="s">
        <v>42</v>
      </c>
      <c r="Q420" s="4">
        <f t="shared" si="36"/>
        <v>0.57399511301160655</v>
      </c>
      <c r="R420" s="7">
        <f t="shared" si="37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38"/>
        <v>40899.25</v>
      </c>
      <c r="L421">
        <v>1325052000</v>
      </c>
      <c r="M421" s="10">
        <f t="shared" si="39"/>
        <v>40905.25</v>
      </c>
      <c r="N421" t="b">
        <v>0</v>
      </c>
      <c r="O421" t="b">
        <v>0</v>
      </c>
      <c r="P421" t="s">
        <v>28</v>
      </c>
      <c r="Q421" s="4">
        <f t="shared" si="36"/>
        <v>1.2343497363796134</v>
      </c>
      <c r="R421" s="7">
        <f t="shared" si="37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38"/>
        <v>42911.208333333328</v>
      </c>
      <c r="L422">
        <v>1499576400</v>
      </c>
      <c r="M422" s="10">
        <f t="shared" si="39"/>
        <v>42925.208333333328</v>
      </c>
      <c r="N422" t="b">
        <v>0</v>
      </c>
      <c r="O422" t="b">
        <v>0</v>
      </c>
      <c r="P422" t="s">
        <v>33</v>
      </c>
      <c r="Q422" s="4">
        <f t="shared" si="36"/>
        <v>1.2846</v>
      </c>
      <c r="R422" s="7">
        <f t="shared" si="37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38"/>
        <v>42915.208333333328</v>
      </c>
      <c r="L423">
        <v>1501304400</v>
      </c>
      <c r="M423" s="10">
        <f t="shared" si="39"/>
        <v>42945.208333333328</v>
      </c>
      <c r="N423" t="b">
        <v>0</v>
      </c>
      <c r="O423" t="b">
        <v>1</v>
      </c>
      <c r="P423" t="s">
        <v>65</v>
      </c>
      <c r="Q423" s="4">
        <f t="shared" si="36"/>
        <v>0.63989361702127656</v>
      </c>
      <c r="R423" s="7">
        <f t="shared" si="37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38"/>
        <v>40285.208333333336</v>
      </c>
      <c r="L424">
        <v>1273208400</v>
      </c>
      <c r="M424" s="10">
        <f t="shared" si="39"/>
        <v>40305.208333333336</v>
      </c>
      <c r="N424" t="b">
        <v>0</v>
      </c>
      <c r="O424" t="b">
        <v>1</v>
      </c>
      <c r="P424" t="s">
        <v>33</v>
      </c>
      <c r="Q424" s="4">
        <f t="shared" si="36"/>
        <v>1.2729885057471264</v>
      </c>
      <c r="R424" s="7">
        <f t="shared" si="37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38"/>
        <v>40808.208333333336</v>
      </c>
      <c r="L425">
        <v>1316840400</v>
      </c>
      <c r="M425" s="10">
        <f t="shared" si="39"/>
        <v>40810.208333333336</v>
      </c>
      <c r="N425" t="b">
        <v>0</v>
      </c>
      <c r="O425" t="b">
        <v>1</v>
      </c>
      <c r="P425" t="s">
        <v>17</v>
      </c>
      <c r="Q425" s="4">
        <f t="shared" si="36"/>
        <v>0.10638024357239513</v>
      </c>
      <c r="R425" s="7">
        <f t="shared" si="37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38"/>
        <v>43208.208333333328</v>
      </c>
      <c r="L426">
        <v>1524546000</v>
      </c>
      <c r="M426" s="10">
        <f t="shared" si="39"/>
        <v>43214.208333333328</v>
      </c>
      <c r="N426" t="b">
        <v>0</v>
      </c>
      <c r="O426" t="b">
        <v>0</v>
      </c>
      <c r="P426" t="s">
        <v>60</v>
      </c>
      <c r="Q426" s="4">
        <f t="shared" si="36"/>
        <v>0.40470588235294119</v>
      </c>
      <c r="R426" s="7">
        <f t="shared" si="37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38"/>
        <v>42213.208333333328</v>
      </c>
      <c r="L427">
        <v>1438578000</v>
      </c>
      <c r="M427" s="10">
        <f t="shared" si="39"/>
        <v>42219.208333333328</v>
      </c>
      <c r="N427" t="b">
        <v>0</v>
      </c>
      <c r="O427" t="b">
        <v>0</v>
      </c>
      <c r="P427" t="s">
        <v>122</v>
      </c>
      <c r="Q427" s="4">
        <f t="shared" si="36"/>
        <v>2.8766666666666665</v>
      </c>
      <c r="R427" s="7">
        <f t="shared" si="37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38"/>
        <v>41332.25</v>
      </c>
      <c r="L428">
        <v>1362549600</v>
      </c>
      <c r="M428" s="10">
        <f t="shared" si="39"/>
        <v>41339.25</v>
      </c>
      <c r="N428" t="b">
        <v>0</v>
      </c>
      <c r="O428" t="b">
        <v>0</v>
      </c>
      <c r="P428" t="s">
        <v>33</v>
      </c>
      <c r="Q428" s="4">
        <f t="shared" si="36"/>
        <v>5.7294444444444448</v>
      </c>
      <c r="R428" s="7">
        <f t="shared" si="37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38"/>
        <v>41895.208333333336</v>
      </c>
      <c r="L429">
        <v>1413349200</v>
      </c>
      <c r="M429" s="10">
        <f t="shared" si="39"/>
        <v>41927.208333333336</v>
      </c>
      <c r="N429" t="b">
        <v>0</v>
      </c>
      <c r="O429" t="b">
        <v>1</v>
      </c>
      <c r="P429" t="s">
        <v>33</v>
      </c>
      <c r="Q429" s="4">
        <f t="shared" si="36"/>
        <v>1.1290429799426933</v>
      </c>
      <c r="R429" s="7">
        <f t="shared" si="37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38"/>
        <v>40585.25</v>
      </c>
      <c r="L430">
        <v>1298008800</v>
      </c>
      <c r="M430" s="10">
        <f t="shared" si="39"/>
        <v>40592.25</v>
      </c>
      <c r="N430" t="b">
        <v>0</v>
      </c>
      <c r="O430" t="b">
        <v>0</v>
      </c>
      <c r="P430" t="s">
        <v>71</v>
      </c>
      <c r="Q430" s="4">
        <f t="shared" si="36"/>
        <v>0.46387573964497042</v>
      </c>
      <c r="R430" s="7">
        <f t="shared" si="37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38"/>
        <v>41680.25</v>
      </c>
      <c r="L431">
        <v>1394427600</v>
      </c>
      <c r="M431" s="10">
        <f t="shared" si="39"/>
        <v>41708.208333333336</v>
      </c>
      <c r="N431" t="b">
        <v>0</v>
      </c>
      <c r="O431" t="b">
        <v>1</v>
      </c>
      <c r="P431" t="s">
        <v>122</v>
      </c>
      <c r="Q431" s="4">
        <f t="shared" si="36"/>
        <v>0.90675916230366493</v>
      </c>
      <c r="R431" s="7">
        <f t="shared" si="37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38"/>
        <v>43737.208333333328</v>
      </c>
      <c r="L432">
        <v>1572670800</v>
      </c>
      <c r="M432" s="10">
        <f t="shared" si="39"/>
        <v>43771.208333333328</v>
      </c>
      <c r="N432" t="b">
        <v>0</v>
      </c>
      <c r="O432" t="b">
        <v>0</v>
      </c>
      <c r="P432" t="s">
        <v>33</v>
      </c>
      <c r="Q432" s="4">
        <f t="shared" si="36"/>
        <v>0.67740740740740746</v>
      </c>
      <c r="R432" s="7">
        <f t="shared" si="37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38"/>
        <v>43273.208333333328</v>
      </c>
      <c r="L433">
        <v>1531112400</v>
      </c>
      <c r="M433" s="10">
        <f t="shared" si="39"/>
        <v>43290.208333333328</v>
      </c>
      <c r="N433" t="b">
        <v>1</v>
      </c>
      <c r="O433" t="b">
        <v>0</v>
      </c>
      <c r="P433" t="s">
        <v>33</v>
      </c>
      <c r="Q433" s="4">
        <f t="shared" si="36"/>
        <v>1.9249019607843136</v>
      </c>
      <c r="R433" s="7">
        <f t="shared" si="37"/>
        <v>104.43617021276596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38"/>
        <v>41761.208333333336</v>
      </c>
      <c r="L434">
        <v>1400734800</v>
      </c>
      <c r="M434" s="10">
        <f t="shared" si="39"/>
        <v>41781.208333333336</v>
      </c>
      <c r="N434" t="b">
        <v>0</v>
      </c>
      <c r="O434" t="b">
        <v>0</v>
      </c>
      <c r="P434" t="s">
        <v>33</v>
      </c>
      <c r="Q434" s="4">
        <f t="shared" si="36"/>
        <v>0.82714285714285718</v>
      </c>
      <c r="R434" s="7">
        <f t="shared" si="37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38"/>
        <v>41603.25</v>
      </c>
      <c r="L435">
        <v>1386741600</v>
      </c>
      <c r="M435" s="10">
        <f t="shared" si="39"/>
        <v>41619.25</v>
      </c>
      <c r="N435" t="b">
        <v>0</v>
      </c>
      <c r="O435" t="b">
        <v>1</v>
      </c>
      <c r="P435" t="s">
        <v>42</v>
      </c>
      <c r="Q435" s="4">
        <f t="shared" si="36"/>
        <v>0.54163920922570019</v>
      </c>
      <c r="R435" s="7">
        <f t="shared" si="37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38"/>
        <v>42705.25</v>
      </c>
      <c r="L436">
        <v>1481781600</v>
      </c>
      <c r="M436" s="10">
        <f t="shared" si="39"/>
        <v>42719.25</v>
      </c>
      <c r="N436" t="b">
        <v>1</v>
      </c>
      <c r="O436" t="b">
        <v>0</v>
      </c>
      <c r="P436" t="s">
        <v>33</v>
      </c>
      <c r="Q436" s="4">
        <f t="shared" si="36"/>
        <v>0.16722222222222222</v>
      </c>
      <c r="R436" s="7">
        <f t="shared" si="37"/>
        <v>90.3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38"/>
        <v>41988.25</v>
      </c>
      <c r="L437">
        <v>1419660000</v>
      </c>
      <c r="M437" s="10">
        <f t="shared" si="39"/>
        <v>42000.25</v>
      </c>
      <c r="N437" t="b">
        <v>0</v>
      </c>
      <c r="O437" t="b">
        <v>1</v>
      </c>
      <c r="P437" t="s">
        <v>33</v>
      </c>
      <c r="Q437" s="4">
        <f t="shared" si="36"/>
        <v>1.168766404199475</v>
      </c>
      <c r="R437" s="7">
        <f t="shared" si="37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38"/>
        <v>43575.208333333328</v>
      </c>
      <c r="L438">
        <v>1555822800</v>
      </c>
      <c r="M438" s="10">
        <f t="shared" si="39"/>
        <v>43576.208333333328</v>
      </c>
      <c r="N438" t="b">
        <v>0</v>
      </c>
      <c r="O438" t="b">
        <v>0</v>
      </c>
      <c r="P438" t="s">
        <v>159</v>
      </c>
      <c r="Q438" s="4">
        <f t="shared" si="36"/>
        <v>10.521538461538462</v>
      </c>
      <c r="R438" s="7">
        <f t="shared" si="37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38"/>
        <v>42260.208333333328</v>
      </c>
      <c r="L439">
        <v>1442379600</v>
      </c>
      <c r="M439" s="10">
        <f t="shared" si="39"/>
        <v>42263.208333333328</v>
      </c>
      <c r="N439" t="b">
        <v>0</v>
      </c>
      <c r="O439" t="b">
        <v>1</v>
      </c>
      <c r="P439" t="s">
        <v>71</v>
      </c>
      <c r="Q439" s="4">
        <f t="shared" si="36"/>
        <v>1.2307407407407407</v>
      </c>
      <c r="R439" s="7">
        <f t="shared" si="37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38"/>
        <v>41337.25</v>
      </c>
      <c r="L440">
        <v>1364965200</v>
      </c>
      <c r="M440" s="10">
        <f t="shared" si="39"/>
        <v>41367.208333333336</v>
      </c>
      <c r="N440" t="b">
        <v>0</v>
      </c>
      <c r="O440" t="b">
        <v>0</v>
      </c>
      <c r="P440" t="s">
        <v>33</v>
      </c>
      <c r="Q440" s="4">
        <f t="shared" si="36"/>
        <v>1.7863855421686747</v>
      </c>
      <c r="R440" s="7">
        <f t="shared" si="37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38"/>
        <v>42680.208333333328</v>
      </c>
      <c r="L441">
        <v>1479016800</v>
      </c>
      <c r="M441" s="10">
        <f t="shared" si="39"/>
        <v>42687.25</v>
      </c>
      <c r="N441" t="b">
        <v>0</v>
      </c>
      <c r="O441" t="b">
        <v>0</v>
      </c>
      <c r="P441" t="s">
        <v>474</v>
      </c>
      <c r="Q441" s="4">
        <f t="shared" si="36"/>
        <v>3.5528169014084505</v>
      </c>
      <c r="R441" s="7">
        <f t="shared" si="37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38"/>
        <v>42916.208333333328</v>
      </c>
      <c r="L442">
        <v>1499662800</v>
      </c>
      <c r="M442" s="10">
        <f t="shared" si="39"/>
        <v>42926.208333333328</v>
      </c>
      <c r="N442" t="b">
        <v>0</v>
      </c>
      <c r="O442" t="b">
        <v>0</v>
      </c>
      <c r="P442" t="s">
        <v>269</v>
      </c>
      <c r="Q442" s="4">
        <f t="shared" si="36"/>
        <v>1.6190634146341463</v>
      </c>
      <c r="R442" s="7">
        <f t="shared" si="37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38"/>
        <v>41025.208333333336</v>
      </c>
      <c r="L443">
        <v>1337835600</v>
      </c>
      <c r="M443" s="10">
        <f t="shared" si="39"/>
        <v>41053.208333333336</v>
      </c>
      <c r="N443" t="b">
        <v>0</v>
      </c>
      <c r="O443" t="b">
        <v>0</v>
      </c>
      <c r="P443" t="s">
        <v>65</v>
      </c>
      <c r="Q443" s="4">
        <f t="shared" si="36"/>
        <v>0.24914285714285714</v>
      </c>
      <c r="R443" s="7">
        <f t="shared" si="37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38"/>
        <v>42980.208333333328</v>
      </c>
      <c r="L444">
        <v>1505710800</v>
      </c>
      <c r="M444" s="10">
        <f t="shared" si="39"/>
        <v>42996.208333333328</v>
      </c>
      <c r="N444" t="b">
        <v>0</v>
      </c>
      <c r="O444" t="b">
        <v>0</v>
      </c>
      <c r="P444" t="s">
        <v>33</v>
      </c>
      <c r="Q444" s="4">
        <f t="shared" si="36"/>
        <v>1.9872222222222222</v>
      </c>
      <c r="R444" s="7">
        <f t="shared" si="37"/>
        <v>75.04195804195804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38"/>
        <v>40451.208333333336</v>
      </c>
      <c r="L445">
        <v>1287464400</v>
      </c>
      <c r="M445" s="10">
        <f t="shared" si="39"/>
        <v>40470.208333333336</v>
      </c>
      <c r="N445" t="b">
        <v>0</v>
      </c>
      <c r="O445" t="b">
        <v>0</v>
      </c>
      <c r="P445" t="s">
        <v>33</v>
      </c>
      <c r="Q445" s="4">
        <f t="shared" si="36"/>
        <v>0.34752688172043011</v>
      </c>
      <c r="R445" s="7">
        <f t="shared" si="37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38"/>
        <v>40748.208333333336</v>
      </c>
      <c r="L446">
        <v>1311656400</v>
      </c>
      <c r="M446" s="10">
        <f t="shared" si="39"/>
        <v>40750.208333333336</v>
      </c>
      <c r="N446" t="b">
        <v>0</v>
      </c>
      <c r="O446" t="b">
        <v>1</v>
      </c>
      <c r="P446" t="s">
        <v>60</v>
      </c>
      <c r="Q446" s="4">
        <f t="shared" si="36"/>
        <v>1.7641935483870967</v>
      </c>
      <c r="R446" s="7">
        <f t="shared" si="37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38"/>
        <v>40515.25</v>
      </c>
      <c r="L447">
        <v>1293170400</v>
      </c>
      <c r="M447" s="10">
        <f t="shared" si="39"/>
        <v>40536.25</v>
      </c>
      <c r="N447" t="b">
        <v>0</v>
      </c>
      <c r="O447" t="b">
        <v>1</v>
      </c>
      <c r="P447" t="s">
        <v>33</v>
      </c>
      <c r="Q447" s="4">
        <f t="shared" si="36"/>
        <v>5.1138095238095236</v>
      </c>
      <c r="R447" s="7">
        <f t="shared" si="37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38"/>
        <v>41261.25</v>
      </c>
      <c r="L448">
        <v>1355983200</v>
      </c>
      <c r="M448" s="10">
        <f t="shared" si="39"/>
        <v>41263.25</v>
      </c>
      <c r="N448" t="b">
        <v>0</v>
      </c>
      <c r="O448" t="b">
        <v>0</v>
      </c>
      <c r="P448" t="s">
        <v>65</v>
      </c>
      <c r="Q448" s="4">
        <f t="shared" si="36"/>
        <v>0.82044117647058823</v>
      </c>
      <c r="R448" s="7">
        <f t="shared" si="37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38"/>
        <v>43088.25</v>
      </c>
      <c r="L449">
        <v>1515045600</v>
      </c>
      <c r="M449" s="10">
        <f t="shared" si="39"/>
        <v>43104.25</v>
      </c>
      <c r="N449" t="b">
        <v>0</v>
      </c>
      <c r="O449" t="b">
        <v>0</v>
      </c>
      <c r="P449" t="s">
        <v>269</v>
      </c>
      <c r="Q449" s="4">
        <f t="shared" si="36"/>
        <v>0.24326030927835052</v>
      </c>
      <c r="R449" s="7">
        <f t="shared" si="37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38"/>
        <v>41378.208333333336</v>
      </c>
      <c r="L450">
        <v>1366088400</v>
      </c>
      <c r="M450" s="10">
        <f t="shared" si="39"/>
        <v>41380.208333333336</v>
      </c>
      <c r="N450" t="b">
        <v>0</v>
      </c>
      <c r="O450" t="b">
        <v>1</v>
      </c>
      <c r="P450" t="s">
        <v>89</v>
      </c>
      <c r="Q450" s="4">
        <f t="shared" ref="Q450:Q513" si="42">E450/D450</f>
        <v>0.50482758620689661</v>
      </c>
      <c r="R450" s="7">
        <f t="shared" ref="R450:R513" si="43">IFERROR(E450/G450,0)</f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44">(((J451/60)/60)/24)+DATE(1970,1,1)</f>
        <v>43530.25</v>
      </c>
      <c r="L451">
        <v>1553317200</v>
      </c>
      <c r="M451" s="10">
        <f t="shared" ref="M451:M514" si="45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2"/>
        <v>9.67</v>
      </c>
      <c r="R451" s="7">
        <f t="shared" si="43"/>
        <v>101.19767441860465</v>
      </c>
      <c r="S451" t="str">
        <f t="shared" ref="S451:S514" si="46">LEFT($P451,SEARCH("/",$P451,1)-1)</f>
        <v>games</v>
      </c>
      <c r="T451" t="str">
        <f t="shared" ref="T451:T514" si="47">RIGHT(P451,LEN(P451) - SEARCH("/",P451,1))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44"/>
        <v>43394.208333333328</v>
      </c>
      <c r="L452">
        <v>1542088800</v>
      </c>
      <c r="M452" s="10">
        <f t="shared" si="45"/>
        <v>43417.25</v>
      </c>
      <c r="N452" t="b">
        <v>0</v>
      </c>
      <c r="O452" t="b">
        <v>0</v>
      </c>
      <c r="P452" t="s">
        <v>71</v>
      </c>
      <c r="Q452" s="4">
        <f t="shared" si="42"/>
        <v>0.04</v>
      </c>
      <c r="R452" s="7">
        <f t="shared" si="43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44"/>
        <v>42935.208333333328</v>
      </c>
      <c r="L453">
        <v>1503118800</v>
      </c>
      <c r="M453" s="10">
        <f t="shared" si="45"/>
        <v>42966.208333333328</v>
      </c>
      <c r="N453" t="b">
        <v>0</v>
      </c>
      <c r="O453" t="b">
        <v>0</v>
      </c>
      <c r="P453" t="s">
        <v>23</v>
      </c>
      <c r="Q453" s="4">
        <f t="shared" si="42"/>
        <v>1.2284501347708894</v>
      </c>
      <c r="R453" s="7">
        <f t="shared" si="43"/>
        <v>29.001272669424118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44"/>
        <v>40365.208333333336</v>
      </c>
      <c r="L454">
        <v>1278478800</v>
      </c>
      <c r="M454" s="10">
        <f t="shared" si="45"/>
        <v>40366.208333333336</v>
      </c>
      <c r="N454" t="b">
        <v>0</v>
      </c>
      <c r="O454" t="b">
        <v>0</v>
      </c>
      <c r="P454" t="s">
        <v>53</v>
      </c>
      <c r="Q454" s="4">
        <f t="shared" si="42"/>
        <v>0.63437500000000002</v>
      </c>
      <c r="R454" s="7">
        <f t="shared" si="43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44"/>
        <v>42705.25</v>
      </c>
      <c r="L455">
        <v>1484114400</v>
      </c>
      <c r="M455" s="10">
        <f t="shared" si="45"/>
        <v>42746.25</v>
      </c>
      <c r="N455" t="b">
        <v>0</v>
      </c>
      <c r="O455" t="b">
        <v>0</v>
      </c>
      <c r="P455" t="s">
        <v>474</v>
      </c>
      <c r="Q455" s="4">
        <f t="shared" si="42"/>
        <v>0.56331688596491225</v>
      </c>
      <c r="R455" s="7">
        <f t="shared" si="43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44"/>
        <v>41568.208333333336</v>
      </c>
      <c r="L456">
        <v>1385445600</v>
      </c>
      <c r="M456" s="10">
        <f t="shared" si="45"/>
        <v>41604.25</v>
      </c>
      <c r="N456" t="b">
        <v>0</v>
      </c>
      <c r="O456" t="b">
        <v>1</v>
      </c>
      <c r="P456" t="s">
        <v>53</v>
      </c>
      <c r="Q456" s="4">
        <f t="shared" si="42"/>
        <v>0.44074999999999998</v>
      </c>
      <c r="R456" s="7">
        <f t="shared" si="43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44"/>
        <v>40809.208333333336</v>
      </c>
      <c r="L457">
        <v>1318741200</v>
      </c>
      <c r="M457" s="10">
        <f t="shared" si="45"/>
        <v>40832.208333333336</v>
      </c>
      <c r="N457" t="b">
        <v>0</v>
      </c>
      <c r="O457" t="b">
        <v>0</v>
      </c>
      <c r="P457" t="s">
        <v>33</v>
      </c>
      <c r="Q457" s="4">
        <f t="shared" si="42"/>
        <v>1.1837253218884121</v>
      </c>
      <c r="R457" s="7">
        <f t="shared" si="43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44"/>
        <v>43141.25</v>
      </c>
      <c r="L458">
        <v>1518242400</v>
      </c>
      <c r="M458" s="10">
        <f t="shared" si="45"/>
        <v>43141.25</v>
      </c>
      <c r="N458" t="b">
        <v>0</v>
      </c>
      <c r="O458" t="b">
        <v>1</v>
      </c>
      <c r="P458" t="s">
        <v>60</v>
      </c>
      <c r="Q458" s="4">
        <f t="shared" si="42"/>
        <v>1.041243169398907</v>
      </c>
      <c r="R458" s="7">
        <f t="shared" si="43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44"/>
        <v>42657.208333333328</v>
      </c>
      <c r="L459">
        <v>1476594000</v>
      </c>
      <c r="M459" s="10">
        <f t="shared" si="45"/>
        <v>42659.208333333328</v>
      </c>
      <c r="N459" t="b">
        <v>0</v>
      </c>
      <c r="O459" t="b">
        <v>0</v>
      </c>
      <c r="P459" t="s">
        <v>33</v>
      </c>
      <c r="Q459" s="4">
        <f t="shared" si="42"/>
        <v>0.26640000000000003</v>
      </c>
      <c r="R459" s="7">
        <f t="shared" si="43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44"/>
        <v>40265.208333333336</v>
      </c>
      <c r="L460">
        <v>1273554000</v>
      </c>
      <c r="M460" s="10">
        <f t="shared" si="45"/>
        <v>40309.208333333336</v>
      </c>
      <c r="N460" t="b">
        <v>0</v>
      </c>
      <c r="O460" t="b">
        <v>0</v>
      </c>
      <c r="P460" t="s">
        <v>33</v>
      </c>
      <c r="Q460" s="4">
        <f t="shared" si="42"/>
        <v>3.5120118343195266</v>
      </c>
      <c r="R460" s="7">
        <f t="shared" si="43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44"/>
        <v>42001.25</v>
      </c>
      <c r="L461">
        <v>1421906400</v>
      </c>
      <c r="M461" s="10">
        <f t="shared" si="45"/>
        <v>42026.25</v>
      </c>
      <c r="N461" t="b">
        <v>0</v>
      </c>
      <c r="O461" t="b">
        <v>0</v>
      </c>
      <c r="P461" t="s">
        <v>42</v>
      </c>
      <c r="Q461" s="4">
        <f t="shared" si="42"/>
        <v>0.90063492063492068</v>
      </c>
      <c r="R461" s="7">
        <f t="shared" si="43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44"/>
        <v>40399.208333333336</v>
      </c>
      <c r="L462">
        <v>1281589200</v>
      </c>
      <c r="M462" s="10">
        <f t="shared" si="45"/>
        <v>40402.208333333336</v>
      </c>
      <c r="N462" t="b">
        <v>0</v>
      </c>
      <c r="O462" t="b">
        <v>0</v>
      </c>
      <c r="P462" t="s">
        <v>33</v>
      </c>
      <c r="Q462" s="4">
        <f t="shared" si="42"/>
        <v>1.7162500000000001</v>
      </c>
      <c r="R462" s="7">
        <f t="shared" si="43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44"/>
        <v>41757.208333333336</v>
      </c>
      <c r="L463">
        <v>1400389200</v>
      </c>
      <c r="M463" s="10">
        <f t="shared" si="45"/>
        <v>41777.208333333336</v>
      </c>
      <c r="N463" t="b">
        <v>0</v>
      </c>
      <c r="O463" t="b">
        <v>0</v>
      </c>
      <c r="P463" t="s">
        <v>53</v>
      </c>
      <c r="Q463" s="4">
        <f t="shared" si="42"/>
        <v>1.4104655870445344</v>
      </c>
      <c r="R463" s="7">
        <f t="shared" si="43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44"/>
        <v>41304.25</v>
      </c>
      <c r="L464">
        <v>1362808800</v>
      </c>
      <c r="M464" s="10">
        <f t="shared" si="45"/>
        <v>41342.25</v>
      </c>
      <c r="N464" t="b">
        <v>0</v>
      </c>
      <c r="O464" t="b">
        <v>0</v>
      </c>
      <c r="P464" t="s">
        <v>292</v>
      </c>
      <c r="Q464" s="4">
        <f t="shared" si="42"/>
        <v>0.30579449152542371</v>
      </c>
      <c r="R464" s="7">
        <f t="shared" si="43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44"/>
        <v>41639.25</v>
      </c>
      <c r="L465">
        <v>1388815200</v>
      </c>
      <c r="M465" s="10">
        <f t="shared" si="45"/>
        <v>41643.25</v>
      </c>
      <c r="N465" t="b">
        <v>0</v>
      </c>
      <c r="O465" t="b">
        <v>0</v>
      </c>
      <c r="P465" t="s">
        <v>71</v>
      </c>
      <c r="Q465" s="4">
        <f t="shared" si="42"/>
        <v>1.0816455696202532</v>
      </c>
      <c r="R465" s="7">
        <f t="shared" si="43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44"/>
        <v>43142.25</v>
      </c>
      <c r="L466">
        <v>1519538400</v>
      </c>
      <c r="M466" s="10">
        <f t="shared" si="45"/>
        <v>43156.25</v>
      </c>
      <c r="N466" t="b">
        <v>0</v>
      </c>
      <c r="O466" t="b">
        <v>0</v>
      </c>
      <c r="P466" t="s">
        <v>33</v>
      </c>
      <c r="Q466" s="4">
        <f t="shared" si="42"/>
        <v>1.3345505617977529</v>
      </c>
      <c r="R466" s="7">
        <f t="shared" si="43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44"/>
        <v>43127.25</v>
      </c>
      <c r="L467">
        <v>1517810400</v>
      </c>
      <c r="M467" s="10">
        <f t="shared" si="45"/>
        <v>43136.25</v>
      </c>
      <c r="N467" t="b">
        <v>0</v>
      </c>
      <c r="O467" t="b">
        <v>0</v>
      </c>
      <c r="P467" t="s">
        <v>206</v>
      </c>
      <c r="Q467" s="4">
        <f t="shared" si="42"/>
        <v>1.8785106382978722</v>
      </c>
      <c r="R467" s="7">
        <f t="shared" si="43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44"/>
        <v>41409.208333333336</v>
      </c>
      <c r="L468">
        <v>1370581200</v>
      </c>
      <c r="M468" s="10">
        <f t="shared" si="45"/>
        <v>41432.208333333336</v>
      </c>
      <c r="N468" t="b">
        <v>0</v>
      </c>
      <c r="O468" t="b">
        <v>1</v>
      </c>
      <c r="P468" t="s">
        <v>65</v>
      </c>
      <c r="Q468" s="4">
        <f t="shared" si="42"/>
        <v>3.32</v>
      </c>
      <c r="R468" s="7">
        <f t="shared" si="43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44"/>
        <v>42331.25</v>
      </c>
      <c r="L469">
        <v>1448863200</v>
      </c>
      <c r="M469" s="10">
        <f t="shared" si="45"/>
        <v>42338.25</v>
      </c>
      <c r="N469" t="b">
        <v>0</v>
      </c>
      <c r="O469" t="b">
        <v>1</v>
      </c>
      <c r="P469" t="s">
        <v>28</v>
      </c>
      <c r="Q469" s="4">
        <f t="shared" si="42"/>
        <v>5.7521428571428572</v>
      </c>
      <c r="R469" s="7">
        <f t="shared" si="43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44"/>
        <v>43569.208333333328</v>
      </c>
      <c r="L470">
        <v>1556600400</v>
      </c>
      <c r="M470" s="10">
        <f t="shared" si="45"/>
        <v>43585.208333333328</v>
      </c>
      <c r="N470" t="b">
        <v>0</v>
      </c>
      <c r="O470" t="b">
        <v>0</v>
      </c>
      <c r="P470" t="s">
        <v>33</v>
      </c>
      <c r="Q470" s="4">
        <f t="shared" si="42"/>
        <v>0.40500000000000003</v>
      </c>
      <c r="R470" s="7">
        <f t="shared" si="43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44"/>
        <v>42142.208333333328</v>
      </c>
      <c r="L471">
        <v>1432098000</v>
      </c>
      <c r="M471" s="10">
        <f t="shared" si="45"/>
        <v>42144.208333333328</v>
      </c>
      <c r="N471" t="b">
        <v>0</v>
      </c>
      <c r="O471" t="b">
        <v>0</v>
      </c>
      <c r="P471" t="s">
        <v>53</v>
      </c>
      <c r="Q471" s="4">
        <f t="shared" si="42"/>
        <v>1.8442857142857143</v>
      </c>
      <c r="R471" s="7">
        <f t="shared" si="43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44"/>
        <v>42716.25</v>
      </c>
      <c r="L472">
        <v>1482127200</v>
      </c>
      <c r="M472" s="10">
        <f t="shared" si="45"/>
        <v>42723.25</v>
      </c>
      <c r="N472" t="b">
        <v>0</v>
      </c>
      <c r="O472" t="b">
        <v>0</v>
      </c>
      <c r="P472" t="s">
        <v>65</v>
      </c>
      <c r="Q472" s="4">
        <f t="shared" si="42"/>
        <v>2.8580555555555556</v>
      </c>
      <c r="R472" s="7">
        <f t="shared" si="43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44"/>
        <v>41031.208333333336</v>
      </c>
      <c r="L473">
        <v>1335934800</v>
      </c>
      <c r="M473" s="10">
        <f t="shared" si="45"/>
        <v>41031.208333333336</v>
      </c>
      <c r="N473" t="b">
        <v>0</v>
      </c>
      <c r="O473" t="b">
        <v>1</v>
      </c>
      <c r="P473" t="s">
        <v>17</v>
      </c>
      <c r="Q473" s="4">
        <f t="shared" si="42"/>
        <v>3.19</v>
      </c>
      <c r="R473" s="7">
        <f t="shared" si="43"/>
        <v>50.97422680412371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44"/>
        <v>43535.208333333328</v>
      </c>
      <c r="L474">
        <v>1556946000</v>
      </c>
      <c r="M474" s="10">
        <f t="shared" si="45"/>
        <v>43589.208333333328</v>
      </c>
      <c r="N474" t="b">
        <v>0</v>
      </c>
      <c r="O474" t="b">
        <v>0</v>
      </c>
      <c r="P474" t="s">
        <v>23</v>
      </c>
      <c r="Q474" s="4">
        <f t="shared" si="42"/>
        <v>0.39234070221066319</v>
      </c>
      <c r="R474" s="7">
        <f t="shared" si="43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44"/>
        <v>43277.208333333328</v>
      </c>
      <c r="L475">
        <v>1530075600</v>
      </c>
      <c r="M475" s="10">
        <f t="shared" si="45"/>
        <v>43278.208333333328</v>
      </c>
      <c r="N475" t="b">
        <v>0</v>
      </c>
      <c r="O475" t="b">
        <v>0</v>
      </c>
      <c r="P475" t="s">
        <v>50</v>
      </c>
      <c r="Q475" s="4">
        <f t="shared" si="42"/>
        <v>1.7814000000000001</v>
      </c>
      <c r="R475" s="7">
        <f t="shared" si="43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44"/>
        <v>41989.25</v>
      </c>
      <c r="L476">
        <v>1418796000</v>
      </c>
      <c r="M476" s="10">
        <f t="shared" si="45"/>
        <v>41990.25</v>
      </c>
      <c r="N476" t="b">
        <v>0</v>
      </c>
      <c r="O476" t="b">
        <v>0</v>
      </c>
      <c r="P476" t="s">
        <v>269</v>
      </c>
      <c r="Q476" s="4">
        <f t="shared" si="42"/>
        <v>3.6515</v>
      </c>
      <c r="R476" s="7">
        <f t="shared" si="43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44"/>
        <v>41450.208333333336</v>
      </c>
      <c r="L477">
        <v>1372482000</v>
      </c>
      <c r="M477" s="10">
        <f t="shared" si="45"/>
        <v>41454.208333333336</v>
      </c>
      <c r="N477" t="b">
        <v>0</v>
      </c>
      <c r="O477" t="b">
        <v>1</v>
      </c>
      <c r="P477" t="s">
        <v>206</v>
      </c>
      <c r="Q477" s="4">
        <f t="shared" si="42"/>
        <v>1.1394594594594594</v>
      </c>
      <c r="R477" s="7">
        <f t="shared" si="43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44"/>
        <v>43322.208333333328</v>
      </c>
      <c r="L478">
        <v>1534395600</v>
      </c>
      <c r="M478" s="10">
        <f t="shared" si="45"/>
        <v>43328.208333333328</v>
      </c>
      <c r="N478" t="b">
        <v>0</v>
      </c>
      <c r="O478" t="b">
        <v>0</v>
      </c>
      <c r="P478" t="s">
        <v>119</v>
      </c>
      <c r="Q478" s="4">
        <f t="shared" si="42"/>
        <v>0.29828720626631855</v>
      </c>
      <c r="R478" s="7">
        <f t="shared" si="43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44"/>
        <v>40720.208333333336</v>
      </c>
      <c r="L479">
        <v>1311397200</v>
      </c>
      <c r="M479" s="10">
        <f t="shared" si="45"/>
        <v>40747.208333333336</v>
      </c>
      <c r="N479" t="b">
        <v>0</v>
      </c>
      <c r="O479" t="b">
        <v>0</v>
      </c>
      <c r="P479" t="s">
        <v>474</v>
      </c>
      <c r="Q479" s="4">
        <f t="shared" si="42"/>
        <v>0.54270588235294115</v>
      </c>
      <c r="R479" s="7">
        <f t="shared" si="43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44"/>
        <v>42072.208333333328</v>
      </c>
      <c r="L480">
        <v>1426914000</v>
      </c>
      <c r="M480" s="10">
        <f t="shared" si="45"/>
        <v>42084.208333333328</v>
      </c>
      <c r="N480" t="b">
        <v>0</v>
      </c>
      <c r="O480" t="b">
        <v>0</v>
      </c>
      <c r="P480" t="s">
        <v>65</v>
      </c>
      <c r="Q480" s="4">
        <f t="shared" si="42"/>
        <v>2.3634156976744185</v>
      </c>
      <c r="R480" s="7">
        <f t="shared" si="43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44"/>
        <v>42945.208333333328</v>
      </c>
      <c r="L481">
        <v>1501477200</v>
      </c>
      <c r="M481" s="10">
        <f t="shared" si="45"/>
        <v>42947.208333333328</v>
      </c>
      <c r="N481" t="b">
        <v>0</v>
      </c>
      <c r="O481" t="b">
        <v>0</v>
      </c>
      <c r="P481" t="s">
        <v>17</v>
      </c>
      <c r="Q481" s="4">
        <f t="shared" si="42"/>
        <v>5.1291666666666664</v>
      </c>
      <c r="R481" s="7">
        <f t="shared" si="43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44"/>
        <v>40248.25</v>
      </c>
      <c r="L482">
        <v>1269061200</v>
      </c>
      <c r="M482" s="10">
        <f t="shared" si="45"/>
        <v>40257.208333333336</v>
      </c>
      <c r="N482" t="b">
        <v>0</v>
      </c>
      <c r="O482" t="b">
        <v>1</v>
      </c>
      <c r="P482" t="s">
        <v>122</v>
      </c>
      <c r="Q482" s="4">
        <f t="shared" si="42"/>
        <v>1.0065116279069768</v>
      </c>
      <c r="R482" s="7">
        <f t="shared" si="43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44"/>
        <v>41913.208333333336</v>
      </c>
      <c r="L483">
        <v>1415772000</v>
      </c>
      <c r="M483" s="10">
        <f t="shared" si="45"/>
        <v>41955.25</v>
      </c>
      <c r="N483" t="b">
        <v>0</v>
      </c>
      <c r="O483" t="b">
        <v>1</v>
      </c>
      <c r="P483" t="s">
        <v>33</v>
      </c>
      <c r="Q483" s="4">
        <f t="shared" si="42"/>
        <v>0.81348423194303154</v>
      </c>
      <c r="R483" s="7">
        <f t="shared" si="43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44"/>
        <v>40963.25</v>
      </c>
      <c r="L484">
        <v>1331013600</v>
      </c>
      <c r="M484" s="10">
        <f t="shared" si="45"/>
        <v>40974.25</v>
      </c>
      <c r="N484" t="b">
        <v>0</v>
      </c>
      <c r="O484" t="b">
        <v>1</v>
      </c>
      <c r="P484" t="s">
        <v>119</v>
      </c>
      <c r="Q484" s="4">
        <f t="shared" si="42"/>
        <v>0.16404761904761905</v>
      </c>
      <c r="R484" s="7">
        <f t="shared" si="43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44"/>
        <v>43811.25</v>
      </c>
      <c r="L485">
        <v>1576735200</v>
      </c>
      <c r="M485" s="10">
        <f t="shared" si="45"/>
        <v>43818.25</v>
      </c>
      <c r="N485" t="b">
        <v>0</v>
      </c>
      <c r="O485" t="b">
        <v>0</v>
      </c>
      <c r="P485" t="s">
        <v>33</v>
      </c>
      <c r="Q485" s="4">
        <f t="shared" si="42"/>
        <v>0.52774617067833696</v>
      </c>
      <c r="R485" s="7">
        <f t="shared" si="43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44"/>
        <v>41855.208333333336</v>
      </c>
      <c r="L486">
        <v>1411362000</v>
      </c>
      <c r="M486" s="10">
        <f t="shared" si="45"/>
        <v>41904.208333333336</v>
      </c>
      <c r="N486" t="b">
        <v>0</v>
      </c>
      <c r="O486" t="b">
        <v>1</v>
      </c>
      <c r="P486" t="s">
        <v>17</v>
      </c>
      <c r="Q486" s="4">
        <f t="shared" si="42"/>
        <v>2.6020608108108108</v>
      </c>
      <c r="R486" s="7">
        <f t="shared" si="43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44"/>
        <v>43626.208333333328</v>
      </c>
      <c r="L487">
        <v>1563685200</v>
      </c>
      <c r="M487" s="10">
        <f t="shared" si="45"/>
        <v>43667.208333333328</v>
      </c>
      <c r="N487" t="b">
        <v>0</v>
      </c>
      <c r="O487" t="b">
        <v>0</v>
      </c>
      <c r="P487" t="s">
        <v>33</v>
      </c>
      <c r="Q487" s="4">
        <f t="shared" si="42"/>
        <v>0.30732891832229581</v>
      </c>
      <c r="R487" s="7">
        <f t="shared" si="43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44"/>
        <v>43168.25</v>
      </c>
      <c r="L488">
        <v>1521867600</v>
      </c>
      <c r="M488" s="10">
        <f t="shared" si="45"/>
        <v>43183.208333333328</v>
      </c>
      <c r="N488" t="b">
        <v>0</v>
      </c>
      <c r="O488" t="b">
        <v>1</v>
      </c>
      <c r="P488" t="s">
        <v>206</v>
      </c>
      <c r="Q488" s="4">
        <f t="shared" si="42"/>
        <v>0.13500000000000001</v>
      </c>
      <c r="R488" s="7">
        <f t="shared" si="43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44"/>
        <v>42845.208333333328</v>
      </c>
      <c r="L489">
        <v>1495515600</v>
      </c>
      <c r="M489" s="10">
        <f t="shared" si="45"/>
        <v>42878.208333333328</v>
      </c>
      <c r="N489" t="b">
        <v>0</v>
      </c>
      <c r="O489" t="b">
        <v>0</v>
      </c>
      <c r="P489" t="s">
        <v>33</v>
      </c>
      <c r="Q489" s="4">
        <f t="shared" si="42"/>
        <v>1.7862556663644606</v>
      </c>
      <c r="R489" s="7">
        <f t="shared" si="43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44"/>
        <v>42403.25</v>
      </c>
      <c r="L490">
        <v>1455948000</v>
      </c>
      <c r="M490" s="10">
        <f t="shared" si="45"/>
        <v>42420.25</v>
      </c>
      <c r="N490" t="b">
        <v>0</v>
      </c>
      <c r="O490" t="b">
        <v>0</v>
      </c>
      <c r="P490" t="s">
        <v>33</v>
      </c>
      <c r="Q490" s="4">
        <f t="shared" si="42"/>
        <v>2.2005660377358489</v>
      </c>
      <c r="R490" s="7">
        <f t="shared" si="43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44"/>
        <v>40406.208333333336</v>
      </c>
      <c r="L491">
        <v>1282366800</v>
      </c>
      <c r="M491" s="10">
        <f t="shared" si="45"/>
        <v>40411.208333333336</v>
      </c>
      <c r="N491" t="b">
        <v>0</v>
      </c>
      <c r="O491" t="b">
        <v>0</v>
      </c>
      <c r="P491" t="s">
        <v>65</v>
      </c>
      <c r="Q491" s="4">
        <f t="shared" si="42"/>
        <v>1.015108695652174</v>
      </c>
      <c r="R491" s="7">
        <f t="shared" si="43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44"/>
        <v>43786.25</v>
      </c>
      <c r="L492">
        <v>1574575200</v>
      </c>
      <c r="M492" s="10">
        <f t="shared" si="45"/>
        <v>43793.25</v>
      </c>
      <c r="N492" t="b">
        <v>0</v>
      </c>
      <c r="O492" t="b">
        <v>0</v>
      </c>
      <c r="P492" t="s">
        <v>1029</v>
      </c>
      <c r="Q492" s="4">
        <f t="shared" si="42"/>
        <v>1.915</v>
      </c>
      <c r="R492" s="7">
        <f t="shared" si="43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44"/>
        <v>41456.208333333336</v>
      </c>
      <c r="L493">
        <v>1374901200</v>
      </c>
      <c r="M493" s="10">
        <f t="shared" si="45"/>
        <v>41482.208333333336</v>
      </c>
      <c r="N493" t="b">
        <v>0</v>
      </c>
      <c r="O493" t="b">
        <v>1</v>
      </c>
      <c r="P493" t="s">
        <v>17</v>
      </c>
      <c r="Q493" s="4">
        <f t="shared" si="42"/>
        <v>3.0534683098591549</v>
      </c>
      <c r="R493" s="7">
        <f t="shared" si="43"/>
        <v>70.993450675399103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44"/>
        <v>40336.208333333336</v>
      </c>
      <c r="L494">
        <v>1278910800</v>
      </c>
      <c r="M494" s="10">
        <f t="shared" si="45"/>
        <v>40371.208333333336</v>
      </c>
      <c r="N494" t="b">
        <v>1</v>
      </c>
      <c r="O494" t="b">
        <v>1</v>
      </c>
      <c r="P494" t="s">
        <v>100</v>
      </c>
      <c r="Q494" s="4">
        <f t="shared" si="42"/>
        <v>0.23995287958115183</v>
      </c>
      <c r="R494" s="7">
        <f t="shared" si="43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44"/>
        <v>43645.208333333328</v>
      </c>
      <c r="L495">
        <v>1562907600</v>
      </c>
      <c r="M495" s="10">
        <f t="shared" si="45"/>
        <v>43658.208333333328</v>
      </c>
      <c r="N495" t="b">
        <v>0</v>
      </c>
      <c r="O495" t="b">
        <v>0</v>
      </c>
      <c r="P495" t="s">
        <v>122</v>
      </c>
      <c r="Q495" s="4">
        <f t="shared" si="42"/>
        <v>7.2377777777777776</v>
      </c>
      <c r="R495" s="7">
        <f t="shared" si="43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44"/>
        <v>40990.208333333336</v>
      </c>
      <c r="L496">
        <v>1332478800</v>
      </c>
      <c r="M496" s="10">
        <f t="shared" si="45"/>
        <v>40991.208333333336</v>
      </c>
      <c r="N496" t="b">
        <v>0</v>
      </c>
      <c r="O496" t="b">
        <v>0</v>
      </c>
      <c r="P496" t="s">
        <v>65</v>
      </c>
      <c r="Q496" s="4">
        <f t="shared" si="42"/>
        <v>5.4736000000000002</v>
      </c>
      <c r="R496" s="7">
        <f t="shared" si="43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44"/>
        <v>41800.208333333336</v>
      </c>
      <c r="L497">
        <v>1402722000</v>
      </c>
      <c r="M497" s="10">
        <f t="shared" si="45"/>
        <v>41804.208333333336</v>
      </c>
      <c r="N497" t="b">
        <v>0</v>
      </c>
      <c r="O497" t="b">
        <v>0</v>
      </c>
      <c r="P497" t="s">
        <v>33</v>
      </c>
      <c r="Q497" s="4">
        <f t="shared" si="42"/>
        <v>4.1449999999999996</v>
      </c>
      <c r="R497" s="7">
        <f t="shared" si="43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44"/>
        <v>42876.208333333328</v>
      </c>
      <c r="L498">
        <v>1496811600</v>
      </c>
      <c r="M498" s="10">
        <f t="shared" si="45"/>
        <v>42893.208333333328</v>
      </c>
      <c r="N498" t="b">
        <v>0</v>
      </c>
      <c r="O498" t="b">
        <v>0</v>
      </c>
      <c r="P498" t="s">
        <v>71</v>
      </c>
      <c r="Q498" s="4">
        <f t="shared" si="42"/>
        <v>9.0696409140369975E-3</v>
      </c>
      <c r="R498" s="7">
        <f t="shared" si="43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44"/>
        <v>42724.25</v>
      </c>
      <c r="L499">
        <v>1482213600</v>
      </c>
      <c r="M499" s="10">
        <f t="shared" si="45"/>
        <v>42724.25</v>
      </c>
      <c r="N499" t="b">
        <v>0</v>
      </c>
      <c r="O499" t="b">
        <v>1</v>
      </c>
      <c r="P499" t="s">
        <v>65</v>
      </c>
      <c r="Q499" s="4">
        <f t="shared" si="42"/>
        <v>0.34173469387755101</v>
      </c>
      <c r="R499" s="7">
        <f t="shared" si="43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44"/>
        <v>42005.25</v>
      </c>
      <c r="L500">
        <v>1420264800</v>
      </c>
      <c r="M500" s="10">
        <f t="shared" si="45"/>
        <v>42007.25</v>
      </c>
      <c r="N500" t="b">
        <v>0</v>
      </c>
      <c r="O500" t="b">
        <v>0</v>
      </c>
      <c r="P500" t="s">
        <v>28</v>
      </c>
      <c r="Q500" s="4">
        <f t="shared" si="42"/>
        <v>0.239488107549121</v>
      </c>
      <c r="R500" s="7">
        <f t="shared" si="43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44"/>
        <v>42444.208333333328</v>
      </c>
      <c r="L501">
        <v>1458450000</v>
      </c>
      <c r="M501" s="10">
        <f t="shared" si="45"/>
        <v>42449.208333333328</v>
      </c>
      <c r="N501" t="b">
        <v>0</v>
      </c>
      <c r="O501" t="b">
        <v>1</v>
      </c>
      <c r="P501" t="s">
        <v>42</v>
      </c>
      <c r="Q501" s="4">
        <f t="shared" si="42"/>
        <v>0.48072649572649573</v>
      </c>
      <c r="R501" s="7">
        <f t="shared" si="43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44"/>
        <v>41395.208333333336</v>
      </c>
      <c r="L502">
        <v>1369803600</v>
      </c>
      <c r="M502" s="10">
        <f t="shared" si="45"/>
        <v>41423.208333333336</v>
      </c>
      <c r="N502" t="b">
        <v>0</v>
      </c>
      <c r="O502" t="b">
        <v>1</v>
      </c>
      <c r="P502" t="s">
        <v>33</v>
      </c>
      <c r="Q502" s="4">
        <f t="shared" si="42"/>
        <v>0</v>
      </c>
      <c r="R502" s="7">
        <f t="shared" si="43"/>
        <v>0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44"/>
        <v>41345.208333333336</v>
      </c>
      <c r="L503">
        <v>1363237200</v>
      </c>
      <c r="M503" s="10">
        <f t="shared" si="45"/>
        <v>41347.208333333336</v>
      </c>
      <c r="N503" t="b">
        <v>0</v>
      </c>
      <c r="O503" t="b">
        <v>0</v>
      </c>
      <c r="P503" t="s">
        <v>42</v>
      </c>
      <c r="Q503" s="4">
        <f t="shared" si="42"/>
        <v>0.70145182291666663</v>
      </c>
      <c r="R503" s="7">
        <f t="shared" si="43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44"/>
        <v>41117.208333333336</v>
      </c>
      <c r="L504">
        <v>1345870800</v>
      </c>
      <c r="M504" s="10">
        <f t="shared" si="45"/>
        <v>41146.208333333336</v>
      </c>
      <c r="N504" t="b">
        <v>0</v>
      </c>
      <c r="O504" t="b">
        <v>1</v>
      </c>
      <c r="P504" t="s">
        <v>89</v>
      </c>
      <c r="Q504" s="4">
        <f t="shared" si="42"/>
        <v>5.2992307692307694</v>
      </c>
      <c r="R504" s="7">
        <f t="shared" si="43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44"/>
        <v>42186.208333333328</v>
      </c>
      <c r="L505">
        <v>1437454800</v>
      </c>
      <c r="M505" s="10">
        <f t="shared" si="45"/>
        <v>42206.208333333328</v>
      </c>
      <c r="N505" t="b">
        <v>0</v>
      </c>
      <c r="O505" t="b">
        <v>0</v>
      </c>
      <c r="P505" t="s">
        <v>53</v>
      </c>
      <c r="Q505" s="4">
        <f t="shared" si="42"/>
        <v>1.8032549019607844</v>
      </c>
      <c r="R505" s="7">
        <f t="shared" si="43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44"/>
        <v>42142.208333333328</v>
      </c>
      <c r="L506">
        <v>1432011600</v>
      </c>
      <c r="M506" s="10">
        <f t="shared" si="45"/>
        <v>42143.208333333328</v>
      </c>
      <c r="N506" t="b">
        <v>0</v>
      </c>
      <c r="O506" t="b">
        <v>0</v>
      </c>
      <c r="P506" t="s">
        <v>23</v>
      </c>
      <c r="Q506" s="4">
        <f t="shared" si="42"/>
        <v>0.92320000000000002</v>
      </c>
      <c r="R506" s="7">
        <f t="shared" si="43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44"/>
        <v>41341.25</v>
      </c>
      <c r="L507">
        <v>1366347600</v>
      </c>
      <c r="M507" s="10">
        <f t="shared" si="45"/>
        <v>41383.208333333336</v>
      </c>
      <c r="N507" t="b">
        <v>0</v>
      </c>
      <c r="O507" t="b">
        <v>1</v>
      </c>
      <c r="P507" t="s">
        <v>133</v>
      </c>
      <c r="Q507" s="4">
        <f t="shared" si="42"/>
        <v>0.13901001112347053</v>
      </c>
      <c r="R507" s="7">
        <f t="shared" si="43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44"/>
        <v>43062.25</v>
      </c>
      <c r="L508">
        <v>1512885600</v>
      </c>
      <c r="M508" s="10">
        <f t="shared" si="45"/>
        <v>43079.25</v>
      </c>
      <c r="N508" t="b">
        <v>0</v>
      </c>
      <c r="O508" t="b">
        <v>1</v>
      </c>
      <c r="P508" t="s">
        <v>33</v>
      </c>
      <c r="Q508" s="4">
        <f t="shared" si="42"/>
        <v>9.2707777777777771</v>
      </c>
      <c r="R508" s="7">
        <f t="shared" si="43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44"/>
        <v>41373.208333333336</v>
      </c>
      <c r="L509">
        <v>1369717200</v>
      </c>
      <c r="M509" s="10">
        <f t="shared" si="45"/>
        <v>41422.208333333336</v>
      </c>
      <c r="N509" t="b">
        <v>0</v>
      </c>
      <c r="O509" t="b">
        <v>1</v>
      </c>
      <c r="P509" t="s">
        <v>28</v>
      </c>
      <c r="Q509" s="4">
        <f t="shared" si="42"/>
        <v>0.39857142857142858</v>
      </c>
      <c r="R509" s="7">
        <f t="shared" si="43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44"/>
        <v>43310.208333333328</v>
      </c>
      <c r="L510">
        <v>1534654800</v>
      </c>
      <c r="M510" s="10">
        <f t="shared" si="45"/>
        <v>43331.208333333328</v>
      </c>
      <c r="N510" t="b">
        <v>0</v>
      </c>
      <c r="O510" t="b">
        <v>0</v>
      </c>
      <c r="P510" t="s">
        <v>33</v>
      </c>
      <c r="Q510" s="4">
        <f t="shared" si="42"/>
        <v>1.1222929936305732</v>
      </c>
      <c r="R510" s="7">
        <f t="shared" si="43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44"/>
        <v>41034.208333333336</v>
      </c>
      <c r="L511">
        <v>1337058000</v>
      </c>
      <c r="M511" s="10">
        <f t="shared" si="45"/>
        <v>41044.208333333336</v>
      </c>
      <c r="N511" t="b">
        <v>0</v>
      </c>
      <c r="O511" t="b">
        <v>0</v>
      </c>
      <c r="P511" t="s">
        <v>33</v>
      </c>
      <c r="Q511" s="4">
        <f t="shared" si="42"/>
        <v>0.70925816023738875</v>
      </c>
      <c r="R511" s="7">
        <f t="shared" si="43"/>
        <v>95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44"/>
        <v>43251.208333333328</v>
      </c>
      <c r="L512">
        <v>1529816400</v>
      </c>
      <c r="M512" s="10">
        <f t="shared" si="45"/>
        <v>43275.208333333328</v>
      </c>
      <c r="N512" t="b">
        <v>0</v>
      </c>
      <c r="O512" t="b">
        <v>0</v>
      </c>
      <c r="P512" t="s">
        <v>53</v>
      </c>
      <c r="Q512" s="4">
        <f t="shared" si="42"/>
        <v>1.1908974358974358</v>
      </c>
      <c r="R512" s="7">
        <f t="shared" si="43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44"/>
        <v>43671.208333333328</v>
      </c>
      <c r="L513">
        <v>1564894800</v>
      </c>
      <c r="M513" s="10">
        <f t="shared" si="45"/>
        <v>43681.208333333328</v>
      </c>
      <c r="N513" t="b">
        <v>0</v>
      </c>
      <c r="O513" t="b">
        <v>0</v>
      </c>
      <c r="P513" t="s">
        <v>33</v>
      </c>
      <c r="Q513" s="4">
        <f t="shared" si="42"/>
        <v>0.24017591339648173</v>
      </c>
      <c r="R513" s="7">
        <f t="shared" si="43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44"/>
        <v>41825.208333333336</v>
      </c>
      <c r="L514">
        <v>1404622800</v>
      </c>
      <c r="M514" s="10">
        <f t="shared" si="45"/>
        <v>41826.208333333336</v>
      </c>
      <c r="N514" t="b">
        <v>0</v>
      </c>
      <c r="O514" t="b">
        <v>1</v>
      </c>
      <c r="P514" t="s">
        <v>89</v>
      </c>
      <c r="Q514" s="4">
        <f t="shared" ref="Q514:Q577" si="48">E514/D514</f>
        <v>1.3931868131868133</v>
      </c>
      <c r="R514" s="7">
        <f t="shared" ref="R514:R577" si="49">IFERROR(E514/G514,0)</f>
        <v>53.046025104602514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50">(((J515/60)/60)/24)+DATE(1970,1,1)</f>
        <v>40430.208333333336</v>
      </c>
      <c r="L515">
        <v>1284181200</v>
      </c>
      <c r="M515" s="10">
        <f t="shared" ref="M515:M578" si="51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8"/>
        <v>0.39277108433734942</v>
      </c>
      <c r="R515" s="7">
        <f t="shared" si="49"/>
        <v>93.142857142857139</v>
      </c>
      <c r="S515" t="str">
        <f t="shared" ref="S515:S578" si="52">LEFT($P515,SEARCH("/",$P515,1)-1)</f>
        <v>film &amp; video</v>
      </c>
      <c r="T515" t="str">
        <f t="shared" ref="T515:T578" si="53">RIGHT(P515,LEN(P515) - SEARCH("/",P515,1))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50"/>
        <v>41614.25</v>
      </c>
      <c r="L516">
        <v>1386741600</v>
      </c>
      <c r="M516" s="10">
        <f t="shared" si="51"/>
        <v>41619.25</v>
      </c>
      <c r="N516" t="b">
        <v>0</v>
      </c>
      <c r="O516" t="b">
        <v>1</v>
      </c>
      <c r="P516" t="s">
        <v>23</v>
      </c>
      <c r="Q516" s="4">
        <f t="shared" si="48"/>
        <v>0.22439077144917088</v>
      </c>
      <c r="R516" s="7">
        <f t="shared" si="49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50"/>
        <v>40900.25</v>
      </c>
      <c r="L517">
        <v>1324792800</v>
      </c>
      <c r="M517" s="10">
        <f t="shared" si="51"/>
        <v>40902.25</v>
      </c>
      <c r="N517" t="b">
        <v>0</v>
      </c>
      <c r="O517" t="b">
        <v>1</v>
      </c>
      <c r="P517" t="s">
        <v>33</v>
      </c>
      <c r="Q517" s="4">
        <f t="shared" si="48"/>
        <v>0.55779069767441858</v>
      </c>
      <c r="R517" s="7">
        <f t="shared" si="49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50"/>
        <v>40396.208333333336</v>
      </c>
      <c r="L518">
        <v>1284354000</v>
      </c>
      <c r="M518" s="10">
        <f t="shared" si="51"/>
        <v>40434.208333333336</v>
      </c>
      <c r="N518" t="b">
        <v>0</v>
      </c>
      <c r="O518" t="b">
        <v>0</v>
      </c>
      <c r="P518" t="s">
        <v>68</v>
      </c>
      <c r="Q518" s="4">
        <f t="shared" si="48"/>
        <v>0.42523125996810207</v>
      </c>
      <c r="R518" s="7">
        <f t="shared" si="49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50"/>
        <v>42860.208333333328</v>
      </c>
      <c r="L519">
        <v>1494392400</v>
      </c>
      <c r="M519" s="10">
        <f t="shared" si="51"/>
        <v>42865.208333333328</v>
      </c>
      <c r="N519" t="b">
        <v>0</v>
      </c>
      <c r="O519" t="b">
        <v>0</v>
      </c>
      <c r="P519" t="s">
        <v>17</v>
      </c>
      <c r="Q519" s="4">
        <f t="shared" si="48"/>
        <v>1.1200000000000001</v>
      </c>
      <c r="R519" s="7">
        <f t="shared" si="49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50"/>
        <v>43154.25</v>
      </c>
      <c r="L520">
        <v>1519538400</v>
      </c>
      <c r="M520" s="10">
        <f t="shared" si="51"/>
        <v>43156.25</v>
      </c>
      <c r="N520" t="b">
        <v>0</v>
      </c>
      <c r="O520" t="b">
        <v>1</v>
      </c>
      <c r="P520" t="s">
        <v>71</v>
      </c>
      <c r="Q520" s="4">
        <f t="shared" si="48"/>
        <v>7.0681818181818179E-2</v>
      </c>
      <c r="R520" s="7">
        <f t="shared" si="49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50"/>
        <v>42012.25</v>
      </c>
      <c r="L521">
        <v>1421906400</v>
      </c>
      <c r="M521" s="10">
        <f t="shared" si="51"/>
        <v>42026.25</v>
      </c>
      <c r="N521" t="b">
        <v>0</v>
      </c>
      <c r="O521" t="b">
        <v>1</v>
      </c>
      <c r="P521" t="s">
        <v>23</v>
      </c>
      <c r="Q521" s="4">
        <f t="shared" si="48"/>
        <v>1.0174563871693867</v>
      </c>
      <c r="R521" s="7">
        <f t="shared" si="49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50"/>
        <v>43574.208333333328</v>
      </c>
      <c r="L522">
        <v>1555909200</v>
      </c>
      <c r="M522" s="10">
        <f t="shared" si="51"/>
        <v>43577.208333333328</v>
      </c>
      <c r="N522" t="b">
        <v>0</v>
      </c>
      <c r="O522" t="b">
        <v>0</v>
      </c>
      <c r="P522" t="s">
        <v>33</v>
      </c>
      <c r="Q522" s="4">
        <f t="shared" si="48"/>
        <v>4.2575000000000003</v>
      </c>
      <c r="R522" s="7">
        <f t="shared" si="49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50"/>
        <v>42605.208333333328</v>
      </c>
      <c r="L523">
        <v>1472446800</v>
      </c>
      <c r="M523" s="10">
        <f t="shared" si="51"/>
        <v>42611.208333333328</v>
      </c>
      <c r="N523" t="b">
        <v>0</v>
      </c>
      <c r="O523" t="b">
        <v>1</v>
      </c>
      <c r="P523" t="s">
        <v>53</v>
      </c>
      <c r="Q523" s="4">
        <f t="shared" si="48"/>
        <v>1.4553947368421052</v>
      </c>
      <c r="R523" s="7">
        <f t="shared" si="49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50"/>
        <v>41093.208333333336</v>
      </c>
      <c r="L524">
        <v>1342328400</v>
      </c>
      <c r="M524" s="10">
        <f t="shared" si="51"/>
        <v>41105.208333333336</v>
      </c>
      <c r="N524" t="b">
        <v>0</v>
      </c>
      <c r="O524" t="b">
        <v>0</v>
      </c>
      <c r="P524" t="s">
        <v>100</v>
      </c>
      <c r="Q524" s="4">
        <f t="shared" si="48"/>
        <v>0.32453465346534655</v>
      </c>
      <c r="R524" s="7">
        <f t="shared" si="49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50"/>
        <v>40241.25</v>
      </c>
      <c r="L525">
        <v>1268114400</v>
      </c>
      <c r="M525" s="10">
        <f t="shared" si="51"/>
        <v>40246.25</v>
      </c>
      <c r="N525" t="b">
        <v>0</v>
      </c>
      <c r="O525" t="b">
        <v>0</v>
      </c>
      <c r="P525" t="s">
        <v>100</v>
      </c>
      <c r="Q525" s="4">
        <f t="shared" si="48"/>
        <v>7.003333333333333</v>
      </c>
      <c r="R525" s="7">
        <f t="shared" si="49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50"/>
        <v>40294.208333333336</v>
      </c>
      <c r="L526">
        <v>1273381200</v>
      </c>
      <c r="M526" s="10">
        <f t="shared" si="51"/>
        <v>40307.208333333336</v>
      </c>
      <c r="N526" t="b">
        <v>0</v>
      </c>
      <c r="O526" t="b">
        <v>0</v>
      </c>
      <c r="P526" t="s">
        <v>33</v>
      </c>
      <c r="Q526" s="4">
        <f t="shared" si="48"/>
        <v>0.83904860392967939</v>
      </c>
      <c r="R526" s="7">
        <f t="shared" si="49"/>
        <v>40.998484082870135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50"/>
        <v>40505.25</v>
      </c>
      <c r="L527">
        <v>1290837600</v>
      </c>
      <c r="M527" s="10">
        <f t="shared" si="51"/>
        <v>40509.25</v>
      </c>
      <c r="N527" t="b">
        <v>0</v>
      </c>
      <c r="O527" t="b">
        <v>0</v>
      </c>
      <c r="P527" t="s">
        <v>65</v>
      </c>
      <c r="Q527" s="4">
        <f t="shared" si="48"/>
        <v>0.84190476190476193</v>
      </c>
      <c r="R527" s="7">
        <f t="shared" si="49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50"/>
        <v>42364.25</v>
      </c>
      <c r="L528">
        <v>1454306400</v>
      </c>
      <c r="M528" s="10">
        <f t="shared" si="51"/>
        <v>42401.25</v>
      </c>
      <c r="N528" t="b">
        <v>0</v>
      </c>
      <c r="O528" t="b">
        <v>1</v>
      </c>
      <c r="P528" t="s">
        <v>33</v>
      </c>
      <c r="Q528" s="4">
        <f t="shared" si="48"/>
        <v>1.5595180722891566</v>
      </c>
      <c r="R528" s="7">
        <f t="shared" si="49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50"/>
        <v>42405.25</v>
      </c>
      <c r="L529">
        <v>1457762400</v>
      </c>
      <c r="M529" s="10">
        <f t="shared" si="51"/>
        <v>42441.25</v>
      </c>
      <c r="N529" t="b">
        <v>0</v>
      </c>
      <c r="O529" t="b">
        <v>0</v>
      </c>
      <c r="P529" t="s">
        <v>71</v>
      </c>
      <c r="Q529" s="4">
        <f t="shared" si="48"/>
        <v>0.99619450317124736</v>
      </c>
      <c r="R529" s="7">
        <f t="shared" si="49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50"/>
        <v>41601.25</v>
      </c>
      <c r="L530">
        <v>1389074400</v>
      </c>
      <c r="M530" s="10">
        <f t="shared" si="51"/>
        <v>41646.25</v>
      </c>
      <c r="N530" t="b">
        <v>0</v>
      </c>
      <c r="O530" t="b">
        <v>0</v>
      </c>
      <c r="P530" t="s">
        <v>60</v>
      </c>
      <c r="Q530" s="4">
        <f t="shared" si="48"/>
        <v>0.80300000000000005</v>
      </c>
      <c r="R530" s="7">
        <f t="shared" si="49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50"/>
        <v>41769.208333333336</v>
      </c>
      <c r="L531">
        <v>1402117200</v>
      </c>
      <c r="M531" s="10">
        <f t="shared" si="51"/>
        <v>41797.208333333336</v>
      </c>
      <c r="N531" t="b">
        <v>0</v>
      </c>
      <c r="O531" t="b">
        <v>0</v>
      </c>
      <c r="P531" t="s">
        <v>89</v>
      </c>
      <c r="Q531" s="4">
        <f t="shared" si="48"/>
        <v>0.11254901960784314</v>
      </c>
      <c r="R531" s="7">
        <f t="shared" si="49"/>
        <v>63.777777777777779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50"/>
        <v>40421.208333333336</v>
      </c>
      <c r="L532">
        <v>1284440400</v>
      </c>
      <c r="M532" s="10">
        <f t="shared" si="51"/>
        <v>40435.208333333336</v>
      </c>
      <c r="N532" t="b">
        <v>0</v>
      </c>
      <c r="O532" t="b">
        <v>1</v>
      </c>
      <c r="P532" t="s">
        <v>119</v>
      </c>
      <c r="Q532" s="4">
        <f t="shared" si="48"/>
        <v>0.91740952380952379</v>
      </c>
      <c r="R532" s="7">
        <f t="shared" si="49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50"/>
        <v>41589.25</v>
      </c>
      <c r="L533">
        <v>1388988000</v>
      </c>
      <c r="M533" s="10">
        <f t="shared" si="51"/>
        <v>41645.25</v>
      </c>
      <c r="N533" t="b">
        <v>0</v>
      </c>
      <c r="O533" t="b">
        <v>0</v>
      </c>
      <c r="P533" t="s">
        <v>89</v>
      </c>
      <c r="Q533" s="4">
        <f t="shared" si="48"/>
        <v>0.95521156936261387</v>
      </c>
      <c r="R533" s="7">
        <f t="shared" si="49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50"/>
        <v>43125.25</v>
      </c>
      <c r="L534">
        <v>1516946400</v>
      </c>
      <c r="M534" s="10">
        <f t="shared" si="51"/>
        <v>43126.25</v>
      </c>
      <c r="N534" t="b">
        <v>0</v>
      </c>
      <c r="O534" t="b">
        <v>0</v>
      </c>
      <c r="P534" t="s">
        <v>33</v>
      </c>
      <c r="Q534" s="4">
        <f t="shared" si="48"/>
        <v>5.0287499999999996</v>
      </c>
      <c r="R534" s="7">
        <f t="shared" si="49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50"/>
        <v>41479.208333333336</v>
      </c>
      <c r="L535">
        <v>1377752400</v>
      </c>
      <c r="M535" s="10">
        <f t="shared" si="51"/>
        <v>41515.208333333336</v>
      </c>
      <c r="N535" t="b">
        <v>0</v>
      </c>
      <c r="O535" t="b">
        <v>0</v>
      </c>
      <c r="P535" t="s">
        <v>60</v>
      </c>
      <c r="Q535" s="4">
        <f t="shared" si="48"/>
        <v>1.5924394463667819</v>
      </c>
      <c r="R535" s="7">
        <f t="shared" si="49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50"/>
        <v>43329.208333333328</v>
      </c>
      <c r="L536">
        <v>1534568400</v>
      </c>
      <c r="M536" s="10">
        <f t="shared" si="51"/>
        <v>43330.208333333328</v>
      </c>
      <c r="N536" t="b">
        <v>0</v>
      </c>
      <c r="O536" t="b">
        <v>1</v>
      </c>
      <c r="P536" t="s">
        <v>53</v>
      </c>
      <c r="Q536" s="4">
        <f t="shared" si="48"/>
        <v>0.15022446689113356</v>
      </c>
      <c r="R536" s="7">
        <f t="shared" si="49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50"/>
        <v>43259.208333333328</v>
      </c>
      <c r="L537">
        <v>1528606800</v>
      </c>
      <c r="M537" s="10">
        <f t="shared" si="51"/>
        <v>43261.208333333328</v>
      </c>
      <c r="N537" t="b">
        <v>0</v>
      </c>
      <c r="O537" t="b">
        <v>1</v>
      </c>
      <c r="P537" t="s">
        <v>33</v>
      </c>
      <c r="Q537" s="4">
        <f t="shared" si="48"/>
        <v>4.820384615384615</v>
      </c>
      <c r="R537" s="7">
        <f t="shared" si="49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50"/>
        <v>40414.208333333336</v>
      </c>
      <c r="L538">
        <v>1284872400</v>
      </c>
      <c r="M538" s="10">
        <f t="shared" si="51"/>
        <v>40440.208333333336</v>
      </c>
      <c r="N538" t="b">
        <v>0</v>
      </c>
      <c r="O538" t="b">
        <v>0</v>
      </c>
      <c r="P538" t="s">
        <v>119</v>
      </c>
      <c r="Q538" s="4">
        <f t="shared" si="48"/>
        <v>1.4996938775510205</v>
      </c>
      <c r="R538" s="7">
        <f t="shared" si="49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50"/>
        <v>43342.208333333328</v>
      </c>
      <c r="L539">
        <v>1537592400</v>
      </c>
      <c r="M539" s="10">
        <f t="shared" si="51"/>
        <v>43365.208333333328</v>
      </c>
      <c r="N539" t="b">
        <v>1</v>
      </c>
      <c r="O539" t="b">
        <v>1</v>
      </c>
      <c r="P539" t="s">
        <v>42</v>
      </c>
      <c r="Q539" s="4">
        <f t="shared" si="48"/>
        <v>1.1722156398104266</v>
      </c>
      <c r="R539" s="7">
        <f t="shared" si="49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50"/>
        <v>41539.208333333336</v>
      </c>
      <c r="L540">
        <v>1381208400</v>
      </c>
      <c r="M540" s="10">
        <f t="shared" si="51"/>
        <v>41555.208333333336</v>
      </c>
      <c r="N540" t="b">
        <v>0</v>
      </c>
      <c r="O540" t="b">
        <v>0</v>
      </c>
      <c r="P540" t="s">
        <v>292</v>
      </c>
      <c r="Q540" s="4">
        <f t="shared" si="48"/>
        <v>0.37695968274950431</v>
      </c>
      <c r="R540" s="7">
        <f t="shared" si="49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50"/>
        <v>43647.208333333328</v>
      </c>
      <c r="L541">
        <v>1562475600</v>
      </c>
      <c r="M541" s="10">
        <f t="shared" si="51"/>
        <v>43653.208333333328</v>
      </c>
      <c r="N541" t="b">
        <v>0</v>
      </c>
      <c r="O541" t="b">
        <v>1</v>
      </c>
      <c r="P541" t="s">
        <v>17</v>
      </c>
      <c r="Q541" s="4">
        <f t="shared" si="48"/>
        <v>0.72653061224489801</v>
      </c>
      <c r="R541" s="7">
        <f t="shared" si="49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50"/>
        <v>43225.208333333328</v>
      </c>
      <c r="L542">
        <v>1527397200</v>
      </c>
      <c r="M542" s="10">
        <f t="shared" si="51"/>
        <v>43247.208333333328</v>
      </c>
      <c r="N542" t="b">
        <v>0</v>
      </c>
      <c r="O542" t="b">
        <v>0</v>
      </c>
      <c r="P542" t="s">
        <v>122</v>
      </c>
      <c r="Q542" s="4">
        <f t="shared" si="48"/>
        <v>2.6598113207547169</v>
      </c>
      <c r="R542" s="7">
        <f t="shared" si="49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50"/>
        <v>42165.208333333328</v>
      </c>
      <c r="L543">
        <v>1436158800</v>
      </c>
      <c r="M543" s="10">
        <f t="shared" si="51"/>
        <v>42191.208333333328</v>
      </c>
      <c r="N543" t="b">
        <v>0</v>
      </c>
      <c r="O543" t="b">
        <v>0</v>
      </c>
      <c r="P543" t="s">
        <v>292</v>
      </c>
      <c r="Q543" s="4">
        <f t="shared" si="48"/>
        <v>0.24205617977528091</v>
      </c>
      <c r="R543" s="7">
        <f t="shared" si="49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50"/>
        <v>42391.25</v>
      </c>
      <c r="L544">
        <v>1456034400</v>
      </c>
      <c r="M544" s="10">
        <f t="shared" si="51"/>
        <v>42421.25</v>
      </c>
      <c r="N544" t="b">
        <v>0</v>
      </c>
      <c r="O544" t="b">
        <v>0</v>
      </c>
      <c r="P544" t="s">
        <v>60</v>
      </c>
      <c r="Q544" s="4">
        <f t="shared" si="48"/>
        <v>2.5064935064935064E-2</v>
      </c>
      <c r="R544" s="7">
        <f t="shared" si="49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50"/>
        <v>41528.208333333336</v>
      </c>
      <c r="L545">
        <v>1380171600</v>
      </c>
      <c r="M545" s="10">
        <f t="shared" si="51"/>
        <v>41543.208333333336</v>
      </c>
      <c r="N545" t="b">
        <v>0</v>
      </c>
      <c r="O545" t="b">
        <v>0</v>
      </c>
      <c r="P545" t="s">
        <v>89</v>
      </c>
      <c r="Q545" s="4">
        <f t="shared" si="48"/>
        <v>0.1632979976442874</v>
      </c>
      <c r="R545" s="7">
        <f t="shared" si="49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50"/>
        <v>42377.25</v>
      </c>
      <c r="L546">
        <v>1453356000</v>
      </c>
      <c r="M546" s="10">
        <f t="shared" si="51"/>
        <v>42390.25</v>
      </c>
      <c r="N546" t="b">
        <v>0</v>
      </c>
      <c r="O546" t="b">
        <v>0</v>
      </c>
      <c r="P546" t="s">
        <v>23</v>
      </c>
      <c r="Q546" s="4">
        <f t="shared" si="48"/>
        <v>2.7650000000000001</v>
      </c>
      <c r="R546" s="7">
        <f t="shared" si="49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50"/>
        <v>43824.25</v>
      </c>
      <c r="L547">
        <v>1578981600</v>
      </c>
      <c r="M547" s="10">
        <f t="shared" si="51"/>
        <v>43844.25</v>
      </c>
      <c r="N547" t="b">
        <v>0</v>
      </c>
      <c r="O547" t="b">
        <v>0</v>
      </c>
      <c r="P547" t="s">
        <v>33</v>
      </c>
      <c r="Q547" s="4">
        <f t="shared" si="48"/>
        <v>0.88803571428571426</v>
      </c>
      <c r="R547" s="7">
        <f t="shared" si="49"/>
        <v>61.007063197026021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50"/>
        <v>43360.208333333328</v>
      </c>
      <c r="L548">
        <v>1537419600</v>
      </c>
      <c r="M548" s="10">
        <f t="shared" si="51"/>
        <v>43363.208333333328</v>
      </c>
      <c r="N548" t="b">
        <v>0</v>
      </c>
      <c r="O548" t="b">
        <v>1</v>
      </c>
      <c r="P548" t="s">
        <v>33</v>
      </c>
      <c r="Q548" s="4">
        <f t="shared" si="48"/>
        <v>1.6357142857142857</v>
      </c>
      <c r="R548" s="7">
        <f t="shared" si="49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50"/>
        <v>42029.25</v>
      </c>
      <c r="L549">
        <v>1423202400</v>
      </c>
      <c r="M549" s="10">
        <f t="shared" si="51"/>
        <v>42041.25</v>
      </c>
      <c r="N549" t="b">
        <v>0</v>
      </c>
      <c r="O549" t="b">
        <v>0</v>
      </c>
      <c r="P549" t="s">
        <v>53</v>
      </c>
      <c r="Q549" s="4">
        <f t="shared" si="48"/>
        <v>9.69</v>
      </c>
      <c r="R549" s="7">
        <f t="shared" si="49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50"/>
        <v>42461.208333333328</v>
      </c>
      <c r="L550">
        <v>1460610000</v>
      </c>
      <c r="M550" s="10">
        <f t="shared" si="51"/>
        <v>42474.208333333328</v>
      </c>
      <c r="N550" t="b">
        <v>0</v>
      </c>
      <c r="O550" t="b">
        <v>0</v>
      </c>
      <c r="P550" t="s">
        <v>33</v>
      </c>
      <c r="Q550" s="4">
        <f t="shared" si="48"/>
        <v>2.7091376701966716</v>
      </c>
      <c r="R550" s="7">
        <f t="shared" si="49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50"/>
        <v>41422.208333333336</v>
      </c>
      <c r="L551">
        <v>1370494800</v>
      </c>
      <c r="M551" s="10">
        <f t="shared" si="51"/>
        <v>41431.208333333336</v>
      </c>
      <c r="N551" t="b">
        <v>0</v>
      </c>
      <c r="O551" t="b">
        <v>0</v>
      </c>
      <c r="P551" t="s">
        <v>65</v>
      </c>
      <c r="Q551" s="4">
        <f t="shared" si="48"/>
        <v>2.8421355932203389</v>
      </c>
      <c r="R551" s="7">
        <f t="shared" si="49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50"/>
        <v>40968.25</v>
      </c>
      <c r="L552">
        <v>1332306000</v>
      </c>
      <c r="M552" s="10">
        <f t="shared" si="51"/>
        <v>40989.208333333336</v>
      </c>
      <c r="N552" t="b">
        <v>0</v>
      </c>
      <c r="O552" t="b">
        <v>0</v>
      </c>
      <c r="P552" t="s">
        <v>60</v>
      </c>
      <c r="Q552" s="4">
        <f t="shared" si="48"/>
        <v>0.04</v>
      </c>
      <c r="R552" s="7">
        <f t="shared" si="49"/>
        <v>4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50"/>
        <v>41993.25</v>
      </c>
      <c r="L553">
        <v>1422511200</v>
      </c>
      <c r="M553" s="10">
        <f t="shared" si="51"/>
        <v>42033.25</v>
      </c>
      <c r="N553" t="b">
        <v>0</v>
      </c>
      <c r="O553" t="b">
        <v>1</v>
      </c>
      <c r="P553" t="s">
        <v>28</v>
      </c>
      <c r="Q553" s="4">
        <f t="shared" si="48"/>
        <v>0.58632981676846196</v>
      </c>
      <c r="R553" s="7">
        <f t="shared" si="49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50"/>
        <v>42700.25</v>
      </c>
      <c r="L554">
        <v>1480312800</v>
      </c>
      <c r="M554" s="10">
        <f t="shared" si="51"/>
        <v>42702.25</v>
      </c>
      <c r="N554" t="b">
        <v>0</v>
      </c>
      <c r="O554" t="b">
        <v>0</v>
      </c>
      <c r="P554" t="s">
        <v>33</v>
      </c>
      <c r="Q554" s="4">
        <f t="shared" si="48"/>
        <v>0.98511111111111116</v>
      </c>
      <c r="R554" s="7">
        <f t="shared" si="49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50"/>
        <v>40545.25</v>
      </c>
      <c r="L555">
        <v>1294034400</v>
      </c>
      <c r="M555" s="10">
        <f t="shared" si="51"/>
        <v>40546.25</v>
      </c>
      <c r="N555" t="b">
        <v>0</v>
      </c>
      <c r="O555" t="b">
        <v>0</v>
      </c>
      <c r="P555" t="s">
        <v>23</v>
      </c>
      <c r="Q555" s="4">
        <f t="shared" si="48"/>
        <v>0.43975381008206332</v>
      </c>
      <c r="R555" s="7">
        <f t="shared" si="49"/>
        <v>72.978599221789878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50"/>
        <v>42723.25</v>
      </c>
      <c r="L556">
        <v>1482645600</v>
      </c>
      <c r="M556" s="10">
        <f t="shared" si="51"/>
        <v>42729.25</v>
      </c>
      <c r="N556" t="b">
        <v>0</v>
      </c>
      <c r="O556" t="b">
        <v>0</v>
      </c>
      <c r="P556" t="s">
        <v>60</v>
      </c>
      <c r="Q556" s="4">
        <f t="shared" si="48"/>
        <v>1.5166315789473683</v>
      </c>
      <c r="R556" s="7">
        <f t="shared" si="49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50"/>
        <v>41731.208333333336</v>
      </c>
      <c r="L557">
        <v>1399093200</v>
      </c>
      <c r="M557" s="10">
        <f t="shared" si="51"/>
        <v>41762.208333333336</v>
      </c>
      <c r="N557" t="b">
        <v>0</v>
      </c>
      <c r="O557" t="b">
        <v>0</v>
      </c>
      <c r="P557" t="s">
        <v>23</v>
      </c>
      <c r="Q557" s="4">
        <f t="shared" si="48"/>
        <v>2.2363492063492063</v>
      </c>
      <c r="R557" s="7">
        <f t="shared" si="49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50"/>
        <v>40792.208333333336</v>
      </c>
      <c r="L558">
        <v>1315890000</v>
      </c>
      <c r="M558" s="10">
        <f t="shared" si="51"/>
        <v>40799.208333333336</v>
      </c>
      <c r="N558" t="b">
        <v>0</v>
      </c>
      <c r="O558" t="b">
        <v>1</v>
      </c>
      <c r="P558" t="s">
        <v>206</v>
      </c>
      <c r="Q558" s="4">
        <f t="shared" si="48"/>
        <v>2.3975</v>
      </c>
      <c r="R558" s="7">
        <f t="shared" si="49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50"/>
        <v>42279.208333333328</v>
      </c>
      <c r="L559">
        <v>1444021200</v>
      </c>
      <c r="M559" s="10">
        <f t="shared" si="51"/>
        <v>42282.208333333328</v>
      </c>
      <c r="N559" t="b">
        <v>0</v>
      </c>
      <c r="O559" t="b">
        <v>1</v>
      </c>
      <c r="P559" t="s">
        <v>474</v>
      </c>
      <c r="Q559" s="4">
        <f t="shared" si="48"/>
        <v>1.9933333333333334</v>
      </c>
      <c r="R559" s="7">
        <f t="shared" si="49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50"/>
        <v>42424.25</v>
      </c>
      <c r="L560">
        <v>1460005200</v>
      </c>
      <c r="M560" s="10">
        <f t="shared" si="51"/>
        <v>42467.208333333328</v>
      </c>
      <c r="N560" t="b">
        <v>0</v>
      </c>
      <c r="O560" t="b">
        <v>0</v>
      </c>
      <c r="P560" t="s">
        <v>33</v>
      </c>
      <c r="Q560" s="4">
        <f t="shared" si="48"/>
        <v>1.373448275862069</v>
      </c>
      <c r="R560" s="7">
        <f t="shared" si="49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50"/>
        <v>42584.208333333328</v>
      </c>
      <c r="L561">
        <v>1470718800</v>
      </c>
      <c r="M561" s="10">
        <f t="shared" si="51"/>
        <v>42591.208333333328</v>
      </c>
      <c r="N561" t="b">
        <v>0</v>
      </c>
      <c r="O561" t="b">
        <v>0</v>
      </c>
      <c r="P561" t="s">
        <v>33</v>
      </c>
      <c r="Q561" s="4">
        <f t="shared" si="48"/>
        <v>1.009696106362773</v>
      </c>
      <c r="R561" s="7">
        <f t="shared" si="49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50"/>
        <v>40865.25</v>
      </c>
      <c r="L562">
        <v>1325052000</v>
      </c>
      <c r="M562" s="10">
        <f t="shared" si="51"/>
        <v>40905.25</v>
      </c>
      <c r="N562" t="b">
        <v>0</v>
      </c>
      <c r="O562" t="b">
        <v>0</v>
      </c>
      <c r="P562" t="s">
        <v>71</v>
      </c>
      <c r="Q562" s="4">
        <f t="shared" si="48"/>
        <v>7.9416000000000002</v>
      </c>
      <c r="R562" s="7">
        <f t="shared" si="49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50"/>
        <v>40833.208333333336</v>
      </c>
      <c r="L563">
        <v>1319000400</v>
      </c>
      <c r="M563" s="10">
        <f t="shared" si="51"/>
        <v>40835.208333333336</v>
      </c>
      <c r="N563" t="b">
        <v>0</v>
      </c>
      <c r="O563" t="b">
        <v>0</v>
      </c>
      <c r="P563" t="s">
        <v>33</v>
      </c>
      <c r="Q563" s="4">
        <f t="shared" si="48"/>
        <v>3.6970000000000001</v>
      </c>
      <c r="R563" s="7">
        <f t="shared" si="49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50"/>
        <v>43536.208333333328</v>
      </c>
      <c r="L564">
        <v>1552539600</v>
      </c>
      <c r="M564" s="10">
        <f t="shared" si="51"/>
        <v>43538.208333333328</v>
      </c>
      <c r="N564" t="b">
        <v>0</v>
      </c>
      <c r="O564" t="b">
        <v>0</v>
      </c>
      <c r="P564" t="s">
        <v>23</v>
      </c>
      <c r="Q564" s="4">
        <f t="shared" si="48"/>
        <v>0.12818181818181817</v>
      </c>
      <c r="R564" s="7">
        <f t="shared" si="49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50"/>
        <v>43417.25</v>
      </c>
      <c r="L565">
        <v>1543816800</v>
      </c>
      <c r="M565" s="10">
        <f t="shared" si="51"/>
        <v>43437.25</v>
      </c>
      <c r="N565" t="b">
        <v>0</v>
      </c>
      <c r="O565" t="b">
        <v>0</v>
      </c>
      <c r="P565" t="s">
        <v>42</v>
      </c>
      <c r="Q565" s="4">
        <f t="shared" si="48"/>
        <v>1.3802702702702703</v>
      </c>
      <c r="R565" s="7">
        <f t="shared" si="49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50"/>
        <v>42078.208333333328</v>
      </c>
      <c r="L566">
        <v>1427086800</v>
      </c>
      <c r="M566" s="10">
        <f t="shared" si="51"/>
        <v>42086.208333333328</v>
      </c>
      <c r="N566" t="b">
        <v>0</v>
      </c>
      <c r="O566" t="b">
        <v>0</v>
      </c>
      <c r="P566" t="s">
        <v>33</v>
      </c>
      <c r="Q566" s="4">
        <f t="shared" si="48"/>
        <v>0.83813278008298753</v>
      </c>
      <c r="R566" s="7">
        <f t="shared" si="49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50"/>
        <v>40862.25</v>
      </c>
      <c r="L567">
        <v>1323064800</v>
      </c>
      <c r="M567" s="10">
        <f t="shared" si="51"/>
        <v>40882.25</v>
      </c>
      <c r="N567" t="b">
        <v>0</v>
      </c>
      <c r="O567" t="b">
        <v>0</v>
      </c>
      <c r="P567" t="s">
        <v>33</v>
      </c>
      <c r="Q567" s="4">
        <f t="shared" si="48"/>
        <v>2.0460063224446787</v>
      </c>
      <c r="R567" s="7">
        <f t="shared" si="49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50"/>
        <v>42424.25</v>
      </c>
      <c r="L568">
        <v>1458277200</v>
      </c>
      <c r="M568" s="10">
        <f t="shared" si="51"/>
        <v>42447.208333333328</v>
      </c>
      <c r="N568" t="b">
        <v>0</v>
      </c>
      <c r="O568" t="b">
        <v>1</v>
      </c>
      <c r="P568" t="s">
        <v>50</v>
      </c>
      <c r="Q568" s="4">
        <f t="shared" si="48"/>
        <v>0.44344086021505374</v>
      </c>
      <c r="R568" s="7">
        <f t="shared" si="49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50"/>
        <v>41830.208333333336</v>
      </c>
      <c r="L569">
        <v>1405141200</v>
      </c>
      <c r="M569" s="10">
        <f t="shared" si="51"/>
        <v>41832.208333333336</v>
      </c>
      <c r="N569" t="b">
        <v>0</v>
      </c>
      <c r="O569" t="b">
        <v>0</v>
      </c>
      <c r="P569" t="s">
        <v>23</v>
      </c>
      <c r="Q569" s="4">
        <f t="shared" si="48"/>
        <v>2.1860294117647059</v>
      </c>
      <c r="R569" s="7">
        <f t="shared" si="49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50"/>
        <v>40374.208333333336</v>
      </c>
      <c r="L570">
        <v>1283058000</v>
      </c>
      <c r="M570" s="10">
        <f t="shared" si="51"/>
        <v>40419.208333333336</v>
      </c>
      <c r="N570" t="b">
        <v>0</v>
      </c>
      <c r="O570" t="b">
        <v>0</v>
      </c>
      <c r="P570" t="s">
        <v>33</v>
      </c>
      <c r="Q570" s="4">
        <f t="shared" si="48"/>
        <v>1.8603314917127072</v>
      </c>
      <c r="R570" s="7">
        <f t="shared" si="49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50"/>
        <v>40554.25</v>
      </c>
      <c r="L571">
        <v>1295762400</v>
      </c>
      <c r="M571" s="10">
        <f t="shared" si="51"/>
        <v>40566.25</v>
      </c>
      <c r="N571" t="b">
        <v>0</v>
      </c>
      <c r="O571" t="b">
        <v>0</v>
      </c>
      <c r="P571" t="s">
        <v>71</v>
      </c>
      <c r="Q571" s="4">
        <f t="shared" si="48"/>
        <v>2.3733830845771142</v>
      </c>
      <c r="R571" s="7">
        <f t="shared" si="49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50"/>
        <v>41993.25</v>
      </c>
      <c r="L572">
        <v>1419573600</v>
      </c>
      <c r="M572" s="10">
        <f t="shared" si="51"/>
        <v>41999.25</v>
      </c>
      <c r="N572" t="b">
        <v>0</v>
      </c>
      <c r="O572" t="b">
        <v>1</v>
      </c>
      <c r="P572" t="s">
        <v>23</v>
      </c>
      <c r="Q572" s="4">
        <f t="shared" si="48"/>
        <v>3.0565384615384614</v>
      </c>
      <c r="R572" s="7">
        <f t="shared" si="49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50"/>
        <v>42174.208333333328</v>
      </c>
      <c r="L573">
        <v>1438750800</v>
      </c>
      <c r="M573" s="10">
        <f t="shared" si="51"/>
        <v>42221.208333333328</v>
      </c>
      <c r="N573" t="b">
        <v>0</v>
      </c>
      <c r="O573" t="b">
        <v>0</v>
      </c>
      <c r="P573" t="s">
        <v>100</v>
      </c>
      <c r="Q573" s="4">
        <f t="shared" si="48"/>
        <v>0.94142857142857139</v>
      </c>
      <c r="R573" s="7">
        <f t="shared" si="49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50"/>
        <v>42275.208333333328</v>
      </c>
      <c r="L574">
        <v>1444798800</v>
      </c>
      <c r="M574" s="10">
        <f t="shared" si="51"/>
        <v>42291.208333333328</v>
      </c>
      <c r="N574" t="b">
        <v>0</v>
      </c>
      <c r="O574" t="b">
        <v>1</v>
      </c>
      <c r="P574" t="s">
        <v>23</v>
      </c>
      <c r="Q574" s="4">
        <f t="shared" si="48"/>
        <v>0.54400000000000004</v>
      </c>
      <c r="R574" s="7">
        <f t="shared" si="49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50"/>
        <v>41761.208333333336</v>
      </c>
      <c r="L575">
        <v>1399179600</v>
      </c>
      <c r="M575" s="10">
        <f t="shared" si="51"/>
        <v>41763.208333333336</v>
      </c>
      <c r="N575" t="b">
        <v>0</v>
      </c>
      <c r="O575" t="b">
        <v>0</v>
      </c>
      <c r="P575" t="s">
        <v>1029</v>
      </c>
      <c r="Q575" s="4">
        <f t="shared" si="48"/>
        <v>1.1188059701492536</v>
      </c>
      <c r="R575" s="7">
        <f t="shared" si="49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50"/>
        <v>43806.25</v>
      </c>
      <c r="L576">
        <v>1576562400</v>
      </c>
      <c r="M576" s="10">
        <f t="shared" si="51"/>
        <v>43816.25</v>
      </c>
      <c r="N576" t="b">
        <v>0</v>
      </c>
      <c r="O576" t="b">
        <v>1</v>
      </c>
      <c r="P576" t="s">
        <v>17</v>
      </c>
      <c r="Q576" s="4">
        <f t="shared" si="48"/>
        <v>3.6914814814814814</v>
      </c>
      <c r="R576" s="7">
        <f t="shared" si="49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50"/>
        <v>41779.208333333336</v>
      </c>
      <c r="L577">
        <v>1400821200</v>
      </c>
      <c r="M577" s="10">
        <f t="shared" si="51"/>
        <v>41782.208333333336</v>
      </c>
      <c r="N577" t="b">
        <v>0</v>
      </c>
      <c r="O577" t="b">
        <v>1</v>
      </c>
      <c r="P577" t="s">
        <v>33</v>
      </c>
      <c r="Q577" s="4">
        <f t="shared" si="48"/>
        <v>0.62930372148859548</v>
      </c>
      <c r="R577" s="7">
        <f t="shared" si="49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50"/>
        <v>43040.208333333328</v>
      </c>
      <c r="L578">
        <v>1510984800</v>
      </c>
      <c r="M578" s="10">
        <f t="shared" si="51"/>
        <v>43057.25</v>
      </c>
      <c r="N578" t="b">
        <v>0</v>
      </c>
      <c r="O578" t="b">
        <v>0</v>
      </c>
      <c r="P578" t="s">
        <v>33</v>
      </c>
      <c r="Q578" s="4">
        <f t="shared" ref="Q578:Q641" si="54">E578/D578</f>
        <v>0.6492783505154639</v>
      </c>
      <c r="R578" s="7">
        <f t="shared" ref="R578:R641" si="55">IFERROR(E578/G578,0)</f>
        <v>98.40625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56">(((J579/60)/60)/24)+DATE(1970,1,1)</f>
        <v>40613.25</v>
      </c>
      <c r="L579">
        <v>1302066000</v>
      </c>
      <c r="M579" s="10">
        <f t="shared" ref="M579:M642" si="5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4"/>
        <v>0.18853658536585366</v>
      </c>
      <c r="R579" s="7">
        <f t="shared" si="55"/>
        <v>41.783783783783782</v>
      </c>
      <c r="S579" t="str">
        <f t="shared" ref="S579:S642" si="58">LEFT($P579,SEARCH("/",$P579,1)-1)</f>
        <v>music</v>
      </c>
      <c r="T579" t="str">
        <f t="shared" ref="T579:T642" si="59">RIGHT(P579,LEN(P579) - SEARCH("/",P579,1))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56"/>
        <v>40878.25</v>
      </c>
      <c r="L580">
        <v>1322978400</v>
      </c>
      <c r="M580" s="10">
        <f t="shared" si="57"/>
        <v>40881.25</v>
      </c>
      <c r="N580" t="b">
        <v>0</v>
      </c>
      <c r="O580" t="b">
        <v>0</v>
      </c>
      <c r="P580" t="s">
        <v>474</v>
      </c>
      <c r="Q580" s="4">
        <f t="shared" si="54"/>
        <v>0.1675440414507772</v>
      </c>
      <c r="R580" s="7">
        <f t="shared" si="55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56"/>
        <v>40762.208333333336</v>
      </c>
      <c r="L581">
        <v>1313730000</v>
      </c>
      <c r="M581" s="10">
        <f t="shared" si="57"/>
        <v>40774.208333333336</v>
      </c>
      <c r="N581" t="b">
        <v>0</v>
      </c>
      <c r="O581" t="b">
        <v>0</v>
      </c>
      <c r="P581" t="s">
        <v>159</v>
      </c>
      <c r="Q581" s="4">
        <f t="shared" si="54"/>
        <v>1.0111290322580646</v>
      </c>
      <c r="R581" s="7">
        <f t="shared" si="55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56"/>
        <v>41696.25</v>
      </c>
      <c r="L582">
        <v>1394085600</v>
      </c>
      <c r="M582" s="10">
        <f t="shared" si="57"/>
        <v>41704.25</v>
      </c>
      <c r="N582" t="b">
        <v>0</v>
      </c>
      <c r="O582" t="b">
        <v>0</v>
      </c>
      <c r="P582" t="s">
        <v>33</v>
      </c>
      <c r="Q582" s="4">
        <f t="shared" si="54"/>
        <v>3.4150228310502282</v>
      </c>
      <c r="R582" s="7">
        <f t="shared" si="55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56"/>
        <v>40662.208333333336</v>
      </c>
      <c r="L583">
        <v>1305349200</v>
      </c>
      <c r="M583" s="10">
        <f t="shared" si="57"/>
        <v>40677.208333333336</v>
      </c>
      <c r="N583" t="b">
        <v>0</v>
      </c>
      <c r="O583" t="b">
        <v>0</v>
      </c>
      <c r="P583" t="s">
        <v>28</v>
      </c>
      <c r="Q583" s="4">
        <f t="shared" si="54"/>
        <v>0.64016666666666666</v>
      </c>
      <c r="R583" s="7">
        <f t="shared" si="55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56"/>
        <v>42165.208333333328</v>
      </c>
      <c r="L584">
        <v>1434344400</v>
      </c>
      <c r="M584" s="10">
        <f t="shared" si="57"/>
        <v>42170.208333333328</v>
      </c>
      <c r="N584" t="b">
        <v>0</v>
      </c>
      <c r="O584" t="b">
        <v>1</v>
      </c>
      <c r="P584" t="s">
        <v>89</v>
      </c>
      <c r="Q584" s="4">
        <f t="shared" si="54"/>
        <v>0.5208045977011494</v>
      </c>
      <c r="R584" s="7">
        <f t="shared" si="55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56"/>
        <v>40959.25</v>
      </c>
      <c r="L585">
        <v>1331186400</v>
      </c>
      <c r="M585" s="10">
        <f t="shared" si="57"/>
        <v>40976.25</v>
      </c>
      <c r="N585" t="b">
        <v>0</v>
      </c>
      <c r="O585" t="b">
        <v>0</v>
      </c>
      <c r="P585" t="s">
        <v>42</v>
      </c>
      <c r="Q585" s="4">
        <f t="shared" si="54"/>
        <v>3.2240211640211642</v>
      </c>
      <c r="R585" s="7">
        <f t="shared" si="55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56"/>
        <v>41024.208333333336</v>
      </c>
      <c r="L586">
        <v>1336539600</v>
      </c>
      <c r="M586" s="10">
        <f t="shared" si="57"/>
        <v>41038.208333333336</v>
      </c>
      <c r="N586" t="b">
        <v>0</v>
      </c>
      <c r="O586" t="b">
        <v>0</v>
      </c>
      <c r="P586" t="s">
        <v>28</v>
      </c>
      <c r="Q586" s="4">
        <f t="shared" si="54"/>
        <v>1.1950810185185186</v>
      </c>
      <c r="R586" s="7">
        <f t="shared" si="55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56"/>
        <v>40255.208333333336</v>
      </c>
      <c r="L587">
        <v>1269752400</v>
      </c>
      <c r="M587" s="10">
        <f t="shared" si="57"/>
        <v>40265.208333333336</v>
      </c>
      <c r="N587" t="b">
        <v>0</v>
      </c>
      <c r="O587" t="b">
        <v>0</v>
      </c>
      <c r="P587" t="s">
        <v>206</v>
      </c>
      <c r="Q587" s="4">
        <f t="shared" si="54"/>
        <v>1.4679775280898877</v>
      </c>
      <c r="R587" s="7">
        <f t="shared" si="55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56"/>
        <v>40499.25</v>
      </c>
      <c r="L588">
        <v>1291615200</v>
      </c>
      <c r="M588" s="10">
        <f t="shared" si="57"/>
        <v>40518.25</v>
      </c>
      <c r="N588" t="b">
        <v>0</v>
      </c>
      <c r="O588" t="b">
        <v>0</v>
      </c>
      <c r="P588" t="s">
        <v>23</v>
      </c>
      <c r="Q588" s="4">
        <f t="shared" si="54"/>
        <v>9.5057142857142853</v>
      </c>
      <c r="R588" s="7">
        <f t="shared" si="55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56"/>
        <v>43484.25</v>
      </c>
      <c r="L589">
        <v>1552366800</v>
      </c>
      <c r="M589" s="10">
        <f t="shared" si="57"/>
        <v>43536.208333333328</v>
      </c>
      <c r="N589" t="b">
        <v>0</v>
      </c>
      <c r="O589" t="b">
        <v>1</v>
      </c>
      <c r="P589" t="s">
        <v>17</v>
      </c>
      <c r="Q589" s="4">
        <f t="shared" si="54"/>
        <v>0.72893617021276591</v>
      </c>
      <c r="R589" s="7">
        <f t="shared" si="55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56"/>
        <v>40262.208333333336</v>
      </c>
      <c r="L590">
        <v>1272171600</v>
      </c>
      <c r="M590" s="10">
        <f t="shared" si="57"/>
        <v>40293.208333333336</v>
      </c>
      <c r="N590" t="b">
        <v>0</v>
      </c>
      <c r="O590" t="b">
        <v>0</v>
      </c>
      <c r="P590" t="s">
        <v>33</v>
      </c>
      <c r="Q590" s="4">
        <f t="shared" si="54"/>
        <v>0.7900824873096447</v>
      </c>
      <c r="R590" s="7">
        <f t="shared" si="55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56"/>
        <v>42190.208333333328</v>
      </c>
      <c r="L591">
        <v>1436677200</v>
      </c>
      <c r="M591" s="10">
        <f t="shared" si="57"/>
        <v>42197.208333333328</v>
      </c>
      <c r="N591" t="b">
        <v>0</v>
      </c>
      <c r="O591" t="b">
        <v>0</v>
      </c>
      <c r="P591" t="s">
        <v>42</v>
      </c>
      <c r="Q591" s="4">
        <f t="shared" si="54"/>
        <v>0.64721518987341775</v>
      </c>
      <c r="R591" s="7">
        <f t="shared" si="55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56"/>
        <v>41994.25</v>
      </c>
      <c r="L592">
        <v>1420092000</v>
      </c>
      <c r="M592" s="10">
        <f t="shared" si="57"/>
        <v>42005.25</v>
      </c>
      <c r="N592" t="b">
        <v>0</v>
      </c>
      <c r="O592" t="b">
        <v>0</v>
      </c>
      <c r="P592" t="s">
        <v>133</v>
      </c>
      <c r="Q592" s="4">
        <f t="shared" si="54"/>
        <v>0.82028169014084507</v>
      </c>
      <c r="R592" s="7">
        <f t="shared" si="55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56"/>
        <v>40373.208333333336</v>
      </c>
      <c r="L593">
        <v>1279947600</v>
      </c>
      <c r="M593" s="10">
        <f t="shared" si="57"/>
        <v>40383.208333333336</v>
      </c>
      <c r="N593" t="b">
        <v>0</v>
      </c>
      <c r="O593" t="b">
        <v>0</v>
      </c>
      <c r="P593" t="s">
        <v>89</v>
      </c>
      <c r="Q593" s="4">
        <f t="shared" si="54"/>
        <v>10.376666666666667</v>
      </c>
      <c r="R593" s="7">
        <f t="shared" si="55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56"/>
        <v>41789.208333333336</v>
      </c>
      <c r="L594">
        <v>1402203600</v>
      </c>
      <c r="M594" s="10">
        <f t="shared" si="57"/>
        <v>41798.208333333336</v>
      </c>
      <c r="N594" t="b">
        <v>0</v>
      </c>
      <c r="O594" t="b">
        <v>0</v>
      </c>
      <c r="P594" t="s">
        <v>33</v>
      </c>
      <c r="Q594" s="4">
        <f t="shared" si="54"/>
        <v>0.12910076530612244</v>
      </c>
      <c r="R594" s="7">
        <f t="shared" si="55"/>
        <v>80.011857707509876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56"/>
        <v>41724.208333333336</v>
      </c>
      <c r="L595">
        <v>1396933200</v>
      </c>
      <c r="M595" s="10">
        <f t="shared" si="57"/>
        <v>41737.208333333336</v>
      </c>
      <c r="N595" t="b">
        <v>0</v>
      </c>
      <c r="O595" t="b">
        <v>0</v>
      </c>
      <c r="P595" t="s">
        <v>71</v>
      </c>
      <c r="Q595" s="4">
        <f t="shared" si="54"/>
        <v>1.5484210526315789</v>
      </c>
      <c r="R595" s="7">
        <f t="shared" si="55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56"/>
        <v>42548.208333333328</v>
      </c>
      <c r="L596">
        <v>1467262800</v>
      </c>
      <c r="M596" s="10">
        <f t="shared" si="57"/>
        <v>42551.208333333328</v>
      </c>
      <c r="N596" t="b">
        <v>0</v>
      </c>
      <c r="O596" t="b">
        <v>1</v>
      </c>
      <c r="P596" t="s">
        <v>33</v>
      </c>
      <c r="Q596" s="4">
        <f t="shared" si="54"/>
        <v>7.0991735537190084E-2</v>
      </c>
      <c r="R596" s="7">
        <f t="shared" si="55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56"/>
        <v>40253.208333333336</v>
      </c>
      <c r="L597">
        <v>1270530000</v>
      </c>
      <c r="M597" s="10">
        <f t="shared" si="57"/>
        <v>40274.208333333336</v>
      </c>
      <c r="N597" t="b">
        <v>0</v>
      </c>
      <c r="O597" t="b">
        <v>1</v>
      </c>
      <c r="P597" t="s">
        <v>33</v>
      </c>
      <c r="Q597" s="4">
        <f t="shared" si="54"/>
        <v>2.0852773826458035</v>
      </c>
      <c r="R597" s="7">
        <f t="shared" si="55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56"/>
        <v>42434.25</v>
      </c>
      <c r="L598">
        <v>1457762400</v>
      </c>
      <c r="M598" s="10">
        <f t="shared" si="57"/>
        <v>42441.25</v>
      </c>
      <c r="N598" t="b">
        <v>0</v>
      </c>
      <c r="O598" t="b">
        <v>1</v>
      </c>
      <c r="P598" t="s">
        <v>53</v>
      </c>
      <c r="Q598" s="4">
        <f t="shared" si="54"/>
        <v>0.99683544303797467</v>
      </c>
      <c r="R598" s="7">
        <f t="shared" si="55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56"/>
        <v>43786.25</v>
      </c>
      <c r="L599">
        <v>1575525600</v>
      </c>
      <c r="M599" s="10">
        <f t="shared" si="57"/>
        <v>43804.25</v>
      </c>
      <c r="N599" t="b">
        <v>0</v>
      </c>
      <c r="O599" t="b">
        <v>0</v>
      </c>
      <c r="P599" t="s">
        <v>33</v>
      </c>
      <c r="Q599" s="4">
        <f t="shared" si="54"/>
        <v>2.0159756097560977</v>
      </c>
      <c r="R599" s="7">
        <f t="shared" si="55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56"/>
        <v>40344.208333333336</v>
      </c>
      <c r="L600">
        <v>1279083600</v>
      </c>
      <c r="M600" s="10">
        <f t="shared" si="57"/>
        <v>40373.208333333336</v>
      </c>
      <c r="N600" t="b">
        <v>0</v>
      </c>
      <c r="O600" t="b">
        <v>0</v>
      </c>
      <c r="P600" t="s">
        <v>23</v>
      </c>
      <c r="Q600" s="4">
        <f t="shared" si="54"/>
        <v>1.6209032258064515</v>
      </c>
      <c r="R600" s="7">
        <f t="shared" si="55"/>
        <v>73.004566210045667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56"/>
        <v>42047.25</v>
      </c>
      <c r="L601">
        <v>1424412000</v>
      </c>
      <c r="M601" s="10">
        <f t="shared" si="57"/>
        <v>42055.25</v>
      </c>
      <c r="N601" t="b">
        <v>0</v>
      </c>
      <c r="O601" t="b">
        <v>0</v>
      </c>
      <c r="P601" t="s">
        <v>42</v>
      </c>
      <c r="Q601" s="4">
        <f t="shared" si="54"/>
        <v>3.6436208125445471E-2</v>
      </c>
      <c r="R601" s="7">
        <f t="shared" si="55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56"/>
        <v>41485.208333333336</v>
      </c>
      <c r="L602">
        <v>1376197200</v>
      </c>
      <c r="M602" s="10">
        <f t="shared" si="57"/>
        <v>41497.208333333336</v>
      </c>
      <c r="N602" t="b">
        <v>0</v>
      </c>
      <c r="O602" t="b">
        <v>0</v>
      </c>
      <c r="P602" t="s">
        <v>17</v>
      </c>
      <c r="Q602" s="4">
        <f t="shared" si="54"/>
        <v>0.05</v>
      </c>
      <c r="R602" s="7">
        <f t="shared" si="55"/>
        <v>5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56"/>
        <v>41789.208333333336</v>
      </c>
      <c r="L603">
        <v>1402894800</v>
      </c>
      <c r="M603" s="10">
        <f t="shared" si="57"/>
        <v>41806.208333333336</v>
      </c>
      <c r="N603" t="b">
        <v>1</v>
      </c>
      <c r="O603" t="b">
        <v>0</v>
      </c>
      <c r="P603" t="s">
        <v>65</v>
      </c>
      <c r="Q603" s="4">
        <f t="shared" si="54"/>
        <v>2.0663492063492064</v>
      </c>
      <c r="R603" s="7">
        <f t="shared" si="55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56"/>
        <v>42160.208333333328</v>
      </c>
      <c r="L604">
        <v>1434430800</v>
      </c>
      <c r="M604" s="10">
        <f t="shared" si="57"/>
        <v>42171.208333333328</v>
      </c>
      <c r="N604" t="b">
        <v>0</v>
      </c>
      <c r="O604" t="b">
        <v>0</v>
      </c>
      <c r="P604" t="s">
        <v>33</v>
      </c>
      <c r="Q604" s="4">
        <f t="shared" si="54"/>
        <v>1.2823628691983122</v>
      </c>
      <c r="R604" s="7">
        <f t="shared" si="55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56"/>
        <v>43573.208333333328</v>
      </c>
      <c r="L605">
        <v>1557896400</v>
      </c>
      <c r="M605" s="10">
        <f t="shared" si="57"/>
        <v>43600.208333333328</v>
      </c>
      <c r="N605" t="b">
        <v>0</v>
      </c>
      <c r="O605" t="b">
        <v>0</v>
      </c>
      <c r="P605" t="s">
        <v>33</v>
      </c>
      <c r="Q605" s="4">
        <f t="shared" si="54"/>
        <v>1.1966037735849056</v>
      </c>
      <c r="R605" s="7">
        <f t="shared" si="55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56"/>
        <v>40565.25</v>
      </c>
      <c r="L606">
        <v>1297490400</v>
      </c>
      <c r="M606" s="10">
        <f t="shared" si="57"/>
        <v>40586.25</v>
      </c>
      <c r="N606" t="b">
        <v>0</v>
      </c>
      <c r="O606" t="b">
        <v>0</v>
      </c>
      <c r="P606" t="s">
        <v>33</v>
      </c>
      <c r="Q606" s="4">
        <f t="shared" si="54"/>
        <v>1.7073055242390078</v>
      </c>
      <c r="R606" s="7">
        <f t="shared" si="55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56"/>
        <v>42280.208333333328</v>
      </c>
      <c r="L607">
        <v>1447394400</v>
      </c>
      <c r="M607" s="10">
        <f t="shared" si="57"/>
        <v>42321.25</v>
      </c>
      <c r="N607" t="b">
        <v>0</v>
      </c>
      <c r="O607" t="b">
        <v>0</v>
      </c>
      <c r="P607" t="s">
        <v>68</v>
      </c>
      <c r="Q607" s="4">
        <f t="shared" si="54"/>
        <v>1.8721212121212121</v>
      </c>
      <c r="R607" s="7">
        <f t="shared" si="55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56"/>
        <v>42436.25</v>
      </c>
      <c r="L608">
        <v>1458277200</v>
      </c>
      <c r="M608" s="10">
        <f t="shared" si="57"/>
        <v>42447.208333333328</v>
      </c>
      <c r="N608" t="b">
        <v>0</v>
      </c>
      <c r="O608" t="b">
        <v>0</v>
      </c>
      <c r="P608" t="s">
        <v>23</v>
      </c>
      <c r="Q608" s="4">
        <f t="shared" si="54"/>
        <v>1.8838235294117647</v>
      </c>
      <c r="R608" s="7">
        <f t="shared" si="55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56"/>
        <v>41721.208333333336</v>
      </c>
      <c r="L609">
        <v>1395723600</v>
      </c>
      <c r="M609" s="10">
        <f t="shared" si="57"/>
        <v>41723.208333333336</v>
      </c>
      <c r="N609" t="b">
        <v>0</v>
      </c>
      <c r="O609" t="b">
        <v>0</v>
      </c>
      <c r="P609" t="s">
        <v>17</v>
      </c>
      <c r="Q609" s="4">
        <f t="shared" si="54"/>
        <v>1.3129869186046512</v>
      </c>
      <c r="R609" s="7">
        <f t="shared" si="55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56"/>
        <v>43530.25</v>
      </c>
      <c r="L610">
        <v>1552197600</v>
      </c>
      <c r="M610" s="10">
        <f t="shared" si="57"/>
        <v>43534.25</v>
      </c>
      <c r="N610" t="b">
        <v>0</v>
      </c>
      <c r="O610" t="b">
        <v>1</v>
      </c>
      <c r="P610" t="s">
        <v>159</v>
      </c>
      <c r="Q610" s="4">
        <f t="shared" si="54"/>
        <v>2.8397435897435899</v>
      </c>
      <c r="R610" s="7">
        <f t="shared" si="55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56"/>
        <v>43481.25</v>
      </c>
      <c r="L611">
        <v>1549087200</v>
      </c>
      <c r="M611" s="10">
        <f t="shared" si="57"/>
        <v>43498.25</v>
      </c>
      <c r="N611" t="b">
        <v>0</v>
      </c>
      <c r="O611" t="b">
        <v>0</v>
      </c>
      <c r="P611" t="s">
        <v>474</v>
      </c>
      <c r="Q611" s="4">
        <f t="shared" si="54"/>
        <v>1.2041999999999999</v>
      </c>
      <c r="R611" s="7">
        <f t="shared" si="55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56"/>
        <v>41259.25</v>
      </c>
      <c r="L612">
        <v>1356847200</v>
      </c>
      <c r="M612" s="10">
        <f t="shared" si="57"/>
        <v>41273.25</v>
      </c>
      <c r="N612" t="b">
        <v>0</v>
      </c>
      <c r="O612" t="b">
        <v>0</v>
      </c>
      <c r="P612" t="s">
        <v>33</v>
      </c>
      <c r="Q612" s="4">
        <f t="shared" si="54"/>
        <v>4.1905607476635511</v>
      </c>
      <c r="R612" s="7">
        <f t="shared" si="55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56"/>
        <v>41480.208333333336</v>
      </c>
      <c r="L613">
        <v>1375765200</v>
      </c>
      <c r="M613" s="10">
        <f t="shared" si="57"/>
        <v>41492.208333333336</v>
      </c>
      <c r="N613" t="b">
        <v>0</v>
      </c>
      <c r="O613" t="b">
        <v>0</v>
      </c>
      <c r="P613" t="s">
        <v>33</v>
      </c>
      <c r="Q613" s="4">
        <f t="shared" si="54"/>
        <v>0.13853658536585367</v>
      </c>
      <c r="R613" s="7">
        <f t="shared" si="55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56"/>
        <v>40474.208333333336</v>
      </c>
      <c r="L614">
        <v>1289800800</v>
      </c>
      <c r="M614" s="10">
        <f t="shared" si="57"/>
        <v>40497.25</v>
      </c>
      <c r="N614" t="b">
        <v>0</v>
      </c>
      <c r="O614" t="b">
        <v>0</v>
      </c>
      <c r="P614" t="s">
        <v>50</v>
      </c>
      <c r="Q614" s="4">
        <f t="shared" si="54"/>
        <v>1.3943548387096774</v>
      </c>
      <c r="R614" s="7">
        <f t="shared" si="55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56"/>
        <v>42973.208333333328</v>
      </c>
      <c r="L615">
        <v>1504501200</v>
      </c>
      <c r="M615" s="10">
        <f t="shared" si="57"/>
        <v>42982.208333333328</v>
      </c>
      <c r="N615" t="b">
        <v>0</v>
      </c>
      <c r="O615" t="b">
        <v>0</v>
      </c>
      <c r="P615" t="s">
        <v>33</v>
      </c>
      <c r="Q615" s="4">
        <f t="shared" si="54"/>
        <v>1.74</v>
      </c>
      <c r="R615" s="7">
        <f t="shared" si="55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56"/>
        <v>42746.25</v>
      </c>
      <c r="L616">
        <v>1485669600</v>
      </c>
      <c r="M616" s="10">
        <f t="shared" si="57"/>
        <v>42764.25</v>
      </c>
      <c r="N616" t="b">
        <v>0</v>
      </c>
      <c r="O616" t="b">
        <v>0</v>
      </c>
      <c r="P616" t="s">
        <v>33</v>
      </c>
      <c r="Q616" s="4">
        <f t="shared" si="54"/>
        <v>1.5549056603773586</v>
      </c>
      <c r="R616" s="7">
        <f t="shared" si="55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56"/>
        <v>42489.208333333328</v>
      </c>
      <c r="L617">
        <v>1462770000</v>
      </c>
      <c r="M617" s="10">
        <f t="shared" si="57"/>
        <v>42499.208333333328</v>
      </c>
      <c r="N617" t="b">
        <v>0</v>
      </c>
      <c r="O617" t="b">
        <v>0</v>
      </c>
      <c r="P617" t="s">
        <v>33</v>
      </c>
      <c r="Q617" s="4">
        <f t="shared" si="54"/>
        <v>1.7044705882352942</v>
      </c>
      <c r="R617" s="7">
        <f t="shared" si="55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56"/>
        <v>41537.208333333336</v>
      </c>
      <c r="L618">
        <v>1379739600</v>
      </c>
      <c r="M618" s="10">
        <f t="shared" si="57"/>
        <v>41538.208333333336</v>
      </c>
      <c r="N618" t="b">
        <v>0</v>
      </c>
      <c r="O618" t="b">
        <v>1</v>
      </c>
      <c r="P618" t="s">
        <v>60</v>
      </c>
      <c r="Q618" s="4">
        <f t="shared" si="54"/>
        <v>1.8951562500000001</v>
      </c>
      <c r="R618" s="7">
        <f t="shared" si="55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56"/>
        <v>41794.208333333336</v>
      </c>
      <c r="L619">
        <v>1402722000</v>
      </c>
      <c r="M619" s="10">
        <f t="shared" si="57"/>
        <v>41804.208333333336</v>
      </c>
      <c r="N619" t="b">
        <v>0</v>
      </c>
      <c r="O619" t="b">
        <v>0</v>
      </c>
      <c r="P619" t="s">
        <v>33</v>
      </c>
      <c r="Q619" s="4">
        <f t="shared" si="54"/>
        <v>2.4971428571428573</v>
      </c>
      <c r="R619" s="7">
        <f t="shared" si="55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56"/>
        <v>41396.208333333336</v>
      </c>
      <c r="L620">
        <v>1369285200</v>
      </c>
      <c r="M620" s="10">
        <f t="shared" si="57"/>
        <v>41417.208333333336</v>
      </c>
      <c r="N620" t="b">
        <v>0</v>
      </c>
      <c r="O620" t="b">
        <v>0</v>
      </c>
      <c r="P620" t="s">
        <v>68</v>
      </c>
      <c r="Q620" s="4">
        <f t="shared" si="54"/>
        <v>0.48860523665659616</v>
      </c>
      <c r="R620" s="7">
        <f t="shared" si="55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56"/>
        <v>40669.208333333336</v>
      </c>
      <c r="L621">
        <v>1304744400</v>
      </c>
      <c r="M621" s="10">
        <f t="shared" si="57"/>
        <v>40670.208333333336</v>
      </c>
      <c r="N621" t="b">
        <v>1</v>
      </c>
      <c r="O621" t="b">
        <v>1</v>
      </c>
      <c r="P621" t="s">
        <v>33</v>
      </c>
      <c r="Q621" s="4">
        <f t="shared" si="54"/>
        <v>0.28461970393057684</v>
      </c>
      <c r="R621" s="7">
        <f t="shared" si="55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56"/>
        <v>42559.208333333328</v>
      </c>
      <c r="L622">
        <v>1468299600</v>
      </c>
      <c r="M622" s="10">
        <f t="shared" si="57"/>
        <v>42563.208333333328</v>
      </c>
      <c r="N622" t="b">
        <v>0</v>
      </c>
      <c r="O622" t="b">
        <v>0</v>
      </c>
      <c r="P622" t="s">
        <v>122</v>
      </c>
      <c r="Q622" s="4">
        <f t="shared" si="54"/>
        <v>2.6802325581395348</v>
      </c>
      <c r="R622" s="7">
        <f t="shared" si="55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56"/>
        <v>42626.208333333328</v>
      </c>
      <c r="L623">
        <v>1474174800</v>
      </c>
      <c r="M623" s="10">
        <f t="shared" si="57"/>
        <v>42631.208333333328</v>
      </c>
      <c r="N623" t="b">
        <v>0</v>
      </c>
      <c r="O623" t="b">
        <v>0</v>
      </c>
      <c r="P623" t="s">
        <v>33</v>
      </c>
      <c r="Q623" s="4">
        <f t="shared" si="54"/>
        <v>6.1980078125000002</v>
      </c>
      <c r="R623" s="7">
        <f t="shared" si="55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56"/>
        <v>43205.208333333328</v>
      </c>
      <c r="L624">
        <v>1526014800</v>
      </c>
      <c r="M624" s="10">
        <f t="shared" si="57"/>
        <v>43231.208333333328</v>
      </c>
      <c r="N624" t="b">
        <v>0</v>
      </c>
      <c r="O624" t="b">
        <v>0</v>
      </c>
      <c r="P624" t="s">
        <v>60</v>
      </c>
      <c r="Q624" s="4">
        <f t="shared" si="54"/>
        <v>3.1301587301587303E-2</v>
      </c>
      <c r="R624" s="7">
        <f t="shared" si="55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56"/>
        <v>42201.208333333328</v>
      </c>
      <c r="L625">
        <v>1437454800</v>
      </c>
      <c r="M625" s="10">
        <f t="shared" si="57"/>
        <v>42206.208333333328</v>
      </c>
      <c r="N625" t="b">
        <v>0</v>
      </c>
      <c r="O625" t="b">
        <v>0</v>
      </c>
      <c r="P625" t="s">
        <v>33</v>
      </c>
      <c r="Q625" s="4">
        <f t="shared" si="54"/>
        <v>1.5992152704135738</v>
      </c>
      <c r="R625" s="7">
        <f t="shared" si="55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56"/>
        <v>42029.25</v>
      </c>
      <c r="L626">
        <v>1422684000</v>
      </c>
      <c r="M626" s="10">
        <f t="shared" si="57"/>
        <v>42035.25</v>
      </c>
      <c r="N626" t="b">
        <v>0</v>
      </c>
      <c r="O626" t="b">
        <v>0</v>
      </c>
      <c r="P626" t="s">
        <v>122</v>
      </c>
      <c r="Q626" s="4">
        <f t="shared" si="54"/>
        <v>2.793921568627451</v>
      </c>
      <c r="R626" s="7">
        <f t="shared" si="55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56"/>
        <v>43857.25</v>
      </c>
      <c r="L627">
        <v>1581314400</v>
      </c>
      <c r="M627" s="10">
        <f t="shared" si="57"/>
        <v>43871.25</v>
      </c>
      <c r="N627" t="b">
        <v>0</v>
      </c>
      <c r="O627" t="b">
        <v>0</v>
      </c>
      <c r="P627" t="s">
        <v>33</v>
      </c>
      <c r="Q627" s="4">
        <f t="shared" si="54"/>
        <v>0.77373333333333338</v>
      </c>
      <c r="R627" s="7">
        <f t="shared" si="55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56"/>
        <v>40449.208333333336</v>
      </c>
      <c r="L628">
        <v>1286427600</v>
      </c>
      <c r="M628" s="10">
        <f t="shared" si="57"/>
        <v>40458.208333333336</v>
      </c>
      <c r="N628" t="b">
        <v>0</v>
      </c>
      <c r="O628" t="b">
        <v>1</v>
      </c>
      <c r="P628" t="s">
        <v>33</v>
      </c>
      <c r="Q628" s="4">
        <f t="shared" si="54"/>
        <v>2.0632812500000002</v>
      </c>
      <c r="R628" s="7">
        <f t="shared" si="55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56"/>
        <v>40345.208333333336</v>
      </c>
      <c r="L629">
        <v>1278738000</v>
      </c>
      <c r="M629" s="10">
        <f t="shared" si="57"/>
        <v>40369.208333333336</v>
      </c>
      <c r="N629" t="b">
        <v>1</v>
      </c>
      <c r="O629" t="b">
        <v>0</v>
      </c>
      <c r="P629" t="s">
        <v>17</v>
      </c>
      <c r="Q629" s="4">
        <f t="shared" si="54"/>
        <v>6.9424999999999999</v>
      </c>
      <c r="R629" s="7">
        <f t="shared" si="55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56"/>
        <v>40455.208333333336</v>
      </c>
      <c r="L630">
        <v>1286427600</v>
      </c>
      <c r="M630" s="10">
        <f t="shared" si="57"/>
        <v>40458.208333333336</v>
      </c>
      <c r="N630" t="b">
        <v>0</v>
      </c>
      <c r="O630" t="b">
        <v>0</v>
      </c>
      <c r="P630" t="s">
        <v>60</v>
      </c>
      <c r="Q630" s="4">
        <f t="shared" si="54"/>
        <v>1.5178947368421052</v>
      </c>
      <c r="R630" s="7">
        <f t="shared" si="55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56"/>
        <v>42557.208333333328</v>
      </c>
      <c r="L631">
        <v>1467954000</v>
      </c>
      <c r="M631" s="10">
        <f t="shared" si="57"/>
        <v>42559.208333333328</v>
      </c>
      <c r="N631" t="b">
        <v>0</v>
      </c>
      <c r="O631" t="b">
        <v>1</v>
      </c>
      <c r="P631" t="s">
        <v>33</v>
      </c>
      <c r="Q631" s="4">
        <f t="shared" si="54"/>
        <v>0.64582072176949945</v>
      </c>
      <c r="R631" s="7">
        <f t="shared" si="55"/>
        <v>73.968000000000004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56"/>
        <v>43586.208333333328</v>
      </c>
      <c r="L632">
        <v>1557637200</v>
      </c>
      <c r="M632" s="10">
        <f t="shared" si="57"/>
        <v>43597.208333333328</v>
      </c>
      <c r="N632" t="b">
        <v>0</v>
      </c>
      <c r="O632" t="b">
        <v>1</v>
      </c>
      <c r="P632" t="s">
        <v>33</v>
      </c>
      <c r="Q632" s="4">
        <f t="shared" si="54"/>
        <v>0.62873684210526315</v>
      </c>
      <c r="R632" s="7">
        <f t="shared" si="55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56"/>
        <v>43550.208333333328</v>
      </c>
      <c r="L633">
        <v>1553922000</v>
      </c>
      <c r="M633" s="10">
        <f t="shared" si="57"/>
        <v>43554.208333333328</v>
      </c>
      <c r="N633" t="b">
        <v>0</v>
      </c>
      <c r="O633" t="b">
        <v>0</v>
      </c>
      <c r="P633" t="s">
        <v>33</v>
      </c>
      <c r="Q633" s="4">
        <f t="shared" si="54"/>
        <v>3.1039864864864866</v>
      </c>
      <c r="R633" s="7">
        <f t="shared" si="55"/>
        <v>59.992164544564154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56"/>
        <v>41945.208333333336</v>
      </c>
      <c r="L634">
        <v>1416463200</v>
      </c>
      <c r="M634" s="10">
        <f t="shared" si="57"/>
        <v>41963.25</v>
      </c>
      <c r="N634" t="b">
        <v>0</v>
      </c>
      <c r="O634" t="b">
        <v>0</v>
      </c>
      <c r="P634" t="s">
        <v>33</v>
      </c>
      <c r="Q634" s="4">
        <f t="shared" si="54"/>
        <v>0.42859916782246882</v>
      </c>
      <c r="R634" s="7">
        <f t="shared" si="55"/>
        <v>111.15827338129496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56"/>
        <v>42315.25</v>
      </c>
      <c r="L635">
        <v>1447221600</v>
      </c>
      <c r="M635" s="10">
        <f t="shared" si="57"/>
        <v>42319.25</v>
      </c>
      <c r="N635" t="b">
        <v>0</v>
      </c>
      <c r="O635" t="b">
        <v>0</v>
      </c>
      <c r="P635" t="s">
        <v>71</v>
      </c>
      <c r="Q635" s="4">
        <f t="shared" si="54"/>
        <v>0.83119402985074631</v>
      </c>
      <c r="R635" s="7">
        <f t="shared" si="55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56"/>
        <v>42819.208333333328</v>
      </c>
      <c r="L636">
        <v>1491627600</v>
      </c>
      <c r="M636" s="10">
        <f t="shared" si="57"/>
        <v>42833.208333333328</v>
      </c>
      <c r="N636" t="b">
        <v>0</v>
      </c>
      <c r="O636" t="b">
        <v>0</v>
      </c>
      <c r="P636" t="s">
        <v>269</v>
      </c>
      <c r="Q636" s="4">
        <f t="shared" si="54"/>
        <v>0.78531302876480547</v>
      </c>
      <c r="R636" s="7">
        <f t="shared" si="55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56"/>
        <v>41314.25</v>
      </c>
      <c r="L637">
        <v>1363150800</v>
      </c>
      <c r="M637" s="10">
        <f t="shared" si="57"/>
        <v>41346.208333333336</v>
      </c>
      <c r="N637" t="b">
        <v>0</v>
      </c>
      <c r="O637" t="b">
        <v>0</v>
      </c>
      <c r="P637" t="s">
        <v>269</v>
      </c>
      <c r="Q637" s="4">
        <f t="shared" si="54"/>
        <v>1.1409352517985611</v>
      </c>
      <c r="R637" s="7">
        <f t="shared" si="55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56"/>
        <v>40926.25</v>
      </c>
      <c r="L638">
        <v>1330754400</v>
      </c>
      <c r="M638" s="10">
        <f t="shared" si="57"/>
        <v>40971.25</v>
      </c>
      <c r="N638" t="b">
        <v>0</v>
      </c>
      <c r="O638" t="b">
        <v>1</v>
      </c>
      <c r="P638" t="s">
        <v>71</v>
      </c>
      <c r="Q638" s="4">
        <f t="shared" si="54"/>
        <v>0.64537683358624176</v>
      </c>
      <c r="R638" s="7">
        <f t="shared" si="55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56"/>
        <v>42688.25</v>
      </c>
      <c r="L639">
        <v>1479794400</v>
      </c>
      <c r="M639" s="10">
        <f t="shared" si="57"/>
        <v>42696.25</v>
      </c>
      <c r="N639" t="b">
        <v>0</v>
      </c>
      <c r="O639" t="b">
        <v>0</v>
      </c>
      <c r="P639" t="s">
        <v>33</v>
      </c>
      <c r="Q639" s="4">
        <f t="shared" si="54"/>
        <v>0.79411764705882348</v>
      </c>
      <c r="R639" s="7">
        <f t="shared" si="55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56"/>
        <v>40386.208333333336</v>
      </c>
      <c r="L640">
        <v>1281243600</v>
      </c>
      <c r="M640" s="10">
        <f t="shared" si="57"/>
        <v>40398.208333333336</v>
      </c>
      <c r="N640" t="b">
        <v>0</v>
      </c>
      <c r="O640" t="b">
        <v>1</v>
      </c>
      <c r="P640" t="s">
        <v>33</v>
      </c>
      <c r="Q640" s="4">
        <f t="shared" si="54"/>
        <v>0.11419117647058824</v>
      </c>
      <c r="R640" s="7">
        <f t="shared" si="55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56"/>
        <v>43309.208333333328</v>
      </c>
      <c r="L641">
        <v>1532754000</v>
      </c>
      <c r="M641" s="10">
        <f t="shared" si="57"/>
        <v>43309.208333333328</v>
      </c>
      <c r="N641" t="b">
        <v>0</v>
      </c>
      <c r="O641" t="b">
        <v>1</v>
      </c>
      <c r="P641" t="s">
        <v>53</v>
      </c>
      <c r="Q641" s="4">
        <f t="shared" si="54"/>
        <v>0.56186046511627907</v>
      </c>
      <c r="R641" s="7">
        <f t="shared" si="55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56"/>
        <v>42387.25</v>
      </c>
      <c r="L642">
        <v>1453356000</v>
      </c>
      <c r="M642" s="10">
        <f t="shared" si="57"/>
        <v>42390.25</v>
      </c>
      <c r="N642" t="b">
        <v>0</v>
      </c>
      <c r="O642" t="b">
        <v>0</v>
      </c>
      <c r="P642" t="s">
        <v>33</v>
      </c>
      <c r="Q642" s="4">
        <f t="shared" ref="Q642:Q705" si="60">E642/D642</f>
        <v>0.16501669449081802</v>
      </c>
      <c r="R642" s="7">
        <f t="shared" ref="R642:R705" si="61">IFERROR(E642/G642,0)</f>
        <v>76.922178988326849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62">(((J643/60)/60)/24)+DATE(1970,1,1)</f>
        <v>42786.25</v>
      </c>
      <c r="L643">
        <v>1489986000</v>
      </c>
      <c r="M643" s="10">
        <f t="shared" ref="M643:M706" si="63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60"/>
        <v>1.1996808510638297</v>
      </c>
      <c r="R643" s="7">
        <f t="shared" si="61"/>
        <v>58.128865979381445</v>
      </c>
      <c r="S643" t="str">
        <f t="shared" ref="S643:S706" si="64">LEFT($P643,SEARCH("/",$P643,1)-1)</f>
        <v>theater</v>
      </c>
      <c r="T643" t="str">
        <f t="shared" ref="T643:T706" si="65">RIGHT(P643,LEN(P643) - SEARCH("/",P643,1))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62"/>
        <v>43451.25</v>
      </c>
      <c r="L644">
        <v>1545804000</v>
      </c>
      <c r="M644" s="10">
        <f t="shared" si="63"/>
        <v>43460.25</v>
      </c>
      <c r="N644" t="b">
        <v>0</v>
      </c>
      <c r="O644" t="b">
        <v>0</v>
      </c>
      <c r="P644" t="s">
        <v>65</v>
      </c>
      <c r="Q644" s="4">
        <f t="shared" si="60"/>
        <v>1.4545652173913044</v>
      </c>
      <c r="R644" s="7">
        <f t="shared" si="61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62"/>
        <v>42795.25</v>
      </c>
      <c r="L645">
        <v>1489899600</v>
      </c>
      <c r="M645" s="10">
        <f t="shared" si="63"/>
        <v>42813.208333333328</v>
      </c>
      <c r="N645" t="b">
        <v>0</v>
      </c>
      <c r="O645" t="b">
        <v>0</v>
      </c>
      <c r="P645" t="s">
        <v>33</v>
      </c>
      <c r="Q645" s="4">
        <f t="shared" si="60"/>
        <v>2.2138255033557046</v>
      </c>
      <c r="R645" s="7">
        <f t="shared" si="61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62"/>
        <v>43452.25</v>
      </c>
      <c r="L646">
        <v>1546495200</v>
      </c>
      <c r="M646" s="10">
        <f t="shared" si="63"/>
        <v>43468.25</v>
      </c>
      <c r="N646" t="b">
        <v>0</v>
      </c>
      <c r="O646" t="b">
        <v>0</v>
      </c>
      <c r="P646" t="s">
        <v>33</v>
      </c>
      <c r="Q646" s="4">
        <f t="shared" si="60"/>
        <v>0.48396694214876035</v>
      </c>
      <c r="R646" s="7">
        <f t="shared" si="61"/>
        <v>28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62"/>
        <v>43369.208333333328</v>
      </c>
      <c r="L647">
        <v>1539752400</v>
      </c>
      <c r="M647" s="10">
        <f t="shared" si="63"/>
        <v>43390.208333333328</v>
      </c>
      <c r="N647" t="b">
        <v>0</v>
      </c>
      <c r="O647" t="b">
        <v>1</v>
      </c>
      <c r="P647" t="s">
        <v>23</v>
      </c>
      <c r="Q647" s="4">
        <f t="shared" si="60"/>
        <v>0.92911504424778757</v>
      </c>
      <c r="R647" s="7">
        <f t="shared" si="61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62"/>
        <v>41346.208333333336</v>
      </c>
      <c r="L648">
        <v>1364101200</v>
      </c>
      <c r="M648" s="10">
        <f t="shared" si="63"/>
        <v>41357.208333333336</v>
      </c>
      <c r="N648" t="b">
        <v>0</v>
      </c>
      <c r="O648" t="b">
        <v>0</v>
      </c>
      <c r="P648" t="s">
        <v>89</v>
      </c>
      <c r="Q648" s="4">
        <f t="shared" si="60"/>
        <v>0.88599797365754818</v>
      </c>
      <c r="R648" s="7">
        <f t="shared" si="61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62"/>
        <v>43199.208333333328</v>
      </c>
      <c r="L649">
        <v>1525323600</v>
      </c>
      <c r="M649" s="10">
        <f t="shared" si="63"/>
        <v>43223.208333333328</v>
      </c>
      <c r="N649" t="b">
        <v>0</v>
      </c>
      <c r="O649" t="b">
        <v>0</v>
      </c>
      <c r="P649" t="s">
        <v>206</v>
      </c>
      <c r="Q649" s="4">
        <f t="shared" si="60"/>
        <v>0.41399999999999998</v>
      </c>
      <c r="R649" s="7">
        <f t="shared" si="61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62"/>
        <v>42922.208333333328</v>
      </c>
      <c r="L650">
        <v>1500872400</v>
      </c>
      <c r="M650" s="10">
        <f t="shared" si="63"/>
        <v>42940.208333333328</v>
      </c>
      <c r="N650" t="b">
        <v>1</v>
      </c>
      <c r="O650" t="b">
        <v>0</v>
      </c>
      <c r="P650" t="s">
        <v>17</v>
      </c>
      <c r="Q650" s="4">
        <f t="shared" si="60"/>
        <v>0.63056795131845844</v>
      </c>
      <c r="R650" s="7">
        <f t="shared" si="61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62"/>
        <v>40471.208333333336</v>
      </c>
      <c r="L651">
        <v>1288501200</v>
      </c>
      <c r="M651" s="10">
        <f t="shared" si="63"/>
        <v>40482.208333333336</v>
      </c>
      <c r="N651" t="b">
        <v>1</v>
      </c>
      <c r="O651" t="b">
        <v>1</v>
      </c>
      <c r="P651" t="s">
        <v>33</v>
      </c>
      <c r="Q651" s="4">
        <f t="shared" si="60"/>
        <v>0.48482333607230893</v>
      </c>
      <c r="R651" s="7">
        <f t="shared" si="61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62"/>
        <v>41828.208333333336</v>
      </c>
      <c r="L652">
        <v>1407128400</v>
      </c>
      <c r="M652" s="10">
        <f t="shared" si="63"/>
        <v>41855.208333333336</v>
      </c>
      <c r="N652" t="b">
        <v>0</v>
      </c>
      <c r="O652" t="b">
        <v>0</v>
      </c>
      <c r="P652" t="s">
        <v>159</v>
      </c>
      <c r="Q652" s="4">
        <f t="shared" si="60"/>
        <v>0.02</v>
      </c>
      <c r="R652" s="7">
        <f t="shared" si="61"/>
        <v>2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62"/>
        <v>41692.25</v>
      </c>
      <c r="L653">
        <v>1394344800</v>
      </c>
      <c r="M653" s="10">
        <f t="shared" si="63"/>
        <v>41707.25</v>
      </c>
      <c r="N653" t="b">
        <v>0</v>
      </c>
      <c r="O653" t="b">
        <v>0</v>
      </c>
      <c r="P653" t="s">
        <v>100</v>
      </c>
      <c r="Q653" s="4">
        <f t="shared" si="60"/>
        <v>0.88479410269445857</v>
      </c>
      <c r="R653" s="7">
        <f t="shared" si="61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62"/>
        <v>42587.208333333328</v>
      </c>
      <c r="L654">
        <v>1474088400</v>
      </c>
      <c r="M654" s="10">
        <f t="shared" si="63"/>
        <v>42630.208333333328</v>
      </c>
      <c r="N654" t="b">
        <v>0</v>
      </c>
      <c r="O654" t="b">
        <v>0</v>
      </c>
      <c r="P654" t="s">
        <v>28</v>
      </c>
      <c r="Q654" s="4">
        <f t="shared" si="60"/>
        <v>1.2684</v>
      </c>
      <c r="R654" s="7">
        <f t="shared" si="61"/>
        <v>31.012224938875306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62"/>
        <v>42468.208333333328</v>
      </c>
      <c r="L655">
        <v>1460264400</v>
      </c>
      <c r="M655" s="10">
        <f t="shared" si="63"/>
        <v>42470.208333333328</v>
      </c>
      <c r="N655" t="b">
        <v>0</v>
      </c>
      <c r="O655" t="b">
        <v>0</v>
      </c>
      <c r="P655" t="s">
        <v>28</v>
      </c>
      <c r="Q655" s="4">
        <f t="shared" si="60"/>
        <v>23.388333333333332</v>
      </c>
      <c r="R655" s="7">
        <f t="shared" si="61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62"/>
        <v>42240.208333333328</v>
      </c>
      <c r="L656">
        <v>1440824400</v>
      </c>
      <c r="M656" s="10">
        <f t="shared" si="63"/>
        <v>42245.208333333328</v>
      </c>
      <c r="N656" t="b">
        <v>0</v>
      </c>
      <c r="O656" t="b">
        <v>0</v>
      </c>
      <c r="P656" t="s">
        <v>148</v>
      </c>
      <c r="Q656" s="4">
        <f t="shared" si="60"/>
        <v>5.0838857142857146</v>
      </c>
      <c r="R656" s="7">
        <f t="shared" si="61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62"/>
        <v>42796.25</v>
      </c>
      <c r="L657">
        <v>1489554000</v>
      </c>
      <c r="M657" s="10">
        <f t="shared" si="63"/>
        <v>42809.208333333328</v>
      </c>
      <c r="N657" t="b">
        <v>1</v>
      </c>
      <c r="O657" t="b">
        <v>0</v>
      </c>
      <c r="P657" t="s">
        <v>122</v>
      </c>
      <c r="Q657" s="4">
        <f t="shared" si="60"/>
        <v>1.9147826086956521</v>
      </c>
      <c r="R657" s="7">
        <f t="shared" si="61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62"/>
        <v>43097.25</v>
      </c>
      <c r="L658">
        <v>1514872800</v>
      </c>
      <c r="M658" s="10">
        <f t="shared" si="63"/>
        <v>43102.25</v>
      </c>
      <c r="N658" t="b">
        <v>0</v>
      </c>
      <c r="O658" t="b">
        <v>0</v>
      </c>
      <c r="P658" t="s">
        <v>17</v>
      </c>
      <c r="Q658" s="4">
        <f t="shared" si="60"/>
        <v>0.42127533783783783</v>
      </c>
      <c r="R658" s="7">
        <f t="shared" si="61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62"/>
        <v>43096.25</v>
      </c>
      <c r="L659">
        <v>1515736800</v>
      </c>
      <c r="M659" s="10">
        <f t="shared" si="63"/>
        <v>43112.25</v>
      </c>
      <c r="N659" t="b">
        <v>0</v>
      </c>
      <c r="O659" t="b">
        <v>0</v>
      </c>
      <c r="P659" t="s">
        <v>474</v>
      </c>
      <c r="Q659" s="4">
        <f t="shared" si="60"/>
        <v>8.2400000000000001E-2</v>
      </c>
      <c r="R659" s="7">
        <f t="shared" si="61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62"/>
        <v>42246.208333333328</v>
      </c>
      <c r="L660">
        <v>1442898000</v>
      </c>
      <c r="M660" s="10">
        <f t="shared" si="63"/>
        <v>42269.208333333328</v>
      </c>
      <c r="N660" t="b">
        <v>0</v>
      </c>
      <c r="O660" t="b">
        <v>0</v>
      </c>
      <c r="P660" t="s">
        <v>23</v>
      </c>
      <c r="Q660" s="4">
        <f t="shared" si="60"/>
        <v>0.60064638783269964</v>
      </c>
      <c r="R660" s="7">
        <f t="shared" si="61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62"/>
        <v>40570.25</v>
      </c>
      <c r="L661">
        <v>1296194400</v>
      </c>
      <c r="M661" s="10">
        <f t="shared" si="63"/>
        <v>40571.25</v>
      </c>
      <c r="N661" t="b">
        <v>0</v>
      </c>
      <c r="O661" t="b">
        <v>0</v>
      </c>
      <c r="P661" t="s">
        <v>42</v>
      </c>
      <c r="Q661" s="4">
        <f t="shared" si="60"/>
        <v>0.47232808616404309</v>
      </c>
      <c r="R661" s="7">
        <f t="shared" si="61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62"/>
        <v>42237.208333333328</v>
      </c>
      <c r="L662">
        <v>1440910800</v>
      </c>
      <c r="M662" s="10">
        <f t="shared" si="63"/>
        <v>42246.208333333328</v>
      </c>
      <c r="N662" t="b">
        <v>1</v>
      </c>
      <c r="O662" t="b">
        <v>0</v>
      </c>
      <c r="P662" t="s">
        <v>33</v>
      </c>
      <c r="Q662" s="4">
        <f t="shared" si="60"/>
        <v>0.81736263736263737</v>
      </c>
      <c r="R662" s="7">
        <f t="shared" si="61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62"/>
        <v>40996.208333333336</v>
      </c>
      <c r="L663">
        <v>1335502800</v>
      </c>
      <c r="M663" s="10">
        <f t="shared" si="63"/>
        <v>41026.208333333336</v>
      </c>
      <c r="N663" t="b">
        <v>0</v>
      </c>
      <c r="O663" t="b">
        <v>0</v>
      </c>
      <c r="P663" t="s">
        <v>159</v>
      </c>
      <c r="Q663" s="4">
        <f t="shared" si="60"/>
        <v>0.54187265917603</v>
      </c>
      <c r="R663" s="7">
        <f t="shared" si="61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62"/>
        <v>43443.25</v>
      </c>
      <c r="L664">
        <v>1544680800</v>
      </c>
      <c r="M664" s="10">
        <f t="shared" si="63"/>
        <v>43447.25</v>
      </c>
      <c r="N664" t="b">
        <v>0</v>
      </c>
      <c r="O664" t="b">
        <v>0</v>
      </c>
      <c r="P664" t="s">
        <v>33</v>
      </c>
      <c r="Q664" s="4">
        <f t="shared" si="60"/>
        <v>0.97868131868131869</v>
      </c>
      <c r="R664" s="7">
        <f t="shared" si="61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62"/>
        <v>40458.208333333336</v>
      </c>
      <c r="L665">
        <v>1288414800</v>
      </c>
      <c r="M665" s="10">
        <f t="shared" si="63"/>
        <v>40481.208333333336</v>
      </c>
      <c r="N665" t="b">
        <v>0</v>
      </c>
      <c r="O665" t="b">
        <v>0</v>
      </c>
      <c r="P665" t="s">
        <v>33</v>
      </c>
      <c r="Q665" s="4">
        <f t="shared" si="60"/>
        <v>0.77239999999999998</v>
      </c>
      <c r="R665" s="7">
        <f t="shared" si="61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62"/>
        <v>40959.25</v>
      </c>
      <c r="L666">
        <v>1330581600</v>
      </c>
      <c r="M666" s="10">
        <f t="shared" si="63"/>
        <v>40969.25</v>
      </c>
      <c r="N666" t="b">
        <v>0</v>
      </c>
      <c r="O666" t="b">
        <v>0</v>
      </c>
      <c r="P666" t="s">
        <v>159</v>
      </c>
      <c r="Q666" s="4">
        <f t="shared" si="60"/>
        <v>0.33464735516372796</v>
      </c>
      <c r="R666" s="7">
        <f t="shared" si="61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62"/>
        <v>40733.208333333336</v>
      </c>
      <c r="L667">
        <v>1311397200</v>
      </c>
      <c r="M667" s="10">
        <f t="shared" si="63"/>
        <v>40747.208333333336</v>
      </c>
      <c r="N667" t="b">
        <v>0</v>
      </c>
      <c r="O667" t="b">
        <v>1</v>
      </c>
      <c r="P667" t="s">
        <v>42</v>
      </c>
      <c r="Q667" s="4">
        <f t="shared" si="60"/>
        <v>2.3958823529411766</v>
      </c>
      <c r="R667" s="7">
        <f t="shared" si="61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62"/>
        <v>41516.208333333336</v>
      </c>
      <c r="L668">
        <v>1378357200</v>
      </c>
      <c r="M668" s="10">
        <f t="shared" si="63"/>
        <v>41522.208333333336</v>
      </c>
      <c r="N668" t="b">
        <v>0</v>
      </c>
      <c r="O668" t="b">
        <v>1</v>
      </c>
      <c r="P668" t="s">
        <v>33</v>
      </c>
      <c r="Q668" s="4">
        <f t="shared" si="60"/>
        <v>0.64032258064516134</v>
      </c>
      <c r="R668" s="7">
        <f t="shared" si="61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62"/>
        <v>41892.208333333336</v>
      </c>
      <c r="L669">
        <v>1411102800</v>
      </c>
      <c r="M669" s="10">
        <f t="shared" si="63"/>
        <v>41901.208333333336</v>
      </c>
      <c r="N669" t="b">
        <v>0</v>
      </c>
      <c r="O669" t="b">
        <v>0</v>
      </c>
      <c r="P669" t="s">
        <v>1029</v>
      </c>
      <c r="Q669" s="4">
        <f t="shared" si="60"/>
        <v>1.7615942028985507</v>
      </c>
      <c r="R669" s="7">
        <f t="shared" si="61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62"/>
        <v>41122.208333333336</v>
      </c>
      <c r="L670">
        <v>1344834000</v>
      </c>
      <c r="M670" s="10">
        <f t="shared" si="63"/>
        <v>41134.208333333336</v>
      </c>
      <c r="N670" t="b">
        <v>0</v>
      </c>
      <c r="O670" t="b">
        <v>0</v>
      </c>
      <c r="P670" t="s">
        <v>33</v>
      </c>
      <c r="Q670" s="4">
        <f t="shared" si="60"/>
        <v>0.20338181818181819</v>
      </c>
      <c r="R670" s="7">
        <f t="shared" si="61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62"/>
        <v>42912.208333333328</v>
      </c>
      <c r="L671">
        <v>1499230800</v>
      </c>
      <c r="M671" s="10">
        <f t="shared" si="63"/>
        <v>42921.208333333328</v>
      </c>
      <c r="N671" t="b">
        <v>0</v>
      </c>
      <c r="O671" t="b">
        <v>0</v>
      </c>
      <c r="P671" t="s">
        <v>33</v>
      </c>
      <c r="Q671" s="4">
        <f t="shared" si="60"/>
        <v>3.5864754098360656</v>
      </c>
      <c r="R671" s="7">
        <f t="shared" si="61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62"/>
        <v>42425.25</v>
      </c>
      <c r="L672">
        <v>1457416800</v>
      </c>
      <c r="M672" s="10">
        <f t="shared" si="63"/>
        <v>42437.25</v>
      </c>
      <c r="N672" t="b">
        <v>0</v>
      </c>
      <c r="O672" t="b">
        <v>0</v>
      </c>
      <c r="P672" t="s">
        <v>60</v>
      </c>
      <c r="Q672" s="4">
        <f t="shared" si="60"/>
        <v>4.6885802469135802</v>
      </c>
      <c r="R672" s="7">
        <f t="shared" si="61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62"/>
        <v>40390.208333333336</v>
      </c>
      <c r="L673">
        <v>1280898000</v>
      </c>
      <c r="M673" s="10">
        <f t="shared" si="63"/>
        <v>40394.208333333336</v>
      </c>
      <c r="N673" t="b">
        <v>0</v>
      </c>
      <c r="O673" t="b">
        <v>1</v>
      </c>
      <c r="P673" t="s">
        <v>33</v>
      </c>
      <c r="Q673" s="4">
        <f t="shared" si="60"/>
        <v>1.220563524590164</v>
      </c>
      <c r="R673" s="7">
        <f t="shared" si="61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62"/>
        <v>43180.208333333328</v>
      </c>
      <c r="L674">
        <v>1522472400</v>
      </c>
      <c r="M674" s="10">
        <f t="shared" si="63"/>
        <v>43190.208333333328</v>
      </c>
      <c r="N674" t="b">
        <v>0</v>
      </c>
      <c r="O674" t="b">
        <v>0</v>
      </c>
      <c r="P674" t="s">
        <v>33</v>
      </c>
      <c r="Q674" s="4">
        <f t="shared" si="60"/>
        <v>0.55931783729156137</v>
      </c>
      <c r="R674" s="7">
        <f t="shared" si="61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62"/>
        <v>42475.208333333328</v>
      </c>
      <c r="L675">
        <v>1462510800</v>
      </c>
      <c r="M675" s="10">
        <f t="shared" si="63"/>
        <v>42496.208333333328</v>
      </c>
      <c r="N675" t="b">
        <v>0</v>
      </c>
      <c r="O675" t="b">
        <v>0</v>
      </c>
      <c r="P675" t="s">
        <v>60</v>
      </c>
      <c r="Q675" s="4">
        <f t="shared" si="60"/>
        <v>0.43660714285714286</v>
      </c>
      <c r="R675" s="7">
        <f t="shared" si="61"/>
        <v>42.155172413793103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62"/>
        <v>40774.208333333336</v>
      </c>
      <c r="L676">
        <v>1317790800</v>
      </c>
      <c r="M676" s="10">
        <f t="shared" si="63"/>
        <v>40821.208333333336</v>
      </c>
      <c r="N676" t="b">
        <v>0</v>
      </c>
      <c r="O676" t="b">
        <v>0</v>
      </c>
      <c r="P676" t="s">
        <v>122</v>
      </c>
      <c r="Q676" s="4">
        <f t="shared" si="60"/>
        <v>0.33538371411833628</v>
      </c>
      <c r="R676" s="7">
        <f t="shared" si="61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62"/>
        <v>43719.208333333328</v>
      </c>
      <c r="L677">
        <v>1568782800</v>
      </c>
      <c r="M677" s="10">
        <f t="shared" si="63"/>
        <v>43726.208333333328</v>
      </c>
      <c r="N677" t="b">
        <v>0</v>
      </c>
      <c r="O677" t="b">
        <v>0</v>
      </c>
      <c r="P677" t="s">
        <v>1029</v>
      </c>
      <c r="Q677" s="4">
        <f t="shared" si="60"/>
        <v>1.2297938144329896</v>
      </c>
      <c r="R677" s="7">
        <f t="shared" si="61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62"/>
        <v>41178.208333333336</v>
      </c>
      <c r="L678">
        <v>1349413200</v>
      </c>
      <c r="M678" s="10">
        <f t="shared" si="63"/>
        <v>41187.208333333336</v>
      </c>
      <c r="N678" t="b">
        <v>0</v>
      </c>
      <c r="O678" t="b">
        <v>0</v>
      </c>
      <c r="P678" t="s">
        <v>122</v>
      </c>
      <c r="Q678" s="4">
        <f t="shared" si="60"/>
        <v>1.8974959871589085</v>
      </c>
      <c r="R678" s="7">
        <f t="shared" si="61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62"/>
        <v>42561.208333333328</v>
      </c>
      <c r="L679">
        <v>1472446800</v>
      </c>
      <c r="M679" s="10">
        <f t="shared" si="63"/>
        <v>42611.208333333328</v>
      </c>
      <c r="N679" t="b">
        <v>0</v>
      </c>
      <c r="O679" t="b">
        <v>0</v>
      </c>
      <c r="P679" t="s">
        <v>119</v>
      </c>
      <c r="Q679" s="4">
        <f t="shared" si="60"/>
        <v>0.83622641509433959</v>
      </c>
      <c r="R679" s="7">
        <f t="shared" si="61"/>
        <v>39.927927927927925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62"/>
        <v>43484.25</v>
      </c>
      <c r="L680">
        <v>1548050400</v>
      </c>
      <c r="M680" s="10">
        <f t="shared" si="63"/>
        <v>43486.25</v>
      </c>
      <c r="N680" t="b">
        <v>0</v>
      </c>
      <c r="O680" t="b">
        <v>0</v>
      </c>
      <c r="P680" t="s">
        <v>53</v>
      </c>
      <c r="Q680" s="4">
        <f t="shared" si="60"/>
        <v>0.17968844221105529</v>
      </c>
      <c r="R680" s="7">
        <f t="shared" si="61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62"/>
        <v>43756.208333333328</v>
      </c>
      <c r="L681">
        <v>1571806800</v>
      </c>
      <c r="M681" s="10">
        <f t="shared" si="63"/>
        <v>43761.208333333328</v>
      </c>
      <c r="N681" t="b">
        <v>0</v>
      </c>
      <c r="O681" t="b">
        <v>1</v>
      </c>
      <c r="P681" t="s">
        <v>17</v>
      </c>
      <c r="Q681" s="4">
        <f t="shared" si="60"/>
        <v>10.365</v>
      </c>
      <c r="R681" s="7">
        <f t="shared" si="61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62"/>
        <v>43813.25</v>
      </c>
      <c r="L682">
        <v>1576476000</v>
      </c>
      <c r="M682" s="10">
        <f t="shared" si="63"/>
        <v>43815.25</v>
      </c>
      <c r="N682" t="b">
        <v>0</v>
      </c>
      <c r="O682" t="b">
        <v>1</v>
      </c>
      <c r="P682" t="s">
        <v>292</v>
      </c>
      <c r="Q682" s="4">
        <f t="shared" si="60"/>
        <v>0.97405219780219776</v>
      </c>
      <c r="R682" s="7">
        <f t="shared" si="61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62"/>
        <v>40898.25</v>
      </c>
      <c r="L683">
        <v>1324965600</v>
      </c>
      <c r="M683" s="10">
        <f t="shared" si="63"/>
        <v>40904.25</v>
      </c>
      <c r="N683" t="b">
        <v>0</v>
      </c>
      <c r="O683" t="b">
        <v>0</v>
      </c>
      <c r="P683" t="s">
        <v>33</v>
      </c>
      <c r="Q683" s="4">
        <f t="shared" si="60"/>
        <v>0.86386203150461705</v>
      </c>
      <c r="R683" s="7">
        <f t="shared" si="61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62"/>
        <v>41619.25</v>
      </c>
      <c r="L684">
        <v>1387519200</v>
      </c>
      <c r="M684" s="10">
        <f t="shared" si="63"/>
        <v>41628.25</v>
      </c>
      <c r="N684" t="b">
        <v>0</v>
      </c>
      <c r="O684" t="b">
        <v>0</v>
      </c>
      <c r="P684" t="s">
        <v>33</v>
      </c>
      <c r="Q684" s="4">
        <f t="shared" si="60"/>
        <v>1.5016666666666667</v>
      </c>
      <c r="R684" s="7">
        <f t="shared" si="61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62"/>
        <v>43359.208333333328</v>
      </c>
      <c r="L685">
        <v>1537246800</v>
      </c>
      <c r="M685" s="10">
        <f t="shared" si="63"/>
        <v>43361.208333333328</v>
      </c>
      <c r="N685" t="b">
        <v>0</v>
      </c>
      <c r="O685" t="b">
        <v>0</v>
      </c>
      <c r="P685" t="s">
        <v>33</v>
      </c>
      <c r="Q685" s="4">
        <f t="shared" si="60"/>
        <v>3.5843478260869563</v>
      </c>
      <c r="R685" s="7">
        <f t="shared" si="61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62"/>
        <v>40358.208333333336</v>
      </c>
      <c r="L686">
        <v>1279515600</v>
      </c>
      <c r="M686" s="10">
        <f t="shared" si="63"/>
        <v>40378.208333333336</v>
      </c>
      <c r="N686" t="b">
        <v>0</v>
      </c>
      <c r="O686" t="b">
        <v>0</v>
      </c>
      <c r="P686" t="s">
        <v>68</v>
      </c>
      <c r="Q686" s="4">
        <f t="shared" si="60"/>
        <v>5.4285714285714288</v>
      </c>
      <c r="R686" s="7">
        <f t="shared" si="61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62"/>
        <v>42239.208333333328</v>
      </c>
      <c r="L687">
        <v>1442379600</v>
      </c>
      <c r="M687" s="10">
        <f t="shared" si="63"/>
        <v>42263.208333333328</v>
      </c>
      <c r="N687" t="b">
        <v>0</v>
      </c>
      <c r="O687" t="b">
        <v>0</v>
      </c>
      <c r="P687" t="s">
        <v>33</v>
      </c>
      <c r="Q687" s="4">
        <f t="shared" si="60"/>
        <v>0.67500714285714281</v>
      </c>
      <c r="R687" s="7">
        <f t="shared" si="61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62"/>
        <v>43186.208333333328</v>
      </c>
      <c r="L688">
        <v>1523077200</v>
      </c>
      <c r="M688" s="10">
        <f t="shared" si="63"/>
        <v>43197.208333333328</v>
      </c>
      <c r="N688" t="b">
        <v>0</v>
      </c>
      <c r="O688" t="b">
        <v>0</v>
      </c>
      <c r="P688" t="s">
        <v>65</v>
      </c>
      <c r="Q688" s="4">
        <f t="shared" si="60"/>
        <v>1.9174666666666667</v>
      </c>
      <c r="R688" s="7">
        <f t="shared" si="61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62"/>
        <v>42806.25</v>
      </c>
      <c r="L689">
        <v>1489554000</v>
      </c>
      <c r="M689" s="10">
        <f t="shared" si="63"/>
        <v>42809.208333333328</v>
      </c>
      <c r="N689" t="b">
        <v>0</v>
      </c>
      <c r="O689" t="b">
        <v>0</v>
      </c>
      <c r="P689" t="s">
        <v>33</v>
      </c>
      <c r="Q689" s="4">
        <f t="shared" si="60"/>
        <v>9.32</v>
      </c>
      <c r="R689" s="7">
        <f t="shared" si="61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62"/>
        <v>43475.25</v>
      </c>
      <c r="L690">
        <v>1548482400</v>
      </c>
      <c r="M690" s="10">
        <f t="shared" si="63"/>
        <v>43491.25</v>
      </c>
      <c r="N690" t="b">
        <v>0</v>
      </c>
      <c r="O690" t="b">
        <v>1</v>
      </c>
      <c r="P690" t="s">
        <v>269</v>
      </c>
      <c r="Q690" s="4">
        <f t="shared" si="60"/>
        <v>4.2927586206896553</v>
      </c>
      <c r="R690" s="7">
        <f t="shared" si="61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62"/>
        <v>41576.208333333336</v>
      </c>
      <c r="L691">
        <v>1384063200</v>
      </c>
      <c r="M691" s="10">
        <f t="shared" si="63"/>
        <v>41588.25</v>
      </c>
      <c r="N691" t="b">
        <v>0</v>
      </c>
      <c r="O691" t="b">
        <v>0</v>
      </c>
      <c r="P691" t="s">
        <v>28</v>
      </c>
      <c r="Q691" s="4">
        <f t="shared" si="60"/>
        <v>1.0065753424657535</v>
      </c>
      <c r="R691" s="7">
        <f t="shared" si="61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62"/>
        <v>40874.25</v>
      </c>
      <c r="L692">
        <v>1322892000</v>
      </c>
      <c r="M692" s="10">
        <f t="shared" si="63"/>
        <v>40880.25</v>
      </c>
      <c r="N692" t="b">
        <v>0</v>
      </c>
      <c r="O692" t="b">
        <v>1</v>
      </c>
      <c r="P692" t="s">
        <v>42</v>
      </c>
      <c r="Q692" s="4">
        <f t="shared" si="60"/>
        <v>2.266111111111111</v>
      </c>
      <c r="R692" s="7">
        <f t="shared" si="61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62"/>
        <v>41185.208333333336</v>
      </c>
      <c r="L693">
        <v>1350709200</v>
      </c>
      <c r="M693" s="10">
        <f t="shared" si="63"/>
        <v>41202.208333333336</v>
      </c>
      <c r="N693" t="b">
        <v>1</v>
      </c>
      <c r="O693" t="b">
        <v>1</v>
      </c>
      <c r="P693" t="s">
        <v>42</v>
      </c>
      <c r="Q693" s="4">
        <f t="shared" si="60"/>
        <v>1.4238</v>
      </c>
      <c r="R693" s="7">
        <f t="shared" si="61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62"/>
        <v>43655.208333333328</v>
      </c>
      <c r="L694">
        <v>1564203600</v>
      </c>
      <c r="M694" s="10">
        <f t="shared" si="63"/>
        <v>43673.208333333328</v>
      </c>
      <c r="N694" t="b">
        <v>0</v>
      </c>
      <c r="O694" t="b">
        <v>0</v>
      </c>
      <c r="P694" t="s">
        <v>23</v>
      </c>
      <c r="Q694" s="4">
        <f t="shared" si="60"/>
        <v>0.90633333333333332</v>
      </c>
      <c r="R694" s="7">
        <f t="shared" si="61"/>
        <v>70.623376623376629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62"/>
        <v>43025.208333333328</v>
      </c>
      <c r="L695">
        <v>1509685200</v>
      </c>
      <c r="M695" s="10">
        <f t="shared" si="63"/>
        <v>43042.208333333328</v>
      </c>
      <c r="N695" t="b">
        <v>0</v>
      </c>
      <c r="O695" t="b">
        <v>0</v>
      </c>
      <c r="P695" t="s">
        <v>33</v>
      </c>
      <c r="Q695" s="4">
        <f t="shared" si="60"/>
        <v>0.63966740576496672</v>
      </c>
      <c r="R695" s="7">
        <f t="shared" si="61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62"/>
        <v>43066.25</v>
      </c>
      <c r="L696">
        <v>1514959200</v>
      </c>
      <c r="M696" s="10">
        <f t="shared" si="63"/>
        <v>43103.25</v>
      </c>
      <c r="N696" t="b">
        <v>0</v>
      </c>
      <c r="O696" t="b">
        <v>0</v>
      </c>
      <c r="P696" t="s">
        <v>33</v>
      </c>
      <c r="Q696" s="4">
        <f t="shared" si="60"/>
        <v>0.84131868131868137</v>
      </c>
      <c r="R696" s="7">
        <f t="shared" si="61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62"/>
        <v>42322.25</v>
      </c>
      <c r="L697">
        <v>1448863200</v>
      </c>
      <c r="M697" s="10">
        <f t="shared" si="63"/>
        <v>42338.25</v>
      </c>
      <c r="N697" t="b">
        <v>1</v>
      </c>
      <c r="O697" t="b">
        <v>0</v>
      </c>
      <c r="P697" t="s">
        <v>23</v>
      </c>
      <c r="Q697" s="4">
        <f t="shared" si="60"/>
        <v>1.3393478260869565</v>
      </c>
      <c r="R697" s="7">
        <f t="shared" si="61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62"/>
        <v>42114.208333333328</v>
      </c>
      <c r="L698">
        <v>1429592400</v>
      </c>
      <c r="M698" s="10">
        <f t="shared" si="63"/>
        <v>42115.208333333328</v>
      </c>
      <c r="N698" t="b">
        <v>0</v>
      </c>
      <c r="O698" t="b">
        <v>1</v>
      </c>
      <c r="P698" t="s">
        <v>33</v>
      </c>
      <c r="Q698" s="4">
        <f t="shared" si="60"/>
        <v>0.59042047531992692</v>
      </c>
      <c r="R698" s="7">
        <f t="shared" si="61"/>
        <v>108.98537682789652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62"/>
        <v>43190.208333333328</v>
      </c>
      <c r="L699">
        <v>1522645200</v>
      </c>
      <c r="M699" s="10">
        <f t="shared" si="63"/>
        <v>43192.208333333328</v>
      </c>
      <c r="N699" t="b">
        <v>0</v>
      </c>
      <c r="O699" t="b">
        <v>0</v>
      </c>
      <c r="P699" t="s">
        <v>50</v>
      </c>
      <c r="Q699" s="4">
        <f t="shared" si="60"/>
        <v>1.5280062063615205</v>
      </c>
      <c r="R699" s="7">
        <f t="shared" si="61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62"/>
        <v>40871.25</v>
      </c>
      <c r="L700">
        <v>1323324000</v>
      </c>
      <c r="M700" s="10">
        <f t="shared" si="63"/>
        <v>40885.25</v>
      </c>
      <c r="N700" t="b">
        <v>0</v>
      </c>
      <c r="O700" t="b">
        <v>0</v>
      </c>
      <c r="P700" t="s">
        <v>65</v>
      </c>
      <c r="Q700" s="4">
        <f t="shared" si="60"/>
        <v>4.466912114014252</v>
      </c>
      <c r="R700" s="7">
        <f t="shared" si="61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62"/>
        <v>43641.208333333328</v>
      </c>
      <c r="L701">
        <v>1561525200</v>
      </c>
      <c r="M701" s="10">
        <f t="shared" si="63"/>
        <v>43642.208333333328</v>
      </c>
      <c r="N701" t="b">
        <v>0</v>
      </c>
      <c r="O701" t="b">
        <v>0</v>
      </c>
      <c r="P701" t="s">
        <v>53</v>
      </c>
      <c r="Q701" s="4">
        <f t="shared" si="60"/>
        <v>0.8439189189189189</v>
      </c>
      <c r="R701" s="7">
        <f t="shared" si="61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62"/>
        <v>40203.25</v>
      </c>
      <c r="L702">
        <v>1265695200</v>
      </c>
      <c r="M702" s="10">
        <f t="shared" si="63"/>
        <v>40218.25</v>
      </c>
      <c r="N702" t="b">
        <v>0</v>
      </c>
      <c r="O702" t="b">
        <v>0</v>
      </c>
      <c r="P702" t="s">
        <v>65</v>
      </c>
      <c r="Q702" s="4">
        <f t="shared" si="60"/>
        <v>0.03</v>
      </c>
      <c r="R702" s="7">
        <f t="shared" si="61"/>
        <v>3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62"/>
        <v>40629.208333333336</v>
      </c>
      <c r="L703">
        <v>1301806800</v>
      </c>
      <c r="M703" s="10">
        <f t="shared" si="63"/>
        <v>40636.208333333336</v>
      </c>
      <c r="N703" t="b">
        <v>1</v>
      </c>
      <c r="O703" t="b">
        <v>0</v>
      </c>
      <c r="P703" t="s">
        <v>33</v>
      </c>
      <c r="Q703" s="4">
        <f t="shared" si="60"/>
        <v>1.7502692307692307</v>
      </c>
      <c r="R703" s="7">
        <f t="shared" si="61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62"/>
        <v>41477.208333333336</v>
      </c>
      <c r="L704">
        <v>1374901200</v>
      </c>
      <c r="M704" s="10">
        <f t="shared" si="63"/>
        <v>41482.208333333336</v>
      </c>
      <c r="N704" t="b">
        <v>0</v>
      </c>
      <c r="O704" t="b">
        <v>0</v>
      </c>
      <c r="P704" t="s">
        <v>65</v>
      </c>
      <c r="Q704" s="4">
        <f t="shared" si="60"/>
        <v>0.54137931034482756</v>
      </c>
      <c r="R704" s="7">
        <f t="shared" si="61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62"/>
        <v>41020.208333333336</v>
      </c>
      <c r="L705">
        <v>1336453200</v>
      </c>
      <c r="M705" s="10">
        <f t="shared" si="63"/>
        <v>41037.208333333336</v>
      </c>
      <c r="N705" t="b">
        <v>1</v>
      </c>
      <c r="O705" t="b">
        <v>1</v>
      </c>
      <c r="P705" t="s">
        <v>206</v>
      </c>
      <c r="Q705" s="4">
        <f t="shared" si="60"/>
        <v>3.1187381703470032</v>
      </c>
      <c r="R705" s="7">
        <f t="shared" si="61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62"/>
        <v>42555.208333333328</v>
      </c>
      <c r="L706">
        <v>1468904400</v>
      </c>
      <c r="M706" s="10">
        <f t="shared" si="63"/>
        <v>42570.208333333328</v>
      </c>
      <c r="N706" t="b">
        <v>0</v>
      </c>
      <c r="O706" t="b">
        <v>0</v>
      </c>
      <c r="P706" t="s">
        <v>71</v>
      </c>
      <c r="Q706" s="4">
        <f t="shared" ref="Q706:Q769" si="66">E706/D706</f>
        <v>1.2278160919540231</v>
      </c>
      <c r="R706" s="7">
        <f t="shared" ref="R706:R769" si="67">IFERROR(E706/G706,0)</f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68">(((J707/60)/60)/24)+DATE(1970,1,1)</f>
        <v>41619.25</v>
      </c>
      <c r="L707">
        <v>1387087200</v>
      </c>
      <c r="M707" s="10">
        <f t="shared" ref="M707:M770" si="69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6"/>
        <v>0.99026517383618151</v>
      </c>
      <c r="R707" s="7">
        <f t="shared" si="67"/>
        <v>82.986666666666665</v>
      </c>
      <c r="S707" t="str">
        <f t="shared" ref="S707:S770" si="70">LEFT($P707,SEARCH("/",$P707,1)-1)</f>
        <v>publishing</v>
      </c>
      <c r="T707" t="str">
        <f t="shared" ref="T707:T770" si="71">RIGHT(P707,LEN(P707) - SEARCH("/",P707,1))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68"/>
        <v>43471.25</v>
      </c>
      <c r="L708">
        <v>1547445600</v>
      </c>
      <c r="M708" s="10">
        <f t="shared" si="69"/>
        <v>43479.25</v>
      </c>
      <c r="N708" t="b">
        <v>0</v>
      </c>
      <c r="O708" t="b">
        <v>1</v>
      </c>
      <c r="P708" t="s">
        <v>28</v>
      </c>
      <c r="Q708" s="4">
        <f t="shared" si="66"/>
        <v>1.278468634686347</v>
      </c>
      <c r="R708" s="7">
        <f t="shared" si="67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68"/>
        <v>43442.25</v>
      </c>
      <c r="L709">
        <v>1547359200</v>
      </c>
      <c r="M709" s="10">
        <f t="shared" si="69"/>
        <v>43478.25</v>
      </c>
      <c r="N709" t="b">
        <v>0</v>
      </c>
      <c r="O709" t="b">
        <v>0</v>
      </c>
      <c r="P709" t="s">
        <v>53</v>
      </c>
      <c r="Q709" s="4">
        <f t="shared" si="66"/>
        <v>1.5861643835616439</v>
      </c>
      <c r="R709" s="7">
        <f t="shared" si="67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68"/>
        <v>42877.208333333328</v>
      </c>
      <c r="L710">
        <v>1496293200</v>
      </c>
      <c r="M710" s="10">
        <f t="shared" si="69"/>
        <v>42887.208333333328</v>
      </c>
      <c r="N710" t="b">
        <v>0</v>
      </c>
      <c r="O710" t="b">
        <v>0</v>
      </c>
      <c r="P710" t="s">
        <v>33</v>
      </c>
      <c r="Q710" s="4">
        <f t="shared" si="66"/>
        <v>7.0705882352941174</v>
      </c>
      <c r="R710" s="7">
        <f t="shared" si="67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68"/>
        <v>41018.208333333336</v>
      </c>
      <c r="L711">
        <v>1335416400</v>
      </c>
      <c r="M711" s="10">
        <f t="shared" si="69"/>
        <v>41025.208333333336</v>
      </c>
      <c r="N711" t="b">
        <v>0</v>
      </c>
      <c r="O711" t="b">
        <v>0</v>
      </c>
      <c r="P711" t="s">
        <v>33</v>
      </c>
      <c r="Q711" s="4">
        <f t="shared" si="66"/>
        <v>1.4238775510204082</v>
      </c>
      <c r="R711" s="7">
        <f t="shared" si="67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68"/>
        <v>43295.208333333328</v>
      </c>
      <c r="L712">
        <v>1532149200</v>
      </c>
      <c r="M712" s="10">
        <f t="shared" si="69"/>
        <v>43302.208333333328</v>
      </c>
      <c r="N712" t="b">
        <v>0</v>
      </c>
      <c r="O712" t="b">
        <v>1</v>
      </c>
      <c r="P712" t="s">
        <v>33</v>
      </c>
      <c r="Q712" s="4">
        <f t="shared" si="66"/>
        <v>1.4786046511627906</v>
      </c>
      <c r="R712" s="7">
        <f t="shared" si="67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68"/>
        <v>42393.25</v>
      </c>
      <c r="L713">
        <v>1453788000</v>
      </c>
      <c r="M713" s="10">
        <f t="shared" si="69"/>
        <v>42395.25</v>
      </c>
      <c r="N713" t="b">
        <v>1</v>
      </c>
      <c r="O713" t="b">
        <v>1</v>
      </c>
      <c r="P713" t="s">
        <v>33</v>
      </c>
      <c r="Q713" s="4">
        <f t="shared" si="66"/>
        <v>0.20322580645161289</v>
      </c>
      <c r="R713" s="7">
        <f t="shared" si="67"/>
        <v>90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68"/>
        <v>42559.208333333328</v>
      </c>
      <c r="L714">
        <v>1471496400</v>
      </c>
      <c r="M714" s="10">
        <f t="shared" si="69"/>
        <v>42600.208333333328</v>
      </c>
      <c r="N714" t="b">
        <v>0</v>
      </c>
      <c r="O714" t="b">
        <v>0</v>
      </c>
      <c r="P714" t="s">
        <v>33</v>
      </c>
      <c r="Q714" s="4">
        <f t="shared" si="66"/>
        <v>18.40625</v>
      </c>
      <c r="R714" s="7">
        <f t="shared" si="67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68"/>
        <v>42604.208333333328</v>
      </c>
      <c r="L715">
        <v>1472878800</v>
      </c>
      <c r="M715" s="10">
        <f t="shared" si="69"/>
        <v>42616.208333333328</v>
      </c>
      <c r="N715" t="b">
        <v>0</v>
      </c>
      <c r="O715" t="b">
        <v>0</v>
      </c>
      <c r="P715" t="s">
        <v>133</v>
      </c>
      <c r="Q715" s="4">
        <f t="shared" si="66"/>
        <v>1.6194202898550725</v>
      </c>
      <c r="R715" s="7">
        <f t="shared" si="67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68"/>
        <v>41870.208333333336</v>
      </c>
      <c r="L716">
        <v>1408510800</v>
      </c>
      <c r="M716" s="10">
        <f t="shared" si="69"/>
        <v>41871.208333333336</v>
      </c>
      <c r="N716" t="b">
        <v>0</v>
      </c>
      <c r="O716" t="b">
        <v>0</v>
      </c>
      <c r="P716" t="s">
        <v>23</v>
      </c>
      <c r="Q716" s="4">
        <f t="shared" si="66"/>
        <v>4.7282077922077921</v>
      </c>
      <c r="R716" s="7">
        <f t="shared" si="67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68"/>
        <v>40397.208333333336</v>
      </c>
      <c r="L717">
        <v>1281589200</v>
      </c>
      <c r="M717" s="10">
        <f t="shared" si="69"/>
        <v>40402.208333333336</v>
      </c>
      <c r="N717" t="b">
        <v>0</v>
      </c>
      <c r="O717" t="b">
        <v>0</v>
      </c>
      <c r="P717" t="s">
        <v>292</v>
      </c>
      <c r="Q717" s="4">
        <f t="shared" si="66"/>
        <v>0.24466101694915254</v>
      </c>
      <c r="R717" s="7">
        <f t="shared" si="67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68"/>
        <v>41465.208333333336</v>
      </c>
      <c r="L718">
        <v>1375851600</v>
      </c>
      <c r="M718" s="10">
        <f t="shared" si="69"/>
        <v>41493.208333333336</v>
      </c>
      <c r="N718" t="b">
        <v>0</v>
      </c>
      <c r="O718" t="b">
        <v>1</v>
      </c>
      <c r="P718" t="s">
        <v>33</v>
      </c>
      <c r="Q718" s="4">
        <f t="shared" si="66"/>
        <v>5.1764999999999999</v>
      </c>
      <c r="R718" s="7">
        <f t="shared" si="67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68"/>
        <v>40777.208333333336</v>
      </c>
      <c r="L719">
        <v>1315803600</v>
      </c>
      <c r="M719" s="10">
        <f t="shared" si="69"/>
        <v>40798.208333333336</v>
      </c>
      <c r="N719" t="b">
        <v>0</v>
      </c>
      <c r="O719" t="b">
        <v>0</v>
      </c>
      <c r="P719" t="s">
        <v>42</v>
      </c>
      <c r="Q719" s="4">
        <f t="shared" si="66"/>
        <v>2.4764285714285714</v>
      </c>
      <c r="R719" s="7">
        <f t="shared" si="67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68"/>
        <v>41442.208333333336</v>
      </c>
      <c r="L720">
        <v>1373691600</v>
      </c>
      <c r="M720" s="10">
        <f t="shared" si="69"/>
        <v>41468.208333333336</v>
      </c>
      <c r="N720" t="b">
        <v>0</v>
      </c>
      <c r="O720" t="b">
        <v>0</v>
      </c>
      <c r="P720" t="s">
        <v>65</v>
      </c>
      <c r="Q720" s="4">
        <f t="shared" si="66"/>
        <v>1.0020481927710843</v>
      </c>
      <c r="R720" s="7">
        <f t="shared" si="67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68"/>
        <v>41058.208333333336</v>
      </c>
      <c r="L721">
        <v>1339218000</v>
      </c>
      <c r="M721" s="10">
        <f t="shared" si="69"/>
        <v>41069.208333333336</v>
      </c>
      <c r="N721" t="b">
        <v>0</v>
      </c>
      <c r="O721" t="b">
        <v>0</v>
      </c>
      <c r="P721" t="s">
        <v>119</v>
      </c>
      <c r="Q721" s="4">
        <f t="shared" si="66"/>
        <v>1.53</v>
      </c>
      <c r="R721" s="7">
        <f t="shared" si="67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68"/>
        <v>43152.25</v>
      </c>
      <c r="L722">
        <v>1520402400</v>
      </c>
      <c r="M722" s="10">
        <f t="shared" si="69"/>
        <v>43166.25</v>
      </c>
      <c r="N722" t="b">
        <v>0</v>
      </c>
      <c r="O722" t="b">
        <v>1</v>
      </c>
      <c r="P722" t="s">
        <v>33</v>
      </c>
      <c r="Q722" s="4">
        <f t="shared" si="66"/>
        <v>0.37091954022988505</v>
      </c>
      <c r="R722" s="7">
        <f t="shared" si="67"/>
        <v>84.921052631578945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68"/>
        <v>43194.208333333328</v>
      </c>
      <c r="L723">
        <v>1523336400</v>
      </c>
      <c r="M723" s="10">
        <f t="shared" si="69"/>
        <v>43200.208333333328</v>
      </c>
      <c r="N723" t="b">
        <v>0</v>
      </c>
      <c r="O723" t="b">
        <v>0</v>
      </c>
      <c r="P723" t="s">
        <v>23</v>
      </c>
      <c r="Q723" s="4">
        <f t="shared" si="66"/>
        <v>4.3923948220064728E-2</v>
      </c>
      <c r="R723" s="7">
        <f t="shared" si="67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68"/>
        <v>43045.25</v>
      </c>
      <c r="L724">
        <v>1512280800</v>
      </c>
      <c r="M724" s="10">
        <f t="shared" si="69"/>
        <v>43072.25</v>
      </c>
      <c r="N724" t="b">
        <v>0</v>
      </c>
      <c r="O724" t="b">
        <v>0</v>
      </c>
      <c r="P724" t="s">
        <v>42</v>
      </c>
      <c r="Q724" s="4">
        <f t="shared" si="66"/>
        <v>1.5650721649484536</v>
      </c>
      <c r="R724" s="7">
        <f t="shared" si="67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68"/>
        <v>42431.25</v>
      </c>
      <c r="L725">
        <v>1458709200</v>
      </c>
      <c r="M725" s="10">
        <f t="shared" si="69"/>
        <v>42452.208333333328</v>
      </c>
      <c r="N725" t="b">
        <v>0</v>
      </c>
      <c r="O725" t="b">
        <v>0</v>
      </c>
      <c r="P725" t="s">
        <v>33</v>
      </c>
      <c r="Q725" s="4">
        <f t="shared" si="66"/>
        <v>2.704081632653061</v>
      </c>
      <c r="R725" s="7">
        <f t="shared" si="67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68"/>
        <v>41934.208333333336</v>
      </c>
      <c r="L726">
        <v>1414126800</v>
      </c>
      <c r="M726" s="10">
        <f t="shared" si="69"/>
        <v>41936.208333333336</v>
      </c>
      <c r="N726" t="b">
        <v>0</v>
      </c>
      <c r="O726" t="b">
        <v>1</v>
      </c>
      <c r="P726" t="s">
        <v>33</v>
      </c>
      <c r="Q726" s="4">
        <f t="shared" si="66"/>
        <v>1.3405952380952382</v>
      </c>
      <c r="R726" s="7">
        <f t="shared" si="67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68"/>
        <v>41958.25</v>
      </c>
      <c r="L727">
        <v>1416204000</v>
      </c>
      <c r="M727" s="10">
        <f t="shared" si="69"/>
        <v>41960.25</v>
      </c>
      <c r="N727" t="b">
        <v>0</v>
      </c>
      <c r="O727" t="b">
        <v>0</v>
      </c>
      <c r="P727" t="s">
        <v>292</v>
      </c>
      <c r="Q727" s="4">
        <f t="shared" si="66"/>
        <v>0.50398033126293995</v>
      </c>
      <c r="R727" s="7">
        <f t="shared" si="67"/>
        <v>61.008145363408524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68"/>
        <v>40476.208333333336</v>
      </c>
      <c r="L728">
        <v>1288501200</v>
      </c>
      <c r="M728" s="10">
        <f t="shared" si="69"/>
        <v>40482.208333333336</v>
      </c>
      <c r="N728" t="b">
        <v>0</v>
      </c>
      <c r="O728" t="b">
        <v>1</v>
      </c>
      <c r="P728" t="s">
        <v>33</v>
      </c>
      <c r="Q728" s="4">
        <f t="shared" si="66"/>
        <v>0.88815837937384901</v>
      </c>
      <c r="R728" s="7">
        <f t="shared" si="67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68"/>
        <v>43485.25</v>
      </c>
      <c r="L729">
        <v>1552971600</v>
      </c>
      <c r="M729" s="10">
        <f t="shared" si="69"/>
        <v>43543.208333333328</v>
      </c>
      <c r="N729" t="b">
        <v>0</v>
      </c>
      <c r="O729" t="b">
        <v>0</v>
      </c>
      <c r="P729" t="s">
        <v>28</v>
      </c>
      <c r="Q729" s="4">
        <f t="shared" si="66"/>
        <v>1.65</v>
      </c>
      <c r="R729" s="7">
        <f t="shared" si="67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68"/>
        <v>42515.208333333328</v>
      </c>
      <c r="L730">
        <v>1465102800</v>
      </c>
      <c r="M730" s="10">
        <f t="shared" si="69"/>
        <v>42526.208333333328</v>
      </c>
      <c r="N730" t="b">
        <v>0</v>
      </c>
      <c r="O730" t="b">
        <v>0</v>
      </c>
      <c r="P730" t="s">
        <v>33</v>
      </c>
      <c r="Q730" s="4">
        <f t="shared" si="66"/>
        <v>0.17499999999999999</v>
      </c>
      <c r="R730" s="7">
        <f t="shared" si="67"/>
        <v>73.5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68"/>
        <v>41309.25</v>
      </c>
      <c r="L731">
        <v>1360130400</v>
      </c>
      <c r="M731" s="10">
        <f t="shared" si="69"/>
        <v>41311.25</v>
      </c>
      <c r="N731" t="b">
        <v>0</v>
      </c>
      <c r="O731" t="b">
        <v>0</v>
      </c>
      <c r="P731" t="s">
        <v>53</v>
      </c>
      <c r="Q731" s="4">
        <f t="shared" si="66"/>
        <v>1.8566071428571429</v>
      </c>
      <c r="R731" s="7">
        <f t="shared" si="67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68"/>
        <v>42147.208333333328</v>
      </c>
      <c r="L732">
        <v>1432875600</v>
      </c>
      <c r="M732" s="10">
        <f t="shared" si="69"/>
        <v>42153.208333333328</v>
      </c>
      <c r="N732" t="b">
        <v>0</v>
      </c>
      <c r="O732" t="b">
        <v>0</v>
      </c>
      <c r="P732" t="s">
        <v>65</v>
      </c>
      <c r="Q732" s="4">
        <f t="shared" si="66"/>
        <v>4.1266319444444441</v>
      </c>
      <c r="R732" s="7">
        <f t="shared" si="67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68"/>
        <v>42939.208333333328</v>
      </c>
      <c r="L733">
        <v>1500872400</v>
      </c>
      <c r="M733" s="10">
        <f t="shared" si="69"/>
        <v>42940.208333333328</v>
      </c>
      <c r="N733" t="b">
        <v>0</v>
      </c>
      <c r="O733" t="b">
        <v>0</v>
      </c>
      <c r="P733" t="s">
        <v>28</v>
      </c>
      <c r="Q733" s="4">
        <f t="shared" si="66"/>
        <v>0.90249999999999997</v>
      </c>
      <c r="R733" s="7">
        <f t="shared" si="67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68"/>
        <v>42816.208333333328</v>
      </c>
      <c r="L734">
        <v>1492146000</v>
      </c>
      <c r="M734" s="10">
        <f t="shared" si="69"/>
        <v>42839.208333333328</v>
      </c>
      <c r="N734" t="b">
        <v>0</v>
      </c>
      <c r="O734" t="b">
        <v>1</v>
      </c>
      <c r="P734" t="s">
        <v>23</v>
      </c>
      <c r="Q734" s="4">
        <f t="shared" si="66"/>
        <v>0.91984615384615387</v>
      </c>
      <c r="R734" s="7">
        <f t="shared" si="67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68"/>
        <v>41844.208333333336</v>
      </c>
      <c r="L735">
        <v>1407301200</v>
      </c>
      <c r="M735" s="10">
        <f t="shared" si="69"/>
        <v>41857.208333333336</v>
      </c>
      <c r="N735" t="b">
        <v>0</v>
      </c>
      <c r="O735" t="b">
        <v>0</v>
      </c>
      <c r="P735" t="s">
        <v>148</v>
      </c>
      <c r="Q735" s="4">
        <f t="shared" si="66"/>
        <v>5.2700632911392402</v>
      </c>
      <c r="R735" s="7">
        <f t="shared" si="67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68"/>
        <v>42763.25</v>
      </c>
      <c r="L736">
        <v>1486620000</v>
      </c>
      <c r="M736" s="10">
        <f t="shared" si="69"/>
        <v>42775.25</v>
      </c>
      <c r="N736" t="b">
        <v>0</v>
      </c>
      <c r="O736" t="b">
        <v>1</v>
      </c>
      <c r="P736" t="s">
        <v>33</v>
      </c>
      <c r="Q736" s="4">
        <f t="shared" si="66"/>
        <v>3.1914285714285713</v>
      </c>
      <c r="R736" s="7">
        <f t="shared" si="67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68"/>
        <v>42459.208333333328</v>
      </c>
      <c r="L737">
        <v>1459918800</v>
      </c>
      <c r="M737" s="10">
        <f t="shared" si="69"/>
        <v>42466.208333333328</v>
      </c>
      <c r="N737" t="b">
        <v>0</v>
      </c>
      <c r="O737" t="b">
        <v>0</v>
      </c>
      <c r="P737" t="s">
        <v>122</v>
      </c>
      <c r="Q737" s="4">
        <f t="shared" si="66"/>
        <v>3.5418867924528303</v>
      </c>
      <c r="R737" s="7">
        <f t="shared" si="67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68"/>
        <v>42055.25</v>
      </c>
      <c r="L738">
        <v>1424757600</v>
      </c>
      <c r="M738" s="10">
        <f t="shared" si="69"/>
        <v>42059.25</v>
      </c>
      <c r="N738" t="b">
        <v>0</v>
      </c>
      <c r="O738" t="b">
        <v>0</v>
      </c>
      <c r="P738" t="s">
        <v>68</v>
      </c>
      <c r="Q738" s="4">
        <f t="shared" si="66"/>
        <v>0.32896103896103895</v>
      </c>
      <c r="R738" s="7">
        <f t="shared" si="67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68"/>
        <v>42685.25</v>
      </c>
      <c r="L739">
        <v>1479880800</v>
      </c>
      <c r="M739" s="10">
        <f t="shared" si="69"/>
        <v>42697.25</v>
      </c>
      <c r="N739" t="b">
        <v>0</v>
      </c>
      <c r="O739" t="b">
        <v>0</v>
      </c>
      <c r="P739" t="s">
        <v>60</v>
      </c>
      <c r="Q739" s="4">
        <f t="shared" si="66"/>
        <v>1.358918918918919</v>
      </c>
      <c r="R739" s="7">
        <f t="shared" si="67"/>
        <v>27.933333333333334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68"/>
        <v>41959.25</v>
      </c>
      <c r="L740">
        <v>1418018400</v>
      </c>
      <c r="M740" s="10">
        <f t="shared" si="69"/>
        <v>41981.25</v>
      </c>
      <c r="N740" t="b">
        <v>0</v>
      </c>
      <c r="O740" t="b">
        <v>1</v>
      </c>
      <c r="P740" t="s">
        <v>33</v>
      </c>
      <c r="Q740" s="4">
        <f t="shared" si="66"/>
        <v>2.0843373493975904E-2</v>
      </c>
      <c r="R740" s="7">
        <f t="shared" si="67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68"/>
        <v>41089.208333333336</v>
      </c>
      <c r="L741">
        <v>1341032400</v>
      </c>
      <c r="M741" s="10">
        <f t="shared" si="69"/>
        <v>41090.208333333336</v>
      </c>
      <c r="N741" t="b">
        <v>0</v>
      </c>
      <c r="O741" t="b">
        <v>0</v>
      </c>
      <c r="P741" t="s">
        <v>60</v>
      </c>
      <c r="Q741" s="4">
        <f t="shared" si="66"/>
        <v>0.61</v>
      </c>
      <c r="R741" s="7">
        <f t="shared" si="67"/>
        <v>31.937172774869111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68"/>
        <v>42769.25</v>
      </c>
      <c r="L742">
        <v>1486360800</v>
      </c>
      <c r="M742" s="10">
        <f t="shared" si="69"/>
        <v>42772.25</v>
      </c>
      <c r="N742" t="b">
        <v>0</v>
      </c>
      <c r="O742" t="b">
        <v>0</v>
      </c>
      <c r="P742" t="s">
        <v>33</v>
      </c>
      <c r="Q742" s="4">
        <f t="shared" si="66"/>
        <v>0.30037735849056602</v>
      </c>
      <c r="R742" s="7">
        <f t="shared" si="67"/>
        <v>99.5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68"/>
        <v>40321.208333333336</v>
      </c>
      <c r="L743">
        <v>1274677200</v>
      </c>
      <c r="M743" s="10">
        <f t="shared" si="69"/>
        <v>40322.208333333336</v>
      </c>
      <c r="N743" t="b">
        <v>0</v>
      </c>
      <c r="O743" t="b">
        <v>0</v>
      </c>
      <c r="P743" t="s">
        <v>33</v>
      </c>
      <c r="Q743" s="4">
        <f t="shared" si="66"/>
        <v>11.791666666666666</v>
      </c>
      <c r="R743" s="7">
        <f t="shared" si="67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68"/>
        <v>40197.25</v>
      </c>
      <c r="L744">
        <v>1267509600</v>
      </c>
      <c r="M744" s="10">
        <f t="shared" si="69"/>
        <v>40239.25</v>
      </c>
      <c r="N744" t="b">
        <v>0</v>
      </c>
      <c r="O744" t="b">
        <v>0</v>
      </c>
      <c r="P744" t="s">
        <v>50</v>
      </c>
      <c r="Q744" s="4">
        <f t="shared" si="66"/>
        <v>11.260833333333334</v>
      </c>
      <c r="R744" s="7">
        <f t="shared" si="67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68"/>
        <v>42298.208333333328</v>
      </c>
      <c r="L745">
        <v>1445922000</v>
      </c>
      <c r="M745" s="10">
        <f t="shared" si="69"/>
        <v>42304.208333333328</v>
      </c>
      <c r="N745" t="b">
        <v>0</v>
      </c>
      <c r="O745" t="b">
        <v>1</v>
      </c>
      <c r="P745" t="s">
        <v>33</v>
      </c>
      <c r="Q745" s="4">
        <f t="shared" si="66"/>
        <v>0.12923076923076923</v>
      </c>
      <c r="R745" s="7">
        <f t="shared" si="67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68"/>
        <v>43322.208333333328</v>
      </c>
      <c r="L746">
        <v>1534050000</v>
      </c>
      <c r="M746" s="10">
        <f t="shared" si="69"/>
        <v>43324.208333333328</v>
      </c>
      <c r="N746" t="b">
        <v>0</v>
      </c>
      <c r="O746" t="b">
        <v>1</v>
      </c>
      <c r="P746" t="s">
        <v>33</v>
      </c>
      <c r="Q746" s="4">
        <f t="shared" si="66"/>
        <v>7.12</v>
      </c>
      <c r="R746" s="7">
        <f t="shared" si="67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68"/>
        <v>40328.208333333336</v>
      </c>
      <c r="L747">
        <v>1277528400</v>
      </c>
      <c r="M747" s="10">
        <f t="shared" si="69"/>
        <v>40355.208333333336</v>
      </c>
      <c r="N747" t="b">
        <v>0</v>
      </c>
      <c r="O747" t="b">
        <v>0</v>
      </c>
      <c r="P747" t="s">
        <v>65</v>
      </c>
      <c r="Q747" s="4">
        <f t="shared" si="66"/>
        <v>0.30304347826086958</v>
      </c>
      <c r="R747" s="7">
        <f t="shared" si="67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68"/>
        <v>40825.208333333336</v>
      </c>
      <c r="L748">
        <v>1318568400</v>
      </c>
      <c r="M748" s="10">
        <f t="shared" si="69"/>
        <v>40830.208333333336</v>
      </c>
      <c r="N748" t="b">
        <v>0</v>
      </c>
      <c r="O748" t="b">
        <v>0</v>
      </c>
      <c r="P748" t="s">
        <v>28</v>
      </c>
      <c r="Q748" s="4">
        <f t="shared" si="66"/>
        <v>2.1250896057347672</v>
      </c>
      <c r="R748" s="7">
        <f t="shared" si="67"/>
        <v>35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68"/>
        <v>40423.208333333336</v>
      </c>
      <c r="L749">
        <v>1284354000</v>
      </c>
      <c r="M749" s="10">
        <f t="shared" si="69"/>
        <v>40434.208333333336</v>
      </c>
      <c r="N749" t="b">
        <v>0</v>
      </c>
      <c r="O749" t="b">
        <v>0</v>
      </c>
      <c r="P749" t="s">
        <v>33</v>
      </c>
      <c r="Q749" s="4">
        <f t="shared" si="66"/>
        <v>2.2885714285714287</v>
      </c>
      <c r="R749" s="7">
        <f t="shared" si="67"/>
        <v>40.049999999999997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68"/>
        <v>40238.25</v>
      </c>
      <c r="L750">
        <v>1269579600</v>
      </c>
      <c r="M750" s="10">
        <f t="shared" si="69"/>
        <v>40263.208333333336</v>
      </c>
      <c r="N750" t="b">
        <v>0</v>
      </c>
      <c r="O750" t="b">
        <v>1</v>
      </c>
      <c r="P750" t="s">
        <v>71</v>
      </c>
      <c r="Q750" s="4">
        <f t="shared" si="66"/>
        <v>0.34959979476654696</v>
      </c>
      <c r="R750" s="7">
        <f t="shared" si="67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68"/>
        <v>41920.208333333336</v>
      </c>
      <c r="L751">
        <v>1413781200</v>
      </c>
      <c r="M751" s="10">
        <f t="shared" si="69"/>
        <v>41932.208333333336</v>
      </c>
      <c r="N751" t="b">
        <v>0</v>
      </c>
      <c r="O751" t="b">
        <v>1</v>
      </c>
      <c r="P751" t="s">
        <v>65</v>
      </c>
      <c r="Q751" s="4">
        <f t="shared" si="66"/>
        <v>1.5729069767441861</v>
      </c>
      <c r="R751" s="7">
        <f t="shared" si="67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68"/>
        <v>40360.208333333336</v>
      </c>
      <c r="L752">
        <v>1280120400</v>
      </c>
      <c r="M752" s="10">
        <f t="shared" si="69"/>
        <v>40385.208333333336</v>
      </c>
      <c r="N752" t="b">
        <v>0</v>
      </c>
      <c r="O752" t="b">
        <v>0</v>
      </c>
      <c r="P752" t="s">
        <v>50</v>
      </c>
      <c r="Q752" s="4">
        <f t="shared" si="66"/>
        <v>0.01</v>
      </c>
      <c r="R752" s="7">
        <f t="shared" si="67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68"/>
        <v>42446.208333333328</v>
      </c>
      <c r="L753">
        <v>1459486800</v>
      </c>
      <c r="M753" s="10">
        <f t="shared" si="69"/>
        <v>42461.208333333328</v>
      </c>
      <c r="N753" t="b">
        <v>1</v>
      </c>
      <c r="O753" t="b">
        <v>1</v>
      </c>
      <c r="P753" t="s">
        <v>68</v>
      </c>
      <c r="Q753" s="4">
        <f t="shared" si="66"/>
        <v>2.3230555555555554</v>
      </c>
      <c r="R753" s="7">
        <f t="shared" si="67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68"/>
        <v>40395.208333333336</v>
      </c>
      <c r="L754">
        <v>1282539600</v>
      </c>
      <c r="M754" s="10">
        <f t="shared" si="69"/>
        <v>40413.208333333336</v>
      </c>
      <c r="N754" t="b">
        <v>0</v>
      </c>
      <c r="O754" t="b">
        <v>1</v>
      </c>
      <c r="P754" t="s">
        <v>33</v>
      </c>
      <c r="Q754" s="4">
        <f t="shared" si="66"/>
        <v>0.92448275862068963</v>
      </c>
      <c r="R754" s="7">
        <f t="shared" si="67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68"/>
        <v>40321.208333333336</v>
      </c>
      <c r="L755">
        <v>1275886800</v>
      </c>
      <c r="M755" s="10">
        <f t="shared" si="69"/>
        <v>40336.208333333336</v>
      </c>
      <c r="N755" t="b">
        <v>0</v>
      </c>
      <c r="O755" t="b">
        <v>0</v>
      </c>
      <c r="P755" t="s">
        <v>122</v>
      </c>
      <c r="Q755" s="4">
        <f t="shared" si="66"/>
        <v>2.5670212765957445</v>
      </c>
      <c r="R755" s="7">
        <f t="shared" si="67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68"/>
        <v>41210.208333333336</v>
      </c>
      <c r="L756">
        <v>1355983200</v>
      </c>
      <c r="M756" s="10">
        <f t="shared" si="69"/>
        <v>41263.25</v>
      </c>
      <c r="N756" t="b">
        <v>0</v>
      </c>
      <c r="O756" t="b">
        <v>0</v>
      </c>
      <c r="P756" t="s">
        <v>33</v>
      </c>
      <c r="Q756" s="4">
        <f t="shared" si="66"/>
        <v>1.6847017045454546</v>
      </c>
      <c r="R756" s="7">
        <f t="shared" si="67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68"/>
        <v>43096.25</v>
      </c>
      <c r="L757">
        <v>1515391200</v>
      </c>
      <c r="M757" s="10">
        <f t="shared" si="69"/>
        <v>43108.25</v>
      </c>
      <c r="N757" t="b">
        <v>0</v>
      </c>
      <c r="O757" t="b">
        <v>1</v>
      </c>
      <c r="P757" t="s">
        <v>33</v>
      </c>
      <c r="Q757" s="4">
        <f t="shared" si="66"/>
        <v>1.6657777777777778</v>
      </c>
      <c r="R757" s="7">
        <f t="shared" si="67"/>
        <v>26.027777777777779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68"/>
        <v>42024.25</v>
      </c>
      <c r="L758">
        <v>1422252000</v>
      </c>
      <c r="M758" s="10">
        <f t="shared" si="69"/>
        <v>42030.25</v>
      </c>
      <c r="N758" t="b">
        <v>0</v>
      </c>
      <c r="O758" t="b">
        <v>0</v>
      </c>
      <c r="P758" t="s">
        <v>33</v>
      </c>
      <c r="Q758" s="4">
        <f t="shared" si="66"/>
        <v>7.7207692307692311</v>
      </c>
      <c r="R758" s="7">
        <f t="shared" si="67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68"/>
        <v>40675.208333333336</v>
      </c>
      <c r="L759">
        <v>1305522000</v>
      </c>
      <c r="M759" s="10">
        <f t="shared" si="69"/>
        <v>40679.208333333336</v>
      </c>
      <c r="N759" t="b">
        <v>0</v>
      </c>
      <c r="O759" t="b">
        <v>0</v>
      </c>
      <c r="P759" t="s">
        <v>53</v>
      </c>
      <c r="Q759" s="4">
        <f t="shared" si="66"/>
        <v>4.0685714285714285</v>
      </c>
      <c r="R759" s="7">
        <f t="shared" si="67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68"/>
        <v>41936.208333333336</v>
      </c>
      <c r="L760">
        <v>1414904400</v>
      </c>
      <c r="M760" s="10">
        <f t="shared" si="69"/>
        <v>41945.208333333336</v>
      </c>
      <c r="N760" t="b">
        <v>0</v>
      </c>
      <c r="O760" t="b">
        <v>0</v>
      </c>
      <c r="P760" t="s">
        <v>23</v>
      </c>
      <c r="Q760" s="4">
        <f t="shared" si="66"/>
        <v>5.6420608108108112</v>
      </c>
      <c r="R760" s="7">
        <f t="shared" si="67"/>
        <v>110.01646903820817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68"/>
        <v>43136.25</v>
      </c>
      <c r="L761">
        <v>1520402400</v>
      </c>
      <c r="M761" s="10">
        <f t="shared" si="69"/>
        <v>43166.25</v>
      </c>
      <c r="N761" t="b">
        <v>0</v>
      </c>
      <c r="O761" t="b">
        <v>0</v>
      </c>
      <c r="P761" t="s">
        <v>50</v>
      </c>
      <c r="Q761" s="4">
        <f t="shared" si="66"/>
        <v>0.6842686567164179</v>
      </c>
      <c r="R761" s="7">
        <f t="shared" si="67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68"/>
        <v>43678.208333333328</v>
      </c>
      <c r="L762">
        <v>1567141200</v>
      </c>
      <c r="M762" s="10">
        <f t="shared" si="69"/>
        <v>43707.208333333328</v>
      </c>
      <c r="N762" t="b">
        <v>0</v>
      </c>
      <c r="O762" t="b">
        <v>1</v>
      </c>
      <c r="P762" t="s">
        <v>89</v>
      </c>
      <c r="Q762" s="4">
        <f t="shared" si="66"/>
        <v>0.34351966873706002</v>
      </c>
      <c r="R762" s="7">
        <f t="shared" si="67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68"/>
        <v>42938.208333333328</v>
      </c>
      <c r="L763">
        <v>1501131600</v>
      </c>
      <c r="M763" s="10">
        <f t="shared" si="69"/>
        <v>42943.208333333328</v>
      </c>
      <c r="N763" t="b">
        <v>0</v>
      </c>
      <c r="O763" t="b">
        <v>0</v>
      </c>
      <c r="P763" t="s">
        <v>23</v>
      </c>
      <c r="Q763" s="4">
        <f t="shared" si="66"/>
        <v>6.5545454545454547</v>
      </c>
      <c r="R763" s="7">
        <f t="shared" si="67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68"/>
        <v>41241.25</v>
      </c>
      <c r="L764">
        <v>1355032800</v>
      </c>
      <c r="M764" s="10">
        <f t="shared" si="69"/>
        <v>41252.25</v>
      </c>
      <c r="N764" t="b">
        <v>0</v>
      </c>
      <c r="O764" t="b">
        <v>0</v>
      </c>
      <c r="P764" t="s">
        <v>159</v>
      </c>
      <c r="Q764" s="4">
        <f t="shared" si="66"/>
        <v>1.7725714285714285</v>
      </c>
      <c r="R764" s="7">
        <f t="shared" si="67"/>
        <v>62.04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68"/>
        <v>41037.208333333336</v>
      </c>
      <c r="L765">
        <v>1339477200</v>
      </c>
      <c r="M765" s="10">
        <f t="shared" si="69"/>
        <v>41072.208333333336</v>
      </c>
      <c r="N765" t="b">
        <v>0</v>
      </c>
      <c r="O765" t="b">
        <v>1</v>
      </c>
      <c r="P765" t="s">
        <v>33</v>
      </c>
      <c r="Q765" s="4">
        <f t="shared" si="66"/>
        <v>1.1317857142857144</v>
      </c>
      <c r="R765" s="7">
        <f t="shared" si="67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68"/>
        <v>40676.208333333336</v>
      </c>
      <c r="L766">
        <v>1305954000</v>
      </c>
      <c r="M766" s="10">
        <f t="shared" si="69"/>
        <v>40684.208333333336</v>
      </c>
      <c r="N766" t="b">
        <v>0</v>
      </c>
      <c r="O766" t="b">
        <v>0</v>
      </c>
      <c r="P766" t="s">
        <v>23</v>
      </c>
      <c r="Q766" s="4">
        <f t="shared" si="66"/>
        <v>7.2818181818181822</v>
      </c>
      <c r="R766" s="7">
        <f t="shared" si="67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68"/>
        <v>42840.208333333328</v>
      </c>
      <c r="L767">
        <v>1494392400</v>
      </c>
      <c r="M767" s="10">
        <f t="shared" si="69"/>
        <v>42865.208333333328</v>
      </c>
      <c r="N767" t="b">
        <v>1</v>
      </c>
      <c r="O767" t="b">
        <v>1</v>
      </c>
      <c r="P767" t="s">
        <v>60</v>
      </c>
      <c r="Q767" s="4">
        <f t="shared" si="66"/>
        <v>2.0833333333333335</v>
      </c>
      <c r="R767" s="7">
        <f t="shared" si="67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68"/>
        <v>43362.208333333328</v>
      </c>
      <c r="L768">
        <v>1537419600</v>
      </c>
      <c r="M768" s="10">
        <f t="shared" si="69"/>
        <v>43363.208333333328</v>
      </c>
      <c r="N768" t="b">
        <v>0</v>
      </c>
      <c r="O768" t="b">
        <v>0</v>
      </c>
      <c r="P768" t="s">
        <v>474</v>
      </c>
      <c r="Q768" s="4">
        <f t="shared" si="66"/>
        <v>0.31171232876712329</v>
      </c>
      <c r="R768" s="7">
        <f t="shared" si="67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68"/>
        <v>42283.208333333328</v>
      </c>
      <c r="L769">
        <v>1447999200</v>
      </c>
      <c r="M769" s="10">
        <f t="shared" si="69"/>
        <v>42328.25</v>
      </c>
      <c r="N769" t="b">
        <v>0</v>
      </c>
      <c r="O769" t="b">
        <v>0</v>
      </c>
      <c r="P769" t="s">
        <v>206</v>
      </c>
      <c r="Q769" s="4">
        <f t="shared" si="66"/>
        <v>0.56967078189300413</v>
      </c>
      <c r="R769" s="7">
        <f t="shared" si="67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68"/>
        <v>41619.25</v>
      </c>
      <c r="L770">
        <v>1388037600</v>
      </c>
      <c r="M770" s="10">
        <f t="shared" si="69"/>
        <v>41634.25</v>
      </c>
      <c r="N770" t="b">
        <v>0</v>
      </c>
      <c r="O770" t="b">
        <v>0</v>
      </c>
      <c r="P770" t="s">
        <v>33</v>
      </c>
      <c r="Q770" s="4">
        <f t="shared" ref="Q770:Q833" si="72">E770/D770</f>
        <v>2.31</v>
      </c>
      <c r="R770" s="7">
        <f t="shared" ref="R770:R833" si="73">IFERROR(E770/G770,0)</f>
        <v>73.92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74">(((J771/60)/60)/24)+DATE(1970,1,1)</f>
        <v>41501.208333333336</v>
      </c>
      <c r="L771">
        <v>1378789200</v>
      </c>
      <c r="M771" s="10">
        <f t="shared" ref="M771:M834" si="75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2"/>
        <v>0.86867834394904464</v>
      </c>
      <c r="R771" s="7">
        <f t="shared" si="73"/>
        <v>31.995894428152493</v>
      </c>
      <c r="S771" t="str">
        <f t="shared" ref="S771:S834" si="76">LEFT($P771,SEARCH("/",$P771,1)-1)</f>
        <v>games</v>
      </c>
      <c r="T771" t="str">
        <f t="shared" ref="T771:T834" si="77">RIGHT(P771,LEN(P771) - SEARCH("/",P771,1))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74"/>
        <v>41743.208333333336</v>
      </c>
      <c r="L772">
        <v>1398056400</v>
      </c>
      <c r="M772" s="10">
        <f t="shared" si="75"/>
        <v>41750.208333333336</v>
      </c>
      <c r="N772" t="b">
        <v>0</v>
      </c>
      <c r="O772" t="b">
        <v>1</v>
      </c>
      <c r="P772" t="s">
        <v>33</v>
      </c>
      <c r="Q772" s="4">
        <f t="shared" si="72"/>
        <v>2.7074418604651163</v>
      </c>
      <c r="R772" s="7">
        <f t="shared" si="73"/>
        <v>53.898148148148145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74"/>
        <v>43491.25</v>
      </c>
      <c r="L773">
        <v>1550815200</v>
      </c>
      <c r="M773" s="10">
        <f t="shared" si="75"/>
        <v>43518.25</v>
      </c>
      <c r="N773" t="b">
        <v>0</v>
      </c>
      <c r="O773" t="b">
        <v>0</v>
      </c>
      <c r="P773" t="s">
        <v>33</v>
      </c>
      <c r="Q773" s="4">
        <f t="shared" si="72"/>
        <v>0.49446428571428569</v>
      </c>
      <c r="R773" s="7">
        <f t="shared" si="73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74"/>
        <v>43505.25</v>
      </c>
      <c r="L774">
        <v>1550037600</v>
      </c>
      <c r="M774" s="10">
        <f t="shared" si="75"/>
        <v>43509.25</v>
      </c>
      <c r="N774" t="b">
        <v>0</v>
      </c>
      <c r="O774" t="b">
        <v>0</v>
      </c>
      <c r="P774" t="s">
        <v>60</v>
      </c>
      <c r="Q774" s="4">
        <f t="shared" si="72"/>
        <v>1.1335962566844919</v>
      </c>
      <c r="R774" s="7">
        <f t="shared" si="73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74"/>
        <v>42838.208333333328</v>
      </c>
      <c r="L775">
        <v>1492923600</v>
      </c>
      <c r="M775" s="10">
        <f t="shared" si="75"/>
        <v>42848.208333333328</v>
      </c>
      <c r="N775" t="b">
        <v>0</v>
      </c>
      <c r="O775" t="b">
        <v>0</v>
      </c>
      <c r="P775" t="s">
        <v>33</v>
      </c>
      <c r="Q775" s="4">
        <f t="shared" si="72"/>
        <v>1.9055555555555554</v>
      </c>
      <c r="R775" s="7">
        <f t="shared" si="73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74"/>
        <v>42513.208333333328</v>
      </c>
      <c r="L776">
        <v>1467522000</v>
      </c>
      <c r="M776" s="10">
        <f t="shared" si="75"/>
        <v>42554.208333333328</v>
      </c>
      <c r="N776" t="b">
        <v>0</v>
      </c>
      <c r="O776" t="b">
        <v>0</v>
      </c>
      <c r="P776" t="s">
        <v>28</v>
      </c>
      <c r="Q776" s="4">
        <f t="shared" si="72"/>
        <v>1.355</v>
      </c>
      <c r="R776" s="7">
        <f t="shared" si="73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74"/>
        <v>41949.25</v>
      </c>
      <c r="L777">
        <v>1416117600</v>
      </c>
      <c r="M777" s="10">
        <f t="shared" si="75"/>
        <v>41959.25</v>
      </c>
      <c r="N777" t="b">
        <v>0</v>
      </c>
      <c r="O777" t="b">
        <v>0</v>
      </c>
      <c r="P777" t="s">
        <v>23</v>
      </c>
      <c r="Q777" s="4">
        <f t="shared" si="72"/>
        <v>0.10297872340425532</v>
      </c>
      <c r="R777" s="7">
        <f t="shared" si="73"/>
        <v>96.8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74"/>
        <v>43650.208333333328</v>
      </c>
      <c r="L778">
        <v>1563771600</v>
      </c>
      <c r="M778" s="10">
        <f t="shared" si="75"/>
        <v>43668.208333333328</v>
      </c>
      <c r="N778" t="b">
        <v>0</v>
      </c>
      <c r="O778" t="b">
        <v>0</v>
      </c>
      <c r="P778" t="s">
        <v>33</v>
      </c>
      <c r="Q778" s="4">
        <f t="shared" si="72"/>
        <v>0.65544223826714798</v>
      </c>
      <c r="R778" s="7">
        <f t="shared" si="73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74"/>
        <v>40809.208333333336</v>
      </c>
      <c r="L779">
        <v>1319259600</v>
      </c>
      <c r="M779" s="10">
        <f t="shared" si="75"/>
        <v>40838.208333333336</v>
      </c>
      <c r="N779" t="b">
        <v>0</v>
      </c>
      <c r="O779" t="b">
        <v>0</v>
      </c>
      <c r="P779" t="s">
        <v>33</v>
      </c>
      <c r="Q779" s="4">
        <f t="shared" si="72"/>
        <v>0.49026652452025588</v>
      </c>
      <c r="R779" s="7">
        <f t="shared" si="73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74"/>
        <v>40768.208333333336</v>
      </c>
      <c r="L780">
        <v>1313643600</v>
      </c>
      <c r="M780" s="10">
        <f t="shared" si="75"/>
        <v>40773.208333333336</v>
      </c>
      <c r="N780" t="b">
        <v>0</v>
      </c>
      <c r="O780" t="b">
        <v>0</v>
      </c>
      <c r="P780" t="s">
        <v>71</v>
      </c>
      <c r="Q780" s="4">
        <f t="shared" si="72"/>
        <v>7.8792307692307695</v>
      </c>
      <c r="R780" s="7">
        <f t="shared" si="73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74"/>
        <v>42230.208333333328</v>
      </c>
      <c r="L781">
        <v>1440306000</v>
      </c>
      <c r="M781" s="10">
        <f t="shared" si="75"/>
        <v>42239.208333333328</v>
      </c>
      <c r="N781" t="b">
        <v>0</v>
      </c>
      <c r="O781" t="b">
        <v>1</v>
      </c>
      <c r="P781" t="s">
        <v>33</v>
      </c>
      <c r="Q781" s="4">
        <f t="shared" si="72"/>
        <v>0.80306347746090156</v>
      </c>
      <c r="R781" s="7">
        <f t="shared" si="73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74"/>
        <v>42573.208333333328</v>
      </c>
      <c r="L782">
        <v>1470805200</v>
      </c>
      <c r="M782" s="10">
        <f t="shared" si="75"/>
        <v>42592.208333333328</v>
      </c>
      <c r="N782" t="b">
        <v>0</v>
      </c>
      <c r="O782" t="b">
        <v>1</v>
      </c>
      <c r="P782" t="s">
        <v>53</v>
      </c>
      <c r="Q782" s="4">
        <f t="shared" si="72"/>
        <v>1.0629411764705883</v>
      </c>
      <c r="R782" s="7">
        <f t="shared" si="73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74"/>
        <v>40482.208333333336</v>
      </c>
      <c r="L783">
        <v>1292911200</v>
      </c>
      <c r="M783" s="10">
        <f t="shared" si="75"/>
        <v>40533.25</v>
      </c>
      <c r="N783" t="b">
        <v>0</v>
      </c>
      <c r="O783" t="b">
        <v>0</v>
      </c>
      <c r="P783" t="s">
        <v>33</v>
      </c>
      <c r="Q783" s="4">
        <f t="shared" si="72"/>
        <v>0.50735632183908042</v>
      </c>
      <c r="R783" s="7">
        <f t="shared" si="73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74"/>
        <v>40603.25</v>
      </c>
      <c r="L784">
        <v>1301374800</v>
      </c>
      <c r="M784" s="10">
        <f t="shared" si="75"/>
        <v>40631.208333333336</v>
      </c>
      <c r="N784" t="b">
        <v>0</v>
      </c>
      <c r="O784" t="b">
        <v>1</v>
      </c>
      <c r="P784" t="s">
        <v>71</v>
      </c>
      <c r="Q784" s="4">
        <f t="shared" si="72"/>
        <v>2.153137254901961</v>
      </c>
      <c r="R784" s="7">
        <f t="shared" si="73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74"/>
        <v>41625.25</v>
      </c>
      <c r="L785">
        <v>1387864800</v>
      </c>
      <c r="M785" s="10">
        <f t="shared" si="75"/>
        <v>41632.25</v>
      </c>
      <c r="N785" t="b">
        <v>0</v>
      </c>
      <c r="O785" t="b">
        <v>0</v>
      </c>
      <c r="P785" t="s">
        <v>23</v>
      </c>
      <c r="Q785" s="4">
        <f t="shared" si="72"/>
        <v>1.4122972972972974</v>
      </c>
      <c r="R785" s="7">
        <f t="shared" si="73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74"/>
        <v>42435.25</v>
      </c>
      <c r="L786">
        <v>1458190800</v>
      </c>
      <c r="M786" s="10">
        <f t="shared" si="75"/>
        <v>42446.208333333328</v>
      </c>
      <c r="N786" t="b">
        <v>0</v>
      </c>
      <c r="O786" t="b">
        <v>0</v>
      </c>
      <c r="P786" t="s">
        <v>28</v>
      </c>
      <c r="Q786" s="4">
        <f t="shared" si="72"/>
        <v>1.1533745781777278</v>
      </c>
      <c r="R786" s="7">
        <f t="shared" si="73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74"/>
        <v>43582.208333333328</v>
      </c>
      <c r="L787">
        <v>1559278800</v>
      </c>
      <c r="M787" s="10">
        <f t="shared" si="75"/>
        <v>43616.208333333328</v>
      </c>
      <c r="N787" t="b">
        <v>0</v>
      </c>
      <c r="O787" t="b">
        <v>1</v>
      </c>
      <c r="P787" t="s">
        <v>71</v>
      </c>
      <c r="Q787" s="4">
        <f t="shared" si="72"/>
        <v>1.9311940298507462</v>
      </c>
      <c r="R787" s="7">
        <f t="shared" si="73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74"/>
        <v>43186.208333333328</v>
      </c>
      <c r="L788">
        <v>1522731600</v>
      </c>
      <c r="M788" s="10">
        <f t="shared" si="75"/>
        <v>43193.208333333328</v>
      </c>
      <c r="N788" t="b">
        <v>0</v>
      </c>
      <c r="O788" t="b">
        <v>1</v>
      </c>
      <c r="P788" t="s">
        <v>159</v>
      </c>
      <c r="Q788" s="4">
        <f t="shared" si="72"/>
        <v>7.2973333333333334</v>
      </c>
      <c r="R788" s="7">
        <f t="shared" si="73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74"/>
        <v>40684.208333333336</v>
      </c>
      <c r="L789">
        <v>1306731600</v>
      </c>
      <c r="M789" s="10">
        <f t="shared" si="75"/>
        <v>40693.208333333336</v>
      </c>
      <c r="N789" t="b">
        <v>0</v>
      </c>
      <c r="O789" t="b">
        <v>0</v>
      </c>
      <c r="P789" t="s">
        <v>23</v>
      </c>
      <c r="Q789" s="4">
        <f t="shared" si="72"/>
        <v>0.99663398692810456</v>
      </c>
      <c r="R789" s="7">
        <f t="shared" si="73"/>
        <v>71.005820721769496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74"/>
        <v>41202.208333333336</v>
      </c>
      <c r="L790">
        <v>1352527200</v>
      </c>
      <c r="M790" s="10">
        <f t="shared" si="75"/>
        <v>41223.25</v>
      </c>
      <c r="N790" t="b">
        <v>0</v>
      </c>
      <c r="O790" t="b">
        <v>0</v>
      </c>
      <c r="P790" t="s">
        <v>71</v>
      </c>
      <c r="Q790" s="4">
        <f t="shared" si="72"/>
        <v>0.88166666666666671</v>
      </c>
      <c r="R790" s="7">
        <f t="shared" si="73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74"/>
        <v>41786.208333333336</v>
      </c>
      <c r="L791">
        <v>1404363600</v>
      </c>
      <c r="M791" s="10">
        <f t="shared" si="75"/>
        <v>41823.208333333336</v>
      </c>
      <c r="N791" t="b">
        <v>0</v>
      </c>
      <c r="O791" t="b">
        <v>0</v>
      </c>
      <c r="P791" t="s">
        <v>33</v>
      </c>
      <c r="Q791" s="4">
        <f t="shared" si="72"/>
        <v>0.37233333333333335</v>
      </c>
      <c r="R791" s="7">
        <f t="shared" si="73"/>
        <v>74.466666666666669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74"/>
        <v>40223.25</v>
      </c>
      <c r="L792">
        <v>1266645600</v>
      </c>
      <c r="M792" s="10">
        <f t="shared" si="75"/>
        <v>40229.25</v>
      </c>
      <c r="N792" t="b">
        <v>0</v>
      </c>
      <c r="O792" t="b">
        <v>0</v>
      </c>
      <c r="P792" t="s">
        <v>33</v>
      </c>
      <c r="Q792" s="4">
        <f t="shared" si="72"/>
        <v>0.30540075309306081</v>
      </c>
      <c r="R792" s="7">
        <f t="shared" si="73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74"/>
        <v>42715.25</v>
      </c>
      <c r="L793">
        <v>1482818400</v>
      </c>
      <c r="M793" s="10">
        <f t="shared" si="75"/>
        <v>42731.25</v>
      </c>
      <c r="N793" t="b">
        <v>0</v>
      </c>
      <c r="O793" t="b">
        <v>0</v>
      </c>
      <c r="P793" t="s">
        <v>17</v>
      </c>
      <c r="Q793" s="4">
        <f t="shared" si="72"/>
        <v>0.25714285714285712</v>
      </c>
      <c r="R793" s="7">
        <f t="shared" si="73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74"/>
        <v>41451.208333333336</v>
      </c>
      <c r="L794">
        <v>1374642000</v>
      </c>
      <c r="M794" s="10">
        <f t="shared" si="75"/>
        <v>41479.208333333336</v>
      </c>
      <c r="N794" t="b">
        <v>0</v>
      </c>
      <c r="O794" t="b">
        <v>1</v>
      </c>
      <c r="P794" t="s">
        <v>33</v>
      </c>
      <c r="Q794" s="4">
        <f t="shared" si="72"/>
        <v>0.34</v>
      </c>
      <c r="R794" s="7">
        <f t="shared" si="73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74"/>
        <v>41450.208333333336</v>
      </c>
      <c r="L795">
        <v>1372482000</v>
      </c>
      <c r="M795" s="10">
        <f t="shared" si="75"/>
        <v>41454.208333333336</v>
      </c>
      <c r="N795" t="b">
        <v>0</v>
      </c>
      <c r="O795" t="b">
        <v>0</v>
      </c>
      <c r="P795" t="s">
        <v>68</v>
      </c>
      <c r="Q795" s="4">
        <f t="shared" si="72"/>
        <v>11.859090909090909</v>
      </c>
      <c r="R795" s="7">
        <f t="shared" si="73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74"/>
        <v>43091.25</v>
      </c>
      <c r="L796">
        <v>1514959200</v>
      </c>
      <c r="M796" s="10">
        <f t="shared" si="75"/>
        <v>43103.25</v>
      </c>
      <c r="N796" t="b">
        <v>0</v>
      </c>
      <c r="O796" t="b">
        <v>0</v>
      </c>
      <c r="P796" t="s">
        <v>23</v>
      </c>
      <c r="Q796" s="4">
        <f t="shared" si="72"/>
        <v>1.2539393939393939</v>
      </c>
      <c r="R796" s="7">
        <f t="shared" si="73"/>
        <v>75.236363636363635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74"/>
        <v>42675.208333333328</v>
      </c>
      <c r="L797">
        <v>1478235600</v>
      </c>
      <c r="M797" s="10">
        <f t="shared" si="75"/>
        <v>42678.208333333328</v>
      </c>
      <c r="N797" t="b">
        <v>0</v>
      </c>
      <c r="O797" t="b">
        <v>0</v>
      </c>
      <c r="P797" t="s">
        <v>53</v>
      </c>
      <c r="Q797" s="4">
        <f t="shared" si="72"/>
        <v>0.14394366197183098</v>
      </c>
      <c r="R797" s="7">
        <f t="shared" si="73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74"/>
        <v>41859.208333333336</v>
      </c>
      <c r="L798">
        <v>1408078800</v>
      </c>
      <c r="M798" s="10">
        <f t="shared" si="75"/>
        <v>41866.208333333336</v>
      </c>
      <c r="N798" t="b">
        <v>0</v>
      </c>
      <c r="O798" t="b">
        <v>1</v>
      </c>
      <c r="P798" t="s">
        <v>292</v>
      </c>
      <c r="Q798" s="4">
        <f t="shared" si="72"/>
        <v>0.54807692307692313</v>
      </c>
      <c r="R798" s="7">
        <f t="shared" si="73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74"/>
        <v>43464.25</v>
      </c>
      <c r="L799">
        <v>1548136800</v>
      </c>
      <c r="M799" s="10">
        <f t="shared" si="75"/>
        <v>43487.25</v>
      </c>
      <c r="N799" t="b">
        <v>0</v>
      </c>
      <c r="O799" t="b">
        <v>0</v>
      </c>
      <c r="P799" t="s">
        <v>28</v>
      </c>
      <c r="Q799" s="4">
        <f t="shared" si="72"/>
        <v>1.0963157894736841</v>
      </c>
      <c r="R799" s="7">
        <f t="shared" si="73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74"/>
        <v>41060.208333333336</v>
      </c>
      <c r="L800">
        <v>1340859600</v>
      </c>
      <c r="M800" s="10">
        <f t="shared" si="75"/>
        <v>41088.208333333336</v>
      </c>
      <c r="N800" t="b">
        <v>0</v>
      </c>
      <c r="O800" t="b">
        <v>1</v>
      </c>
      <c r="P800" t="s">
        <v>33</v>
      </c>
      <c r="Q800" s="4">
        <f t="shared" si="72"/>
        <v>1.8847058823529412</v>
      </c>
      <c r="R800" s="7">
        <f t="shared" si="73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74"/>
        <v>42399.25</v>
      </c>
      <c r="L801">
        <v>1454479200</v>
      </c>
      <c r="M801" s="10">
        <f t="shared" si="75"/>
        <v>42403.25</v>
      </c>
      <c r="N801" t="b">
        <v>0</v>
      </c>
      <c r="O801" t="b">
        <v>0</v>
      </c>
      <c r="P801" t="s">
        <v>33</v>
      </c>
      <c r="Q801" s="4">
        <f t="shared" si="72"/>
        <v>0.87008284023668636</v>
      </c>
      <c r="R801" s="7">
        <f t="shared" si="73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74"/>
        <v>42167.208333333328</v>
      </c>
      <c r="L802">
        <v>1434430800</v>
      </c>
      <c r="M802" s="10">
        <f t="shared" si="75"/>
        <v>42171.208333333328</v>
      </c>
      <c r="N802" t="b">
        <v>0</v>
      </c>
      <c r="O802" t="b">
        <v>0</v>
      </c>
      <c r="P802" t="s">
        <v>23</v>
      </c>
      <c r="Q802" s="4">
        <f t="shared" si="72"/>
        <v>0.01</v>
      </c>
      <c r="R802" s="7">
        <f t="shared" si="73"/>
        <v>1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74"/>
        <v>43830.25</v>
      </c>
      <c r="L803">
        <v>1579672800</v>
      </c>
      <c r="M803" s="10">
        <f t="shared" si="75"/>
        <v>43852.25</v>
      </c>
      <c r="N803" t="b">
        <v>0</v>
      </c>
      <c r="O803" t="b">
        <v>1</v>
      </c>
      <c r="P803" t="s">
        <v>122</v>
      </c>
      <c r="Q803" s="4">
        <f t="shared" si="72"/>
        <v>2.0291304347826089</v>
      </c>
      <c r="R803" s="7">
        <f t="shared" si="73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74"/>
        <v>43650.208333333328</v>
      </c>
      <c r="L804">
        <v>1562389200</v>
      </c>
      <c r="M804" s="10">
        <f t="shared" si="75"/>
        <v>43652.208333333328</v>
      </c>
      <c r="N804" t="b">
        <v>0</v>
      </c>
      <c r="O804" t="b">
        <v>0</v>
      </c>
      <c r="P804" t="s">
        <v>122</v>
      </c>
      <c r="Q804" s="4">
        <f t="shared" si="72"/>
        <v>1.9703225806451612</v>
      </c>
      <c r="R804" s="7">
        <f t="shared" si="73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74"/>
        <v>43492.25</v>
      </c>
      <c r="L805">
        <v>1551506400</v>
      </c>
      <c r="M805" s="10">
        <f t="shared" si="75"/>
        <v>43526.25</v>
      </c>
      <c r="N805" t="b">
        <v>0</v>
      </c>
      <c r="O805" t="b">
        <v>0</v>
      </c>
      <c r="P805" t="s">
        <v>33</v>
      </c>
      <c r="Q805" s="4">
        <f t="shared" si="72"/>
        <v>1.07</v>
      </c>
      <c r="R805" s="7">
        <f t="shared" si="73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74"/>
        <v>43102.25</v>
      </c>
      <c r="L806">
        <v>1516600800</v>
      </c>
      <c r="M806" s="10">
        <f t="shared" si="75"/>
        <v>43122.25</v>
      </c>
      <c r="N806" t="b">
        <v>0</v>
      </c>
      <c r="O806" t="b">
        <v>0</v>
      </c>
      <c r="P806" t="s">
        <v>23</v>
      </c>
      <c r="Q806" s="4">
        <f t="shared" si="72"/>
        <v>2.6873076923076922</v>
      </c>
      <c r="R806" s="7">
        <f t="shared" si="73"/>
        <v>32.050458715596328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74"/>
        <v>41958.25</v>
      </c>
      <c r="L807">
        <v>1420437600</v>
      </c>
      <c r="M807" s="10">
        <f t="shared" si="75"/>
        <v>42009.25</v>
      </c>
      <c r="N807" t="b">
        <v>0</v>
      </c>
      <c r="O807" t="b">
        <v>0</v>
      </c>
      <c r="P807" t="s">
        <v>42</v>
      </c>
      <c r="Q807" s="4">
        <f t="shared" si="72"/>
        <v>0.50845360824742269</v>
      </c>
      <c r="R807" s="7">
        <f t="shared" si="73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74"/>
        <v>40973.25</v>
      </c>
      <c r="L808">
        <v>1332997200</v>
      </c>
      <c r="M808" s="10">
        <f t="shared" si="75"/>
        <v>40997.208333333336</v>
      </c>
      <c r="N808" t="b">
        <v>0</v>
      </c>
      <c r="O808" t="b">
        <v>1</v>
      </c>
      <c r="P808" t="s">
        <v>53</v>
      </c>
      <c r="Q808" s="4">
        <f t="shared" si="72"/>
        <v>11.802857142857142</v>
      </c>
      <c r="R808" s="7">
        <f t="shared" si="73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74"/>
        <v>43753.208333333328</v>
      </c>
      <c r="L809">
        <v>1574920800</v>
      </c>
      <c r="M809" s="10">
        <f t="shared" si="75"/>
        <v>43797.25</v>
      </c>
      <c r="N809" t="b">
        <v>0</v>
      </c>
      <c r="O809" t="b">
        <v>1</v>
      </c>
      <c r="P809" t="s">
        <v>33</v>
      </c>
      <c r="Q809" s="4">
        <f t="shared" si="72"/>
        <v>2.64</v>
      </c>
      <c r="R809" s="7">
        <f t="shared" si="73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74"/>
        <v>42507.208333333328</v>
      </c>
      <c r="L810">
        <v>1464930000</v>
      </c>
      <c r="M810" s="10">
        <f t="shared" si="75"/>
        <v>42524.208333333328</v>
      </c>
      <c r="N810" t="b">
        <v>0</v>
      </c>
      <c r="O810" t="b">
        <v>0</v>
      </c>
      <c r="P810" t="s">
        <v>17</v>
      </c>
      <c r="Q810" s="4">
        <f t="shared" si="72"/>
        <v>0.30442307692307691</v>
      </c>
      <c r="R810" s="7">
        <f t="shared" si="73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74"/>
        <v>41135.208333333336</v>
      </c>
      <c r="L811">
        <v>1345006800</v>
      </c>
      <c r="M811" s="10">
        <f t="shared" si="75"/>
        <v>41136.208333333336</v>
      </c>
      <c r="N811" t="b">
        <v>0</v>
      </c>
      <c r="O811" t="b">
        <v>0</v>
      </c>
      <c r="P811" t="s">
        <v>42</v>
      </c>
      <c r="Q811" s="4">
        <f t="shared" si="72"/>
        <v>0.62880681818181816</v>
      </c>
      <c r="R811" s="7">
        <f t="shared" si="73"/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74"/>
        <v>43067.25</v>
      </c>
      <c r="L812">
        <v>1512712800</v>
      </c>
      <c r="M812" s="10">
        <f t="shared" si="75"/>
        <v>43077.25</v>
      </c>
      <c r="N812" t="b">
        <v>0</v>
      </c>
      <c r="O812" t="b">
        <v>1</v>
      </c>
      <c r="P812" t="s">
        <v>33</v>
      </c>
      <c r="Q812" s="4">
        <f t="shared" si="72"/>
        <v>1.9312499999999999</v>
      </c>
      <c r="R812" s="7">
        <f t="shared" si="73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74"/>
        <v>42378.25</v>
      </c>
      <c r="L813">
        <v>1452492000</v>
      </c>
      <c r="M813" s="10">
        <f t="shared" si="75"/>
        <v>42380.25</v>
      </c>
      <c r="N813" t="b">
        <v>0</v>
      </c>
      <c r="O813" t="b">
        <v>1</v>
      </c>
      <c r="P813" t="s">
        <v>89</v>
      </c>
      <c r="Q813" s="4">
        <f t="shared" si="72"/>
        <v>0.77102702702702708</v>
      </c>
      <c r="R813" s="7">
        <f t="shared" si="73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74"/>
        <v>43206.208333333328</v>
      </c>
      <c r="L814">
        <v>1524286800</v>
      </c>
      <c r="M814" s="10">
        <f t="shared" si="75"/>
        <v>43211.208333333328</v>
      </c>
      <c r="N814" t="b">
        <v>0</v>
      </c>
      <c r="O814" t="b">
        <v>0</v>
      </c>
      <c r="P814" t="s">
        <v>68</v>
      </c>
      <c r="Q814" s="4">
        <f t="shared" si="72"/>
        <v>2.2552763819095478</v>
      </c>
      <c r="R814" s="7">
        <f t="shared" si="73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74"/>
        <v>41148.208333333336</v>
      </c>
      <c r="L815">
        <v>1346907600</v>
      </c>
      <c r="M815" s="10">
        <f t="shared" si="75"/>
        <v>41158.208333333336</v>
      </c>
      <c r="N815" t="b">
        <v>0</v>
      </c>
      <c r="O815" t="b">
        <v>0</v>
      </c>
      <c r="P815" t="s">
        <v>89</v>
      </c>
      <c r="Q815" s="4">
        <f t="shared" si="72"/>
        <v>2.3940625</v>
      </c>
      <c r="R815" s="7">
        <f t="shared" si="73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74"/>
        <v>42517.208333333328</v>
      </c>
      <c r="L816">
        <v>1464498000</v>
      </c>
      <c r="M816" s="10">
        <f t="shared" si="75"/>
        <v>42519.208333333328</v>
      </c>
      <c r="N816" t="b">
        <v>0</v>
      </c>
      <c r="O816" t="b">
        <v>1</v>
      </c>
      <c r="P816" t="s">
        <v>23</v>
      </c>
      <c r="Q816" s="4">
        <f t="shared" si="72"/>
        <v>0.921875</v>
      </c>
      <c r="R816" s="7">
        <f t="shared" si="73"/>
        <v>81.944444444444443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74"/>
        <v>43068.25</v>
      </c>
      <c r="L817">
        <v>1514181600</v>
      </c>
      <c r="M817" s="10">
        <f t="shared" si="75"/>
        <v>43094.25</v>
      </c>
      <c r="N817" t="b">
        <v>0</v>
      </c>
      <c r="O817" t="b">
        <v>0</v>
      </c>
      <c r="P817" t="s">
        <v>23</v>
      </c>
      <c r="Q817" s="4">
        <f t="shared" si="72"/>
        <v>1.3023333333333333</v>
      </c>
      <c r="R817" s="7">
        <f t="shared" si="73"/>
        <v>64.049180327868854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74"/>
        <v>41680.25</v>
      </c>
      <c r="L818">
        <v>1392184800</v>
      </c>
      <c r="M818" s="10">
        <f t="shared" si="75"/>
        <v>41682.25</v>
      </c>
      <c r="N818" t="b">
        <v>1</v>
      </c>
      <c r="O818" t="b">
        <v>1</v>
      </c>
      <c r="P818" t="s">
        <v>33</v>
      </c>
      <c r="Q818" s="4">
        <f t="shared" si="72"/>
        <v>6.1521739130434785</v>
      </c>
      <c r="R818" s="7">
        <f t="shared" si="73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74"/>
        <v>43589.208333333328</v>
      </c>
      <c r="L819">
        <v>1559365200</v>
      </c>
      <c r="M819" s="10">
        <f t="shared" si="75"/>
        <v>43617.208333333328</v>
      </c>
      <c r="N819" t="b">
        <v>0</v>
      </c>
      <c r="O819" t="b">
        <v>1</v>
      </c>
      <c r="P819" t="s">
        <v>68</v>
      </c>
      <c r="Q819" s="4">
        <f t="shared" si="72"/>
        <v>3.687953216374269</v>
      </c>
      <c r="R819" s="7">
        <f t="shared" si="73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74"/>
        <v>43486.25</v>
      </c>
      <c r="L820">
        <v>1549173600</v>
      </c>
      <c r="M820" s="10">
        <f t="shared" si="75"/>
        <v>43499.25</v>
      </c>
      <c r="N820" t="b">
        <v>0</v>
      </c>
      <c r="O820" t="b">
        <v>1</v>
      </c>
      <c r="P820" t="s">
        <v>33</v>
      </c>
      <c r="Q820" s="4">
        <f t="shared" si="72"/>
        <v>10.948571428571428</v>
      </c>
      <c r="R820" s="7">
        <f t="shared" si="73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74"/>
        <v>41237.25</v>
      </c>
      <c r="L821">
        <v>1355032800</v>
      </c>
      <c r="M821" s="10">
        <f t="shared" si="75"/>
        <v>41252.25</v>
      </c>
      <c r="N821" t="b">
        <v>1</v>
      </c>
      <c r="O821" t="b">
        <v>0</v>
      </c>
      <c r="P821" t="s">
        <v>89</v>
      </c>
      <c r="Q821" s="4">
        <f t="shared" si="72"/>
        <v>0.50662921348314605</v>
      </c>
      <c r="R821" s="7">
        <f t="shared" si="73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74"/>
        <v>43310.208333333328</v>
      </c>
      <c r="L822">
        <v>1533963600</v>
      </c>
      <c r="M822" s="10">
        <f t="shared" si="75"/>
        <v>43323.208333333328</v>
      </c>
      <c r="N822" t="b">
        <v>0</v>
      </c>
      <c r="O822" t="b">
        <v>1</v>
      </c>
      <c r="P822" t="s">
        <v>23</v>
      </c>
      <c r="Q822" s="4">
        <f t="shared" si="72"/>
        <v>8.0060000000000002</v>
      </c>
      <c r="R822" s="7">
        <f t="shared" si="73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74"/>
        <v>42794.25</v>
      </c>
      <c r="L823">
        <v>1489381200</v>
      </c>
      <c r="M823" s="10">
        <f t="shared" si="75"/>
        <v>42807.208333333328</v>
      </c>
      <c r="N823" t="b">
        <v>0</v>
      </c>
      <c r="O823" t="b">
        <v>0</v>
      </c>
      <c r="P823" t="s">
        <v>42</v>
      </c>
      <c r="Q823" s="4">
        <f t="shared" si="72"/>
        <v>2.9128571428571428</v>
      </c>
      <c r="R823" s="7">
        <f t="shared" si="73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74"/>
        <v>41698.25</v>
      </c>
      <c r="L824">
        <v>1395032400</v>
      </c>
      <c r="M824" s="10">
        <f t="shared" si="75"/>
        <v>41715.208333333336</v>
      </c>
      <c r="N824" t="b">
        <v>0</v>
      </c>
      <c r="O824" t="b">
        <v>0</v>
      </c>
      <c r="P824" t="s">
        <v>23</v>
      </c>
      <c r="Q824" s="4">
        <f t="shared" si="72"/>
        <v>3.4996666666666667</v>
      </c>
      <c r="R824" s="7">
        <f t="shared" si="73"/>
        <v>89.991428571428571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74"/>
        <v>41892.208333333336</v>
      </c>
      <c r="L825">
        <v>1412485200</v>
      </c>
      <c r="M825" s="10">
        <f t="shared" si="75"/>
        <v>41917.208333333336</v>
      </c>
      <c r="N825" t="b">
        <v>1</v>
      </c>
      <c r="O825" t="b">
        <v>1</v>
      </c>
      <c r="P825" t="s">
        <v>23</v>
      </c>
      <c r="Q825" s="4">
        <f t="shared" si="72"/>
        <v>3.5707317073170732</v>
      </c>
      <c r="R825" s="7">
        <f t="shared" si="73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74"/>
        <v>40348.208333333336</v>
      </c>
      <c r="L826">
        <v>1279688400</v>
      </c>
      <c r="M826" s="10">
        <f t="shared" si="75"/>
        <v>40380.208333333336</v>
      </c>
      <c r="N826" t="b">
        <v>0</v>
      </c>
      <c r="O826" t="b">
        <v>1</v>
      </c>
      <c r="P826" t="s">
        <v>68</v>
      </c>
      <c r="Q826" s="4">
        <f t="shared" si="72"/>
        <v>1.2648941176470587</v>
      </c>
      <c r="R826" s="7">
        <f t="shared" si="73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74"/>
        <v>42941.208333333328</v>
      </c>
      <c r="L827">
        <v>1501995600</v>
      </c>
      <c r="M827" s="10">
        <f t="shared" si="75"/>
        <v>42953.208333333328</v>
      </c>
      <c r="N827" t="b">
        <v>0</v>
      </c>
      <c r="O827" t="b">
        <v>0</v>
      </c>
      <c r="P827" t="s">
        <v>100</v>
      </c>
      <c r="Q827" s="4">
        <f t="shared" si="72"/>
        <v>3.875</v>
      </c>
      <c r="R827" s="7">
        <f t="shared" si="73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74"/>
        <v>40525.25</v>
      </c>
      <c r="L828">
        <v>1294639200</v>
      </c>
      <c r="M828" s="10">
        <f t="shared" si="75"/>
        <v>40553.25</v>
      </c>
      <c r="N828" t="b">
        <v>0</v>
      </c>
      <c r="O828" t="b">
        <v>1</v>
      </c>
      <c r="P828" t="s">
        <v>33</v>
      </c>
      <c r="Q828" s="4">
        <f t="shared" si="72"/>
        <v>4.5703571428571426</v>
      </c>
      <c r="R828" s="7">
        <f t="shared" si="73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74"/>
        <v>40666.208333333336</v>
      </c>
      <c r="L829">
        <v>1305435600</v>
      </c>
      <c r="M829" s="10">
        <f t="shared" si="75"/>
        <v>40678.208333333336</v>
      </c>
      <c r="N829" t="b">
        <v>0</v>
      </c>
      <c r="O829" t="b">
        <v>1</v>
      </c>
      <c r="P829" t="s">
        <v>53</v>
      </c>
      <c r="Q829" s="4">
        <f t="shared" si="72"/>
        <v>2.6669565217391304</v>
      </c>
      <c r="R829" s="7">
        <f t="shared" si="73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74"/>
        <v>43340.208333333328</v>
      </c>
      <c r="L830">
        <v>1537592400</v>
      </c>
      <c r="M830" s="10">
        <f t="shared" si="75"/>
        <v>43365.208333333328</v>
      </c>
      <c r="N830" t="b">
        <v>0</v>
      </c>
      <c r="O830" t="b">
        <v>0</v>
      </c>
      <c r="P830" t="s">
        <v>33</v>
      </c>
      <c r="Q830" s="4">
        <f t="shared" si="72"/>
        <v>0.69</v>
      </c>
      <c r="R830" s="7">
        <f t="shared" si="73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74"/>
        <v>42164.208333333328</v>
      </c>
      <c r="L831">
        <v>1435122000</v>
      </c>
      <c r="M831" s="10">
        <f t="shared" si="75"/>
        <v>42179.208333333328</v>
      </c>
      <c r="N831" t="b">
        <v>0</v>
      </c>
      <c r="O831" t="b">
        <v>0</v>
      </c>
      <c r="P831" t="s">
        <v>33</v>
      </c>
      <c r="Q831" s="4">
        <f t="shared" si="72"/>
        <v>0.51343749999999999</v>
      </c>
      <c r="R831" s="7">
        <f t="shared" si="73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74"/>
        <v>43103.25</v>
      </c>
      <c r="L832">
        <v>1520056800</v>
      </c>
      <c r="M832" s="10">
        <f t="shared" si="75"/>
        <v>43162.25</v>
      </c>
      <c r="N832" t="b">
        <v>0</v>
      </c>
      <c r="O832" t="b">
        <v>0</v>
      </c>
      <c r="P832" t="s">
        <v>33</v>
      </c>
      <c r="Q832" s="4">
        <f t="shared" si="72"/>
        <v>1.1710526315789473E-2</v>
      </c>
      <c r="R832" s="7">
        <f t="shared" si="73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74"/>
        <v>40994.208333333336</v>
      </c>
      <c r="L833">
        <v>1335675600</v>
      </c>
      <c r="M833" s="10">
        <f t="shared" si="75"/>
        <v>41028.208333333336</v>
      </c>
      <c r="N833" t="b">
        <v>0</v>
      </c>
      <c r="O833" t="b">
        <v>0</v>
      </c>
      <c r="P833" t="s">
        <v>122</v>
      </c>
      <c r="Q833" s="4">
        <f t="shared" si="72"/>
        <v>1.089773429454171</v>
      </c>
      <c r="R833" s="7">
        <f t="shared" si="73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74"/>
        <v>42299.208333333328</v>
      </c>
      <c r="L834">
        <v>1448431200</v>
      </c>
      <c r="M834" s="10">
        <f t="shared" si="75"/>
        <v>42333.25</v>
      </c>
      <c r="N834" t="b">
        <v>1</v>
      </c>
      <c r="O834" t="b">
        <v>0</v>
      </c>
      <c r="P834" t="s">
        <v>206</v>
      </c>
      <c r="Q834" s="4">
        <f t="shared" ref="Q834:Q897" si="78">E834/D834</f>
        <v>3.1517592592592591</v>
      </c>
      <c r="R834" s="7">
        <f t="shared" ref="R834:R897" si="79">IFERROR(E834/G834,0)</f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80">(((J835/60)/60)/24)+DATE(1970,1,1)</f>
        <v>40588.25</v>
      </c>
      <c r="L835">
        <v>1298613600</v>
      </c>
      <c r="M835" s="10">
        <f t="shared" ref="M835:M898" si="81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8"/>
        <v>1.5769117647058823</v>
      </c>
      <c r="R835" s="7">
        <f t="shared" si="79"/>
        <v>64.987878787878785</v>
      </c>
      <c r="S835" t="str">
        <f t="shared" ref="S835:S898" si="82">LEFT($P835,SEARCH("/",$P835,1)-1)</f>
        <v>publishing</v>
      </c>
      <c r="T835" t="str">
        <f t="shared" ref="T835:T898" si="83">RIGHT(P835,LEN(P835) - SEARCH("/",P835,1))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80"/>
        <v>41448.208333333336</v>
      </c>
      <c r="L836">
        <v>1372482000</v>
      </c>
      <c r="M836" s="10">
        <f t="shared" si="81"/>
        <v>41454.208333333336</v>
      </c>
      <c r="N836" t="b">
        <v>0</v>
      </c>
      <c r="O836" t="b">
        <v>0</v>
      </c>
      <c r="P836" t="s">
        <v>33</v>
      </c>
      <c r="Q836" s="4">
        <f t="shared" si="78"/>
        <v>1.5380821917808218</v>
      </c>
      <c r="R836" s="7">
        <f t="shared" si="79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80"/>
        <v>42063.25</v>
      </c>
      <c r="L837">
        <v>1425621600</v>
      </c>
      <c r="M837" s="10">
        <f t="shared" si="81"/>
        <v>42069.25</v>
      </c>
      <c r="N837" t="b">
        <v>0</v>
      </c>
      <c r="O837" t="b">
        <v>0</v>
      </c>
      <c r="P837" t="s">
        <v>28</v>
      </c>
      <c r="Q837" s="4">
        <f t="shared" si="78"/>
        <v>0.89738979118329465</v>
      </c>
      <c r="R837" s="7">
        <f t="shared" si="79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80"/>
        <v>40214.25</v>
      </c>
      <c r="L838">
        <v>1266300000</v>
      </c>
      <c r="M838" s="10">
        <f t="shared" si="81"/>
        <v>40225.25</v>
      </c>
      <c r="N838" t="b">
        <v>0</v>
      </c>
      <c r="O838" t="b">
        <v>0</v>
      </c>
      <c r="P838" t="s">
        <v>60</v>
      </c>
      <c r="Q838" s="4">
        <f t="shared" si="78"/>
        <v>0.75135802469135804</v>
      </c>
      <c r="R838" s="7">
        <f t="shared" si="79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80"/>
        <v>40629.208333333336</v>
      </c>
      <c r="L839">
        <v>1305867600</v>
      </c>
      <c r="M839" s="10">
        <f t="shared" si="81"/>
        <v>40683.208333333336</v>
      </c>
      <c r="N839" t="b">
        <v>0</v>
      </c>
      <c r="O839" t="b">
        <v>0</v>
      </c>
      <c r="P839" t="s">
        <v>159</v>
      </c>
      <c r="Q839" s="4">
        <f t="shared" si="78"/>
        <v>8.5288135593220336</v>
      </c>
      <c r="R839" s="7">
        <f t="shared" si="79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80"/>
        <v>43370.208333333328</v>
      </c>
      <c r="L840">
        <v>1538802000</v>
      </c>
      <c r="M840" s="10">
        <f t="shared" si="81"/>
        <v>43379.208333333328</v>
      </c>
      <c r="N840" t="b">
        <v>0</v>
      </c>
      <c r="O840" t="b">
        <v>0</v>
      </c>
      <c r="P840" t="s">
        <v>33</v>
      </c>
      <c r="Q840" s="4">
        <f t="shared" si="78"/>
        <v>1.3890625000000001</v>
      </c>
      <c r="R840" s="7">
        <f t="shared" si="79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80"/>
        <v>41715.208333333336</v>
      </c>
      <c r="L841">
        <v>1398920400</v>
      </c>
      <c r="M841" s="10">
        <f t="shared" si="81"/>
        <v>41760.208333333336</v>
      </c>
      <c r="N841" t="b">
        <v>0</v>
      </c>
      <c r="O841" t="b">
        <v>1</v>
      </c>
      <c r="P841" t="s">
        <v>42</v>
      </c>
      <c r="Q841" s="4">
        <f t="shared" si="78"/>
        <v>1.9018181818181819</v>
      </c>
      <c r="R841" s="7">
        <f t="shared" si="79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80"/>
        <v>41836.208333333336</v>
      </c>
      <c r="L842">
        <v>1405659600</v>
      </c>
      <c r="M842" s="10">
        <f t="shared" si="81"/>
        <v>41838.208333333336</v>
      </c>
      <c r="N842" t="b">
        <v>0</v>
      </c>
      <c r="O842" t="b">
        <v>1</v>
      </c>
      <c r="P842" t="s">
        <v>33</v>
      </c>
      <c r="Q842" s="4">
        <f t="shared" si="78"/>
        <v>1.0024333619948409</v>
      </c>
      <c r="R842" s="7">
        <f t="shared" si="79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80"/>
        <v>42419.25</v>
      </c>
      <c r="L843">
        <v>1457244000</v>
      </c>
      <c r="M843" s="10">
        <f t="shared" si="81"/>
        <v>42435.25</v>
      </c>
      <c r="N843" t="b">
        <v>0</v>
      </c>
      <c r="O843" t="b">
        <v>0</v>
      </c>
      <c r="P843" t="s">
        <v>28</v>
      </c>
      <c r="Q843" s="4">
        <f t="shared" si="78"/>
        <v>1.4275824175824177</v>
      </c>
      <c r="R843" s="7">
        <f t="shared" si="79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80"/>
        <v>43266.208333333328</v>
      </c>
      <c r="L844">
        <v>1529298000</v>
      </c>
      <c r="M844" s="10">
        <f t="shared" si="81"/>
        <v>43269.208333333328</v>
      </c>
      <c r="N844" t="b">
        <v>0</v>
      </c>
      <c r="O844" t="b">
        <v>0</v>
      </c>
      <c r="P844" t="s">
        <v>65</v>
      </c>
      <c r="Q844" s="4">
        <f t="shared" si="78"/>
        <v>5.6313333333333331</v>
      </c>
      <c r="R844" s="7">
        <f t="shared" si="79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80"/>
        <v>43338.208333333328</v>
      </c>
      <c r="L845">
        <v>1535778000</v>
      </c>
      <c r="M845" s="10">
        <f t="shared" si="81"/>
        <v>43344.208333333328</v>
      </c>
      <c r="N845" t="b">
        <v>0</v>
      </c>
      <c r="O845" t="b">
        <v>0</v>
      </c>
      <c r="P845" t="s">
        <v>122</v>
      </c>
      <c r="Q845" s="4">
        <f t="shared" si="78"/>
        <v>0.30715909090909088</v>
      </c>
      <c r="R845" s="7">
        <f t="shared" si="79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80"/>
        <v>40930.25</v>
      </c>
      <c r="L846">
        <v>1327471200</v>
      </c>
      <c r="M846" s="10">
        <f t="shared" si="81"/>
        <v>40933.25</v>
      </c>
      <c r="N846" t="b">
        <v>0</v>
      </c>
      <c r="O846" t="b">
        <v>0</v>
      </c>
      <c r="P846" t="s">
        <v>42</v>
      </c>
      <c r="Q846" s="4">
        <f t="shared" si="78"/>
        <v>0.99397727272727276</v>
      </c>
      <c r="R846" s="7">
        <f t="shared" si="79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80"/>
        <v>43235.208333333328</v>
      </c>
      <c r="L847">
        <v>1529557200</v>
      </c>
      <c r="M847" s="10">
        <f t="shared" si="81"/>
        <v>43272.208333333328</v>
      </c>
      <c r="N847" t="b">
        <v>0</v>
      </c>
      <c r="O847" t="b">
        <v>0</v>
      </c>
      <c r="P847" t="s">
        <v>28</v>
      </c>
      <c r="Q847" s="4">
        <f t="shared" si="78"/>
        <v>1.9754935622317598</v>
      </c>
      <c r="R847" s="7">
        <f t="shared" si="79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80"/>
        <v>43302.208333333328</v>
      </c>
      <c r="L848">
        <v>1535259600</v>
      </c>
      <c r="M848" s="10">
        <f t="shared" si="81"/>
        <v>43338.208333333328</v>
      </c>
      <c r="N848" t="b">
        <v>1</v>
      </c>
      <c r="O848" t="b">
        <v>1</v>
      </c>
      <c r="P848" t="s">
        <v>28</v>
      </c>
      <c r="Q848" s="4">
        <f t="shared" si="78"/>
        <v>5.085</v>
      </c>
      <c r="R848" s="7">
        <f t="shared" si="79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80"/>
        <v>43107.25</v>
      </c>
      <c r="L849">
        <v>1515564000</v>
      </c>
      <c r="M849" s="10">
        <f t="shared" si="81"/>
        <v>43110.25</v>
      </c>
      <c r="N849" t="b">
        <v>0</v>
      </c>
      <c r="O849" t="b">
        <v>0</v>
      </c>
      <c r="P849" t="s">
        <v>17</v>
      </c>
      <c r="Q849" s="4">
        <f t="shared" si="78"/>
        <v>2.3774468085106384</v>
      </c>
      <c r="R849" s="7">
        <f t="shared" si="79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80"/>
        <v>40341.208333333336</v>
      </c>
      <c r="L850">
        <v>1277096400</v>
      </c>
      <c r="M850" s="10">
        <f t="shared" si="81"/>
        <v>40350.208333333336</v>
      </c>
      <c r="N850" t="b">
        <v>0</v>
      </c>
      <c r="O850" t="b">
        <v>0</v>
      </c>
      <c r="P850" t="s">
        <v>53</v>
      </c>
      <c r="Q850" s="4">
        <f t="shared" si="78"/>
        <v>3.3846875000000001</v>
      </c>
      <c r="R850" s="7">
        <f t="shared" si="79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80"/>
        <v>40948.25</v>
      </c>
      <c r="L851">
        <v>1329026400</v>
      </c>
      <c r="M851" s="10">
        <f t="shared" si="81"/>
        <v>40951.25</v>
      </c>
      <c r="N851" t="b">
        <v>0</v>
      </c>
      <c r="O851" t="b">
        <v>1</v>
      </c>
      <c r="P851" t="s">
        <v>60</v>
      </c>
      <c r="Q851" s="4">
        <f t="shared" si="78"/>
        <v>1.3308955223880596</v>
      </c>
      <c r="R851" s="7">
        <f t="shared" si="79"/>
        <v>29.045602605863191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80"/>
        <v>40866.25</v>
      </c>
      <c r="L852">
        <v>1322978400</v>
      </c>
      <c r="M852" s="10">
        <f t="shared" si="81"/>
        <v>40881.25</v>
      </c>
      <c r="N852" t="b">
        <v>1</v>
      </c>
      <c r="O852" t="b">
        <v>0</v>
      </c>
      <c r="P852" t="s">
        <v>23</v>
      </c>
      <c r="Q852" s="4">
        <f t="shared" si="78"/>
        <v>0.01</v>
      </c>
      <c r="R852" s="7">
        <f t="shared" si="79"/>
        <v>1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80"/>
        <v>41031.208333333336</v>
      </c>
      <c r="L853">
        <v>1338786000</v>
      </c>
      <c r="M853" s="10">
        <f t="shared" si="81"/>
        <v>41064.208333333336</v>
      </c>
      <c r="N853" t="b">
        <v>0</v>
      </c>
      <c r="O853" t="b">
        <v>0</v>
      </c>
      <c r="P853" t="s">
        <v>50</v>
      </c>
      <c r="Q853" s="4">
        <f t="shared" si="78"/>
        <v>2.0779999999999998</v>
      </c>
      <c r="R853" s="7">
        <f t="shared" si="79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80"/>
        <v>40740.208333333336</v>
      </c>
      <c r="L854">
        <v>1311656400</v>
      </c>
      <c r="M854" s="10">
        <f t="shared" si="81"/>
        <v>40750.208333333336</v>
      </c>
      <c r="N854" t="b">
        <v>0</v>
      </c>
      <c r="O854" t="b">
        <v>1</v>
      </c>
      <c r="P854" t="s">
        <v>89</v>
      </c>
      <c r="Q854" s="4">
        <f t="shared" si="78"/>
        <v>0.51122448979591839</v>
      </c>
      <c r="R854" s="7">
        <f t="shared" si="79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80"/>
        <v>40714.208333333336</v>
      </c>
      <c r="L855">
        <v>1308978000</v>
      </c>
      <c r="M855" s="10">
        <f t="shared" si="81"/>
        <v>40719.208333333336</v>
      </c>
      <c r="N855" t="b">
        <v>0</v>
      </c>
      <c r="O855" t="b">
        <v>1</v>
      </c>
      <c r="P855" t="s">
        <v>60</v>
      </c>
      <c r="Q855" s="4">
        <f t="shared" si="78"/>
        <v>6.5205847953216374</v>
      </c>
      <c r="R855" s="7">
        <f t="shared" si="79"/>
        <v>76.006816632583508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80"/>
        <v>43787.25</v>
      </c>
      <c r="L856">
        <v>1576389600</v>
      </c>
      <c r="M856" s="10">
        <f t="shared" si="81"/>
        <v>43814.25</v>
      </c>
      <c r="N856" t="b">
        <v>0</v>
      </c>
      <c r="O856" t="b">
        <v>0</v>
      </c>
      <c r="P856" t="s">
        <v>119</v>
      </c>
      <c r="Q856" s="4">
        <f t="shared" si="78"/>
        <v>1.1363099415204678</v>
      </c>
      <c r="R856" s="7">
        <f t="shared" si="79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80"/>
        <v>40712.208333333336</v>
      </c>
      <c r="L857">
        <v>1311051600</v>
      </c>
      <c r="M857" s="10">
        <f t="shared" si="81"/>
        <v>40743.208333333336</v>
      </c>
      <c r="N857" t="b">
        <v>0</v>
      </c>
      <c r="O857" t="b">
        <v>0</v>
      </c>
      <c r="P857" t="s">
        <v>33</v>
      </c>
      <c r="Q857" s="4">
        <f t="shared" si="78"/>
        <v>1.0237606837606839</v>
      </c>
      <c r="R857" s="7">
        <f t="shared" si="79"/>
        <v>53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80"/>
        <v>41023.208333333336</v>
      </c>
      <c r="L858">
        <v>1336712400</v>
      </c>
      <c r="M858" s="10">
        <f t="shared" si="81"/>
        <v>41040.208333333336</v>
      </c>
      <c r="N858" t="b">
        <v>0</v>
      </c>
      <c r="O858" t="b">
        <v>0</v>
      </c>
      <c r="P858" t="s">
        <v>17</v>
      </c>
      <c r="Q858" s="4">
        <f t="shared" si="78"/>
        <v>3.5658333333333334</v>
      </c>
      <c r="R858" s="7">
        <f t="shared" si="79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80"/>
        <v>40944.25</v>
      </c>
      <c r="L859">
        <v>1330408800</v>
      </c>
      <c r="M859" s="10">
        <f t="shared" si="81"/>
        <v>40967.25</v>
      </c>
      <c r="N859" t="b">
        <v>1</v>
      </c>
      <c r="O859" t="b">
        <v>0</v>
      </c>
      <c r="P859" t="s">
        <v>100</v>
      </c>
      <c r="Q859" s="4">
        <f t="shared" si="78"/>
        <v>1.3986792452830188</v>
      </c>
      <c r="R859" s="7">
        <f t="shared" si="79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80"/>
        <v>43211.208333333328</v>
      </c>
      <c r="L860">
        <v>1524891600</v>
      </c>
      <c r="M860" s="10">
        <f t="shared" si="81"/>
        <v>43218.208333333328</v>
      </c>
      <c r="N860" t="b">
        <v>1</v>
      </c>
      <c r="O860" t="b">
        <v>0</v>
      </c>
      <c r="P860" t="s">
        <v>17</v>
      </c>
      <c r="Q860" s="4">
        <f t="shared" si="78"/>
        <v>0.69450000000000001</v>
      </c>
      <c r="R860" s="7">
        <f t="shared" si="79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80"/>
        <v>41334.25</v>
      </c>
      <c r="L861">
        <v>1363669200</v>
      </c>
      <c r="M861" s="10">
        <f t="shared" si="81"/>
        <v>41352.208333333336</v>
      </c>
      <c r="N861" t="b">
        <v>0</v>
      </c>
      <c r="O861" t="b">
        <v>1</v>
      </c>
      <c r="P861" t="s">
        <v>33</v>
      </c>
      <c r="Q861" s="4">
        <f t="shared" si="78"/>
        <v>0.35534246575342465</v>
      </c>
      <c r="R861" s="7">
        <f t="shared" si="79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80"/>
        <v>43515.25</v>
      </c>
      <c r="L862">
        <v>1551420000</v>
      </c>
      <c r="M862" s="10">
        <f t="shared" si="81"/>
        <v>43525.25</v>
      </c>
      <c r="N862" t="b">
        <v>0</v>
      </c>
      <c r="O862" t="b">
        <v>1</v>
      </c>
      <c r="P862" t="s">
        <v>65</v>
      </c>
      <c r="Q862" s="4">
        <f t="shared" si="78"/>
        <v>2.5165000000000002</v>
      </c>
      <c r="R862" s="7">
        <f t="shared" si="79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80"/>
        <v>40258.208333333336</v>
      </c>
      <c r="L863">
        <v>1269838800</v>
      </c>
      <c r="M863" s="10">
        <f t="shared" si="81"/>
        <v>40266.208333333336</v>
      </c>
      <c r="N863" t="b">
        <v>0</v>
      </c>
      <c r="O863" t="b">
        <v>0</v>
      </c>
      <c r="P863" t="s">
        <v>33</v>
      </c>
      <c r="Q863" s="4">
        <f t="shared" si="78"/>
        <v>1.0587500000000001</v>
      </c>
      <c r="R863" s="7">
        <f t="shared" si="79"/>
        <v>57.159509202453989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80"/>
        <v>40756.208333333336</v>
      </c>
      <c r="L864">
        <v>1312520400</v>
      </c>
      <c r="M864" s="10">
        <f t="shared" si="81"/>
        <v>40760.208333333336</v>
      </c>
      <c r="N864" t="b">
        <v>0</v>
      </c>
      <c r="O864" t="b">
        <v>0</v>
      </c>
      <c r="P864" t="s">
        <v>33</v>
      </c>
      <c r="Q864" s="4">
        <f t="shared" si="78"/>
        <v>1.8742857142857143</v>
      </c>
      <c r="R864" s="7">
        <f t="shared" si="79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80"/>
        <v>42172.208333333328</v>
      </c>
      <c r="L865">
        <v>1436504400</v>
      </c>
      <c r="M865" s="10">
        <f t="shared" si="81"/>
        <v>42195.208333333328</v>
      </c>
      <c r="N865" t="b">
        <v>0</v>
      </c>
      <c r="O865" t="b">
        <v>1</v>
      </c>
      <c r="P865" t="s">
        <v>269</v>
      </c>
      <c r="Q865" s="4">
        <f t="shared" si="78"/>
        <v>3.8678571428571429</v>
      </c>
      <c r="R865" s="7">
        <f t="shared" si="79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80"/>
        <v>42601.208333333328</v>
      </c>
      <c r="L866">
        <v>1472014800</v>
      </c>
      <c r="M866" s="10">
        <f t="shared" si="81"/>
        <v>42606.208333333328</v>
      </c>
      <c r="N866" t="b">
        <v>0</v>
      </c>
      <c r="O866" t="b">
        <v>0</v>
      </c>
      <c r="P866" t="s">
        <v>100</v>
      </c>
      <c r="Q866" s="4">
        <f t="shared" si="78"/>
        <v>3.4707142857142856</v>
      </c>
      <c r="R866" s="7">
        <f t="shared" si="79"/>
        <v>97.18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80"/>
        <v>41897.208333333336</v>
      </c>
      <c r="L867">
        <v>1411534800</v>
      </c>
      <c r="M867" s="10">
        <f t="shared" si="81"/>
        <v>41906.208333333336</v>
      </c>
      <c r="N867" t="b">
        <v>0</v>
      </c>
      <c r="O867" t="b">
        <v>0</v>
      </c>
      <c r="P867" t="s">
        <v>33</v>
      </c>
      <c r="Q867" s="4">
        <f t="shared" si="78"/>
        <v>1.8582098765432098</v>
      </c>
      <c r="R867" s="7">
        <f t="shared" si="79"/>
        <v>46.000916870415651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80"/>
        <v>40671.208333333336</v>
      </c>
      <c r="L868">
        <v>1304917200</v>
      </c>
      <c r="M868" s="10">
        <f t="shared" si="81"/>
        <v>40672.208333333336</v>
      </c>
      <c r="N868" t="b">
        <v>0</v>
      </c>
      <c r="O868" t="b">
        <v>0</v>
      </c>
      <c r="P868" t="s">
        <v>122</v>
      </c>
      <c r="Q868" s="4">
        <f t="shared" si="78"/>
        <v>0.43241247264770238</v>
      </c>
      <c r="R868" s="7">
        <f t="shared" si="79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80"/>
        <v>43382.208333333328</v>
      </c>
      <c r="L869">
        <v>1539579600</v>
      </c>
      <c r="M869" s="10">
        <f t="shared" si="81"/>
        <v>43388.208333333328</v>
      </c>
      <c r="N869" t="b">
        <v>0</v>
      </c>
      <c r="O869" t="b">
        <v>0</v>
      </c>
      <c r="P869" t="s">
        <v>17</v>
      </c>
      <c r="Q869" s="4">
        <f t="shared" si="78"/>
        <v>1.6243749999999999</v>
      </c>
      <c r="R869" s="7">
        <f t="shared" si="79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80"/>
        <v>41559.208333333336</v>
      </c>
      <c r="L870">
        <v>1382504400</v>
      </c>
      <c r="M870" s="10">
        <f t="shared" si="81"/>
        <v>41570.208333333336</v>
      </c>
      <c r="N870" t="b">
        <v>0</v>
      </c>
      <c r="O870" t="b">
        <v>0</v>
      </c>
      <c r="P870" t="s">
        <v>33</v>
      </c>
      <c r="Q870" s="4">
        <f t="shared" si="78"/>
        <v>1.8484285714285715</v>
      </c>
      <c r="R870" s="7">
        <f t="shared" si="79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80"/>
        <v>40350.208333333336</v>
      </c>
      <c r="L871">
        <v>1278306000</v>
      </c>
      <c r="M871" s="10">
        <f t="shared" si="81"/>
        <v>40364.208333333336</v>
      </c>
      <c r="N871" t="b">
        <v>0</v>
      </c>
      <c r="O871" t="b">
        <v>0</v>
      </c>
      <c r="P871" t="s">
        <v>53</v>
      </c>
      <c r="Q871" s="4">
        <f t="shared" si="78"/>
        <v>0.23703520691785052</v>
      </c>
      <c r="R871" s="7">
        <f t="shared" si="79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80"/>
        <v>42240.208333333328</v>
      </c>
      <c r="L872">
        <v>1442552400</v>
      </c>
      <c r="M872" s="10">
        <f t="shared" si="81"/>
        <v>42265.208333333328</v>
      </c>
      <c r="N872" t="b">
        <v>0</v>
      </c>
      <c r="O872" t="b">
        <v>0</v>
      </c>
      <c r="P872" t="s">
        <v>33</v>
      </c>
      <c r="Q872" s="4">
        <f t="shared" si="78"/>
        <v>0.89870129870129867</v>
      </c>
      <c r="R872" s="7">
        <f t="shared" si="79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80"/>
        <v>43040.208333333328</v>
      </c>
      <c r="L873">
        <v>1511071200</v>
      </c>
      <c r="M873" s="10">
        <f t="shared" si="81"/>
        <v>43058.25</v>
      </c>
      <c r="N873" t="b">
        <v>0</v>
      </c>
      <c r="O873" t="b">
        <v>1</v>
      </c>
      <c r="P873" t="s">
        <v>33</v>
      </c>
      <c r="Q873" s="4">
        <f t="shared" si="78"/>
        <v>2.7260419580419581</v>
      </c>
      <c r="R873" s="7">
        <f t="shared" si="79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80"/>
        <v>43346.208333333328</v>
      </c>
      <c r="L874">
        <v>1536382800</v>
      </c>
      <c r="M874" s="10">
        <f t="shared" si="81"/>
        <v>43351.208333333328</v>
      </c>
      <c r="N874" t="b">
        <v>0</v>
      </c>
      <c r="O874" t="b">
        <v>0</v>
      </c>
      <c r="P874" t="s">
        <v>474</v>
      </c>
      <c r="Q874" s="4">
        <f t="shared" si="78"/>
        <v>1.7004255319148935</v>
      </c>
      <c r="R874" s="7">
        <f t="shared" si="79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80"/>
        <v>41647.25</v>
      </c>
      <c r="L875">
        <v>1389592800</v>
      </c>
      <c r="M875" s="10">
        <f t="shared" si="81"/>
        <v>41652.25</v>
      </c>
      <c r="N875" t="b">
        <v>0</v>
      </c>
      <c r="O875" t="b">
        <v>0</v>
      </c>
      <c r="P875" t="s">
        <v>122</v>
      </c>
      <c r="Q875" s="4">
        <f t="shared" si="78"/>
        <v>1.8828503562945369</v>
      </c>
      <c r="R875" s="7">
        <f t="shared" si="79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80"/>
        <v>40291.208333333336</v>
      </c>
      <c r="L876">
        <v>1275282000</v>
      </c>
      <c r="M876" s="10">
        <f t="shared" si="81"/>
        <v>40329.208333333336</v>
      </c>
      <c r="N876" t="b">
        <v>0</v>
      </c>
      <c r="O876" t="b">
        <v>1</v>
      </c>
      <c r="P876" t="s">
        <v>122</v>
      </c>
      <c r="Q876" s="4">
        <f t="shared" si="78"/>
        <v>3.4693532338308457</v>
      </c>
      <c r="R876" s="7">
        <f t="shared" si="79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80"/>
        <v>40556.25</v>
      </c>
      <c r="L877">
        <v>1294984800</v>
      </c>
      <c r="M877" s="10">
        <f t="shared" si="81"/>
        <v>40557.25</v>
      </c>
      <c r="N877" t="b">
        <v>0</v>
      </c>
      <c r="O877" t="b">
        <v>0</v>
      </c>
      <c r="P877" t="s">
        <v>23</v>
      </c>
      <c r="Q877" s="4">
        <f t="shared" si="78"/>
        <v>0.6917721518987342</v>
      </c>
      <c r="R877" s="7">
        <f t="shared" si="79"/>
        <v>81.567164179104481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80"/>
        <v>43624.208333333328</v>
      </c>
      <c r="L878">
        <v>1562043600</v>
      </c>
      <c r="M878" s="10">
        <f t="shared" si="81"/>
        <v>43648.208333333328</v>
      </c>
      <c r="N878" t="b">
        <v>0</v>
      </c>
      <c r="O878" t="b">
        <v>0</v>
      </c>
      <c r="P878" t="s">
        <v>122</v>
      </c>
      <c r="Q878" s="4">
        <f t="shared" si="78"/>
        <v>0.25433734939759034</v>
      </c>
      <c r="R878" s="7">
        <f t="shared" si="79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80"/>
        <v>42577.208333333328</v>
      </c>
      <c r="L879">
        <v>1469595600</v>
      </c>
      <c r="M879" s="10">
        <f t="shared" si="81"/>
        <v>42578.208333333328</v>
      </c>
      <c r="N879" t="b">
        <v>0</v>
      </c>
      <c r="O879" t="b">
        <v>0</v>
      </c>
      <c r="P879" t="s">
        <v>17</v>
      </c>
      <c r="Q879" s="4">
        <f t="shared" si="78"/>
        <v>0.77400977995110021</v>
      </c>
      <c r="R879" s="7">
        <f t="shared" si="79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80"/>
        <v>43845.25</v>
      </c>
      <c r="L880">
        <v>1581141600</v>
      </c>
      <c r="M880" s="10">
        <f t="shared" si="81"/>
        <v>43869.25</v>
      </c>
      <c r="N880" t="b">
        <v>0</v>
      </c>
      <c r="O880" t="b">
        <v>0</v>
      </c>
      <c r="P880" t="s">
        <v>148</v>
      </c>
      <c r="Q880" s="4">
        <f t="shared" si="78"/>
        <v>0.37481481481481482</v>
      </c>
      <c r="R880" s="7">
        <f t="shared" si="79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80"/>
        <v>42788.25</v>
      </c>
      <c r="L881">
        <v>1488520800</v>
      </c>
      <c r="M881" s="10">
        <f t="shared" si="81"/>
        <v>42797.25</v>
      </c>
      <c r="N881" t="b">
        <v>0</v>
      </c>
      <c r="O881" t="b">
        <v>0</v>
      </c>
      <c r="P881" t="s">
        <v>68</v>
      </c>
      <c r="Q881" s="4">
        <f t="shared" si="78"/>
        <v>5.4379999999999997</v>
      </c>
      <c r="R881" s="7">
        <f t="shared" si="79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80"/>
        <v>43667.208333333328</v>
      </c>
      <c r="L882">
        <v>1563858000</v>
      </c>
      <c r="M882" s="10">
        <f t="shared" si="81"/>
        <v>43669.208333333328</v>
      </c>
      <c r="N882" t="b">
        <v>0</v>
      </c>
      <c r="O882" t="b">
        <v>0</v>
      </c>
      <c r="P882" t="s">
        <v>50</v>
      </c>
      <c r="Q882" s="4">
        <f t="shared" si="78"/>
        <v>2.2852189349112426</v>
      </c>
      <c r="R882" s="7">
        <f t="shared" si="79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80"/>
        <v>42194.208333333328</v>
      </c>
      <c r="L883">
        <v>1438923600</v>
      </c>
      <c r="M883" s="10">
        <f t="shared" si="81"/>
        <v>42223.208333333328</v>
      </c>
      <c r="N883" t="b">
        <v>0</v>
      </c>
      <c r="O883" t="b">
        <v>1</v>
      </c>
      <c r="P883" t="s">
        <v>33</v>
      </c>
      <c r="Q883" s="4">
        <f t="shared" si="78"/>
        <v>0.38948339483394834</v>
      </c>
      <c r="R883" s="7">
        <f t="shared" si="79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80"/>
        <v>42025.25</v>
      </c>
      <c r="L884">
        <v>1422165600</v>
      </c>
      <c r="M884" s="10">
        <f t="shared" si="81"/>
        <v>42029.25</v>
      </c>
      <c r="N884" t="b">
        <v>0</v>
      </c>
      <c r="O884" t="b">
        <v>0</v>
      </c>
      <c r="P884" t="s">
        <v>33</v>
      </c>
      <c r="Q884" s="4">
        <f t="shared" si="78"/>
        <v>3.7</v>
      </c>
      <c r="R884" s="7">
        <f t="shared" si="79"/>
        <v>37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80"/>
        <v>40323.208333333336</v>
      </c>
      <c r="L885">
        <v>1277874000</v>
      </c>
      <c r="M885" s="10">
        <f t="shared" si="81"/>
        <v>40359.208333333336</v>
      </c>
      <c r="N885" t="b">
        <v>0</v>
      </c>
      <c r="O885" t="b">
        <v>0</v>
      </c>
      <c r="P885" t="s">
        <v>100</v>
      </c>
      <c r="Q885" s="4">
        <f t="shared" si="78"/>
        <v>2.3791176470588233</v>
      </c>
      <c r="R885" s="7">
        <f t="shared" si="79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80"/>
        <v>41763.208333333336</v>
      </c>
      <c r="L886">
        <v>1399352400</v>
      </c>
      <c r="M886" s="10">
        <f t="shared" si="81"/>
        <v>41765.208333333336</v>
      </c>
      <c r="N886" t="b">
        <v>0</v>
      </c>
      <c r="O886" t="b">
        <v>1</v>
      </c>
      <c r="P886" t="s">
        <v>33</v>
      </c>
      <c r="Q886" s="4">
        <f t="shared" si="78"/>
        <v>0.64036299765807958</v>
      </c>
      <c r="R886" s="7">
        <f t="shared" si="79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80"/>
        <v>40335.208333333336</v>
      </c>
      <c r="L887">
        <v>1279083600</v>
      </c>
      <c r="M887" s="10">
        <f t="shared" si="81"/>
        <v>40373.208333333336</v>
      </c>
      <c r="N887" t="b">
        <v>0</v>
      </c>
      <c r="O887" t="b">
        <v>0</v>
      </c>
      <c r="P887" t="s">
        <v>33</v>
      </c>
      <c r="Q887" s="4">
        <f t="shared" si="78"/>
        <v>1.1827777777777777</v>
      </c>
      <c r="R887" s="7">
        <f t="shared" si="79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80"/>
        <v>40416.208333333336</v>
      </c>
      <c r="L888">
        <v>1284354000</v>
      </c>
      <c r="M888" s="10">
        <f t="shared" si="81"/>
        <v>40434.208333333336</v>
      </c>
      <c r="N888" t="b">
        <v>0</v>
      </c>
      <c r="O888" t="b">
        <v>0</v>
      </c>
      <c r="P888" t="s">
        <v>60</v>
      </c>
      <c r="Q888" s="4">
        <f t="shared" si="78"/>
        <v>0.84824037184594958</v>
      </c>
      <c r="R888" s="7">
        <f t="shared" si="79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80"/>
        <v>42202.208333333328</v>
      </c>
      <c r="L889">
        <v>1441170000</v>
      </c>
      <c r="M889" s="10">
        <f t="shared" si="81"/>
        <v>42249.208333333328</v>
      </c>
      <c r="N889" t="b">
        <v>0</v>
      </c>
      <c r="O889" t="b">
        <v>1</v>
      </c>
      <c r="P889" t="s">
        <v>33</v>
      </c>
      <c r="Q889" s="4">
        <f t="shared" si="78"/>
        <v>0.29346153846153844</v>
      </c>
      <c r="R889" s="7">
        <f t="shared" si="79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80"/>
        <v>42836.208333333328</v>
      </c>
      <c r="L890">
        <v>1493528400</v>
      </c>
      <c r="M890" s="10">
        <f t="shared" si="81"/>
        <v>42855.208333333328</v>
      </c>
      <c r="N890" t="b">
        <v>0</v>
      </c>
      <c r="O890" t="b">
        <v>0</v>
      </c>
      <c r="P890" t="s">
        <v>33</v>
      </c>
      <c r="Q890" s="4">
        <f t="shared" si="78"/>
        <v>2.0989655172413793</v>
      </c>
      <c r="R890" s="7">
        <f t="shared" si="79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80"/>
        <v>41710.208333333336</v>
      </c>
      <c r="L891">
        <v>1395205200</v>
      </c>
      <c r="M891" s="10">
        <f t="shared" si="81"/>
        <v>41717.208333333336</v>
      </c>
      <c r="N891" t="b">
        <v>0</v>
      </c>
      <c r="O891" t="b">
        <v>1</v>
      </c>
      <c r="P891" t="s">
        <v>50</v>
      </c>
      <c r="Q891" s="4">
        <f t="shared" si="78"/>
        <v>1.697857142857143</v>
      </c>
      <c r="R891" s="7">
        <f t="shared" si="79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80"/>
        <v>43640.208333333328</v>
      </c>
      <c r="L892">
        <v>1561438800</v>
      </c>
      <c r="M892" s="10">
        <f t="shared" si="81"/>
        <v>43641.208333333328</v>
      </c>
      <c r="N892" t="b">
        <v>0</v>
      </c>
      <c r="O892" t="b">
        <v>0</v>
      </c>
      <c r="P892" t="s">
        <v>60</v>
      </c>
      <c r="Q892" s="4">
        <f t="shared" si="78"/>
        <v>1.1595907738095239</v>
      </c>
      <c r="R892" s="7">
        <f t="shared" si="79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80"/>
        <v>40880.25</v>
      </c>
      <c r="L893">
        <v>1326693600</v>
      </c>
      <c r="M893" s="10">
        <f t="shared" si="81"/>
        <v>40924.25</v>
      </c>
      <c r="N893" t="b">
        <v>0</v>
      </c>
      <c r="O893" t="b">
        <v>0</v>
      </c>
      <c r="P893" t="s">
        <v>42</v>
      </c>
      <c r="Q893" s="4">
        <f t="shared" si="78"/>
        <v>2.5859999999999999</v>
      </c>
      <c r="R893" s="7">
        <f t="shared" si="79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80"/>
        <v>40319.208333333336</v>
      </c>
      <c r="L894">
        <v>1277960400</v>
      </c>
      <c r="M894" s="10">
        <f t="shared" si="81"/>
        <v>40360.208333333336</v>
      </c>
      <c r="N894" t="b">
        <v>0</v>
      </c>
      <c r="O894" t="b">
        <v>0</v>
      </c>
      <c r="P894" t="s">
        <v>206</v>
      </c>
      <c r="Q894" s="4">
        <f t="shared" si="78"/>
        <v>2.3058333333333332</v>
      </c>
      <c r="R894" s="7">
        <f t="shared" si="79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80"/>
        <v>42170.208333333328</v>
      </c>
      <c r="L895">
        <v>1434690000</v>
      </c>
      <c r="M895" s="10">
        <f t="shared" si="81"/>
        <v>42174.208333333328</v>
      </c>
      <c r="N895" t="b">
        <v>0</v>
      </c>
      <c r="O895" t="b">
        <v>1</v>
      </c>
      <c r="P895" t="s">
        <v>42</v>
      </c>
      <c r="Q895" s="4">
        <f t="shared" si="78"/>
        <v>1.2821428571428573</v>
      </c>
      <c r="R895" s="7">
        <f t="shared" si="79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80"/>
        <v>41466.208333333336</v>
      </c>
      <c r="L896">
        <v>1376110800</v>
      </c>
      <c r="M896" s="10">
        <f t="shared" si="81"/>
        <v>41496.208333333336</v>
      </c>
      <c r="N896" t="b">
        <v>0</v>
      </c>
      <c r="O896" t="b">
        <v>1</v>
      </c>
      <c r="P896" t="s">
        <v>269</v>
      </c>
      <c r="Q896" s="4">
        <f t="shared" si="78"/>
        <v>1.8870588235294117</v>
      </c>
      <c r="R896" s="7">
        <f t="shared" si="79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80"/>
        <v>43134.25</v>
      </c>
      <c r="L897">
        <v>1518415200</v>
      </c>
      <c r="M897" s="10">
        <f t="shared" si="81"/>
        <v>43143.25</v>
      </c>
      <c r="N897" t="b">
        <v>0</v>
      </c>
      <c r="O897" t="b">
        <v>0</v>
      </c>
      <c r="P897" t="s">
        <v>33</v>
      </c>
      <c r="Q897" s="4">
        <f t="shared" si="78"/>
        <v>6.9511889862327911E-2</v>
      </c>
      <c r="R897" s="7">
        <f t="shared" si="79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80"/>
        <v>40738.208333333336</v>
      </c>
      <c r="L898">
        <v>1310878800</v>
      </c>
      <c r="M898" s="10">
        <f t="shared" si="81"/>
        <v>40741.208333333336</v>
      </c>
      <c r="N898" t="b">
        <v>0</v>
      </c>
      <c r="O898" t="b">
        <v>1</v>
      </c>
      <c r="P898" t="s">
        <v>17</v>
      </c>
      <c r="Q898" s="4">
        <f t="shared" ref="Q898:Q961" si="84">E898/D898</f>
        <v>7.7443434343434348</v>
      </c>
      <c r="R898" s="7">
        <f t="shared" ref="R898:R961" si="85">IFERROR(E898/G898,0)</f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86">(((J899/60)/60)/24)+DATE(1970,1,1)</f>
        <v>43583.208333333328</v>
      </c>
      <c r="L899">
        <v>1556600400</v>
      </c>
      <c r="M899" s="10">
        <f t="shared" ref="M899:M962" si="8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4"/>
        <v>0.27693181818181817</v>
      </c>
      <c r="R899" s="7">
        <f t="shared" si="85"/>
        <v>90.259259259259252</v>
      </c>
      <c r="S899" t="str">
        <f t="shared" ref="S899:S962" si="88">LEFT($P899,SEARCH("/",$P899,1)-1)</f>
        <v>theater</v>
      </c>
      <c r="T899" t="str">
        <f t="shared" ref="T899:T962" si="89">RIGHT(P899,LEN(P899) - SEARCH("/",P899,1))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86"/>
        <v>43815.25</v>
      </c>
      <c r="L900">
        <v>1576994400</v>
      </c>
      <c r="M900" s="10">
        <f t="shared" si="87"/>
        <v>43821.25</v>
      </c>
      <c r="N900" t="b">
        <v>0</v>
      </c>
      <c r="O900" t="b">
        <v>0</v>
      </c>
      <c r="P900" t="s">
        <v>42</v>
      </c>
      <c r="Q900" s="4">
        <f t="shared" si="84"/>
        <v>0.52479620323841425</v>
      </c>
      <c r="R900" s="7">
        <f t="shared" si="85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86"/>
        <v>41554.208333333336</v>
      </c>
      <c r="L901">
        <v>1382677200</v>
      </c>
      <c r="M901" s="10">
        <f t="shared" si="87"/>
        <v>41572.208333333336</v>
      </c>
      <c r="N901" t="b">
        <v>0</v>
      </c>
      <c r="O901" t="b">
        <v>0</v>
      </c>
      <c r="P901" t="s">
        <v>159</v>
      </c>
      <c r="Q901" s="4">
        <f t="shared" si="84"/>
        <v>4.0709677419354842</v>
      </c>
      <c r="R901" s="7">
        <f t="shared" si="85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86"/>
        <v>41901.208333333336</v>
      </c>
      <c r="L902">
        <v>1411189200</v>
      </c>
      <c r="M902" s="10">
        <f t="shared" si="87"/>
        <v>41902.208333333336</v>
      </c>
      <c r="N902" t="b">
        <v>0</v>
      </c>
      <c r="O902" t="b">
        <v>1</v>
      </c>
      <c r="P902" t="s">
        <v>28</v>
      </c>
      <c r="Q902" s="4">
        <f t="shared" si="84"/>
        <v>0.02</v>
      </c>
      <c r="R902" s="7">
        <f t="shared" si="85"/>
        <v>2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86"/>
        <v>43298.208333333328</v>
      </c>
      <c r="L903">
        <v>1534654800</v>
      </c>
      <c r="M903" s="10">
        <f t="shared" si="87"/>
        <v>43331.208333333328</v>
      </c>
      <c r="N903" t="b">
        <v>0</v>
      </c>
      <c r="O903" t="b">
        <v>1</v>
      </c>
      <c r="P903" t="s">
        <v>23</v>
      </c>
      <c r="Q903" s="4">
        <f t="shared" si="84"/>
        <v>1.5617857142857143</v>
      </c>
      <c r="R903" s="7">
        <f t="shared" si="85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86"/>
        <v>42399.25</v>
      </c>
      <c r="L904">
        <v>1457762400</v>
      </c>
      <c r="M904" s="10">
        <f t="shared" si="87"/>
        <v>42441.25</v>
      </c>
      <c r="N904" t="b">
        <v>0</v>
      </c>
      <c r="O904" t="b">
        <v>0</v>
      </c>
      <c r="P904" t="s">
        <v>28</v>
      </c>
      <c r="Q904" s="4">
        <f t="shared" si="84"/>
        <v>2.5242857142857145</v>
      </c>
      <c r="R904" s="7">
        <f t="shared" si="85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86"/>
        <v>41034.208333333336</v>
      </c>
      <c r="L905">
        <v>1337490000</v>
      </c>
      <c r="M905" s="10">
        <f t="shared" si="87"/>
        <v>41049.208333333336</v>
      </c>
      <c r="N905" t="b">
        <v>0</v>
      </c>
      <c r="O905" t="b">
        <v>1</v>
      </c>
      <c r="P905" t="s">
        <v>68</v>
      </c>
      <c r="Q905" s="4">
        <f t="shared" si="84"/>
        <v>1.729268292682927E-2</v>
      </c>
      <c r="R905" s="7">
        <f t="shared" si="85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86"/>
        <v>41186.208333333336</v>
      </c>
      <c r="L906">
        <v>1349672400</v>
      </c>
      <c r="M906" s="10">
        <f t="shared" si="87"/>
        <v>41190.208333333336</v>
      </c>
      <c r="N906" t="b">
        <v>0</v>
      </c>
      <c r="O906" t="b">
        <v>0</v>
      </c>
      <c r="P906" t="s">
        <v>133</v>
      </c>
      <c r="Q906" s="4">
        <f t="shared" si="84"/>
        <v>0.12230769230769231</v>
      </c>
      <c r="R906" s="7">
        <f t="shared" si="85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86"/>
        <v>41536.208333333336</v>
      </c>
      <c r="L907">
        <v>1379826000</v>
      </c>
      <c r="M907" s="10">
        <f t="shared" si="87"/>
        <v>41539.208333333336</v>
      </c>
      <c r="N907" t="b">
        <v>0</v>
      </c>
      <c r="O907" t="b">
        <v>0</v>
      </c>
      <c r="P907" t="s">
        <v>33</v>
      </c>
      <c r="Q907" s="4">
        <f t="shared" si="84"/>
        <v>1.6398734177215191</v>
      </c>
      <c r="R907" s="7">
        <f t="shared" si="85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86"/>
        <v>42868.208333333328</v>
      </c>
      <c r="L908">
        <v>1497762000</v>
      </c>
      <c r="M908" s="10">
        <f t="shared" si="87"/>
        <v>42904.208333333328</v>
      </c>
      <c r="N908" t="b">
        <v>1</v>
      </c>
      <c r="O908" t="b">
        <v>1</v>
      </c>
      <c r="P908" t="s">
        <v>42</v>
      </c>
      <c r="Q908" s="4">
        <f t="shared" si="84"/>
        <v>1.6298181818181818</v>
      </c>
      <c r="R908" s="7">
        <f t="shared" si="85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86"/>
        <v>40660.208333333336</v>
      </c>
      <c r="L909">
        <v>1304485200</v>
      </c>
      <c r="M909" s="10">
        <f t="shared" si="87"/>
        <v>40667.208333333336</v>
      </c>
      <c r="N909" t="b">
        <v>0</v>
      </c>
      <c r="O909" t="b">
        <v>0</v>
      </c>
      <c r="P909" t="s">
        <v>33</v>
      </c>
      <c r="Q909" s="4">
        <f t="shared" si="84"/>
        <v>0.20252747252747252</v>
      </c>
      <c r="R909" s="7">
        <f t="shared" si="85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86"/>
        <v>41031.208333333336</v>
      </c>
      <c r="L910">
        <v>1336885200</v>
      </c>
      <c r="M910" s="10">
        <f t="shared" si="87"/>
        <v>41042.208333333336</v>
      </c>
      <c r="N910" t="b">
        <v>0</v>
      </c>
      <c r="O910" t="b">
        <v>0</v>
      </c>
      <c r="P910" t="s">
        <v>89</v>
      </c>
      <c r="Q910" s="4">
        <f t="shared" si="84"/>
        <v>3.1924083769633507</v>
      </c>
      <c r="R910" s="7">
        <f t="shared" si="85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86"/>
        <v>43255.208333333328</v>
      </c>
      <c r="L911">
        <v>1530421200</v>
      </c>
      <c r="M911" s="10">
        <f t="shared" si="87"/>
        <v>43282.208333333328</v>
      </c>
      <c r="N911" t="b">
        <v>0</v>
      </c>
      <c r="O911" t="b">
        <v>1</v>
      </c>
      <c r="P911" t="s">
        <v>33</v>
      </c>
      <c r="Q911" s="4">
        <f t="shared" si="84"/>
        <v>4.7894444444444444</v>
      </c>
      <c r="R911" s="7">
        <f t="shared" si="85"/>
        <v>107.7625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86"/>
        <v>42026.25</v>
      </c>
      <c r="L912">
        <v>1421992800</v>
      </c>
      <c r="M912" s="10">
        <f t="shared" si="87"/>
        <v>42027.25</v>
      </c>
      <c r="N912" t="b">
        <v>0</v>
      </c>
      <c r="O912" t="b">
        <v>0</v>
      </c>
      <c r="P912" t="s">
        <v>33</v>
      </c>
      <c r="Q912" s="4">
        <f t="shared" si="84"/>
        <v>0.19556634304207121</v>
      </c>
      <c r="R912" s="7">
        <f t="shared" si="85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86"/>
        <v>43717.208333333328</v>
      </c>
      <c r="L913">
        <v>1568178000</v>
      </c>
      <c r="M913" s="10">
        <f t="shared" si="87"/>
        <v>43719.208333333328</v>
      </c>
      <c r="N913" t="b">
        <v>1</v>
      </c>
      <c r="O913" t="b">
        <v>0</v>
      </c>
      <c r="P913" t="s">
        <v>28</v>
      </c>
      <c r="Q913" s="4">
        <f t="shared" si="84"/>
        <v>1.9894827586206896</v>
      </c>
      <c r="R913" s="7">
        <f t="shared" si="85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86"/>
        <v>41157.208333333336</v>
      </c>
      <c r="L914">
        <v>1347944400</v>
      </c>
      <c r="M914" s="10">
        <f t="shared" si="87"/>
        <v>41170.208333333336</v>
      </c>
      <c r="N914" t="b">
        <v>1</v>
      </c>
      <c r="O914" t="b">
        <v>0</v>
      </c>
      <c r="P914" t="s">
        <v>53</v>
      </c>
      <c r="Q914" s="4">
        <f t="shared" si="84"/>
        <v>7.95</v>
      </c>
      <c r="R914" s="7">
        <f t="shared" si="85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86"/>
        <v>43597.208333333328</v>
      </c>
      <c r="L915">
        <v>1558760400</v>
      </c>
      <c r="M915" s="10">
        <f t="shared" si="87"/>
        <v>43610.208333333328</v>
      </c>
      <c r="N915" t="b">
        <v>0</v>
      </c>
      <c r="O915" t="b">
        <v>0</v>
      </c>
      <c r="P915" t="s">
        <v>53</v>
      </c>
      <c r="Q915" s="4">
        <f t="shared" si="84"/>
        <v>0.50621082621082625</v>
      </c>
      <c r="R915" s="7">
        <f t="shared" si="85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86"/>
        <v>41490.208333333336</v>
      </c>
      <c r="L916">
        <v>1376629200</v>
      </c>
      <c r="M916" s="10">
        <f t="shared" si="87"/>
        <v>41502.208333333336</v>
      </c>
      <c r="N916" t="b">
        <v>0</v>
      </c>
      <c r="O916" t="b">
        <v>0</v>
      </c>
      <c r="P916" t="s">
        <v>33</v>
      </c>
      <c r="Q916" s="4">
        <f t="shared" si="84"/>
        <v>0.57437499999999997</v>
      </c>
      <c r="R916" s="7">
        <f t="shared" si="85"/>
        <v>26.070921985815602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86"/>
        <v>42976.208333333328</v>
      </c>
      <c r="L917">
        <v>1504760400</v>
      </c>
      <c r="M917" s="10">
        <f t="shared" si="87"/>
        <v>42985.208333333328</v>
      </c>
      <c r="N917" t="b">
        <v>0</v>
      </c>
      <c r="O917" t="b">
        <v>0</v>
      </c>
      <c r="P917" t="s">
        <v>269</v>
      </c>
      <c r="Q917" s="4">
        <f t="shared" si="84"/>
        <v>1.5562827640984909</v>
      </c>
      <c r="R917" s="7">
        <f t="shared" si="85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86"/>
        <v>41991.25</v>
      </c>
      <c r="L918">
        <v>1419660000</v>
      </c>
      <c r="M918" s="10">
        <f t="shared" si="87"/>
        <v>42000.25</v>
      </c>
      <c r="N918" t="b">
        <v>0</v>
      </c>
      <c r="O918" t="b">
        <v>0</v>
      </c>
      <c r="P918" t="s">
        <v>122</v>
      </c>
      <c r="Q918" s="4">
        <f t="shared" si="84"/>
        <v>0.36297297297297298</v>
      </c>
      <c r="R918" s="7">
        <f t="shared" si="85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86"/>
        <v>40722.208333333336</v>
      </c>
      <c r="L919">
        <v>1311310800</v>
      </c>
      <c r="M919" s="10">
        <f t="shared" si="87"/>
        <v>40746.208333333336</v>
      </c>
      <c r="N919" t="b">
        <v>0</v>
      </c>
      <c r="O919" t="b">
        <v>1</v>
      </c>
      <c r="P919" t="s">
        <v>100</v>
      </c>
      <c r="Q919" s="4">
        <f t="shared" si="84"/>
        <v>0.58250000000000002</v>
      </c>
      <c r="R919" s="7">
        <f t="shared" si="85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86"/>
        <v>41117.208333333336</v>
      </c>
      <c r="L920">
        <v>1344315600</v>
      </c>
      <c r="M920" s="10">
        <f t="shared" si="87"/>
        <v>41128.208333333336</v>
      </c>
      <c r="N920" t="b">
        <v>0</v>
      </c>
      <c r="O920" t="b">
        <v>0</v>
      </c>
      <c r="P920" t="s">
        <v>133</v>
      </c>
      <c r="Q920" s="4">
        <f t="shared" si="84"/>
        <v>2.3739473684210526</v>
      </c>
      <c r="R920" s="7">
        <f t="shared" si="85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86"/>
        <v>43022.208333333328</v>
      </c>
      <c r="L921">
        <v>1510725600</v>
      </c>
      <c r="M921" s="10">
        <f t="shared" si="87"/>
        <v>43054.25</v>
      </c>
      <c r="N921" t="b">
        <v>0</v>
      </c>
      <c r="O921" t="b">
        <v>1</v>
      </c>
      <c r="P921" t="s">
        <v>33</v>
      </c>
      <c r="Q921" s="4">
        <f t="shared" si="84"/>
        <v>0.58750000000000002</v>
      </c>
      <c r="R921" s="7">
        <f t="shared" si="85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86"/>
        <v>43503.25</v>
      </c>
      <c r="L922">
        <v>1551247200</v>
      </c>
      <c r="M922" s="10">
        <f t="shared" si="87"/>
        <v>43523.25</v>
      </c>
      <c r="N922" t="b">
        <v>1</v>
      </c>
      <c r="O922" t="b">
        <v>0</v>
      </c>
      <c r="P922" t="s">
        <v>71</v>
      </c>
      <c r="Q922" s="4">
        <f t="shared" si="84"/>
        <v>1.8256603773584905</v>
      </c>
      <c r="R922" s="7">
        <f t="shared" si="85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86"/>
        <v>40951.25</v>
      </c>
      <c r="L923">
        <v>1330236000</v>
      </c>
      <c r="M923" s="10">
        <f t="shared" si="87"/>
        <v>40965.25</v>
      </c>
      <c r="N923" t="b">
        <v>0</v>
      </c>
      <c r="O923" t="b">
        <v>0</v>
      </c>
      <c r="P923" t="s">
        <v>28</v>
      </c>
      <c r="Q923" s="4">
        <f t="shared" si="84"/>
        <v>7.5436408977556111E-3</v>
      </c>
      <c r="R923" s="7">
        <f t="shared" si="85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86"/>
        <v>43443.25</v>
      </c>
      <c r="L924">
        <v>1545112800</v>
      </c>
      <c r="M924" s="10">
        <f t="shared" si="87"/>
        <v>43452.25</v>
      </c>
      <c r="N924" t="b">
        <v>0</v>
      </c>
      <c r="O924" t="b">
        <v>1</v>
      </c>
      <c r="P924" t="s">
        <v>319</v>
      </c>
      <c r="Q924" s="4">
        <f t="shared" si="84"/>
        <v>1.7595330739299611</v>
      </c>
      <c r="R924" s="7">
        <f t="shared" si="85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86"/>
        <v>40373.208333333336</v>
      </c>
      <c r="L925">
        <v>1279170000</v>
      </c>
      <c r="M925" s="10">
        <f t="shared" si="87"/>
        <v>40374.208333333336</v>
      </c>
      <c r="N925" t="b">
        <v>0</v>
      </c>
      <c r="O925" t="b">
        <v>0</v>
      </c>
      <c r="P925" t="s">
        <v>33</v>
      </c>
      <c r="Q925" s="4">
        <f t="shared" si="84"/>
        <v>2.3788235294117648</v>
      </c>
      <c r="R925" s="7">
        <f t="shared" si="85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86"/>
        <v>43769.208333333328</v>
      </c>
      <c r="L926">
        <v>1573452000</v>
      </c>
      <c r="M926" s="10">
        <f t="shared" si="87"/>
        <v>43780.25</v>
      </c>
      <c r="N926" t="b">
        <v>0</v>
      </c>
      <c r="O926" t="b">
        <v>0</v>
      </c>
      <c r="P926" t="s">
        <v>33</v>
      </c>
      <c r="Q926" s="4">
        <f t="shared" si="84"/>
        <v>4.8805076142131982</v>
      </c>
      <c r="R926" s="7">
        <f t="shared" si="85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86"/>
        <v>43000.208333333328</v>
      </c>
      <c r="L927">
        <v>1507093200</v>
      </c>
      <c r="M927" s="10">
        <f t="shared" si="87"/>
        <v>43012.208333333328</v>
      </c>
      <c r="N927" t="b">
        <v>0</v>
      </c>
      <c r="O927" t="b">
        <v>0</v>
      </c>
      <c r="P927" t="s">
        <v>33</v>
      </c>
      <c r="Q927" s="4">
        <f t="shared" si="84"/>
        <v>2.2406666666666668</v>
      </c>
      <c r="R927" s="7">
        <f t="shared" si="85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86"/>
        <v>42502.208333333328</v>
      </c>
      <c r="L928">
        <v>1463374800</v>
      </c>
      <c r="M928" s="10">
        <f t="shared" si="87"/>
        <v>42506.208333333328</v>
      </c>
      <c r="N928" t="b">
        <v>0</v>
      </c>
      <c r="O928" t="b">
        <v>0</v>
      </c>
      <c r="P928" t="s">
        <v>17</v>
      </c>
      <c r="Q928" s="4">
        <f t="shared" si="84"/>
        <v>0.18126436781609195</v>
      </c>
      <c r="R928" s="7">
        <f t="shared" si="85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86"/>
        <v>41102.208333333336</v>
      </c>
      <c r="L929">
        <v>1344574800</v>
      </c>
      <c r="M929" s="10">
        <f t="shared" si="87"/>
        <v>41131.208333333336</v>
      </c>
      <c r="N929" t="b">
        <v>0</v>
      </c>
      <c r="O929" t="b">
        <v>0</v>
      </c>
      <c r="P929" t="s">
        <v>33</v>
      </c>
      <c r="Q929" s="4">
        <f t="shared" si="84"/>
        <v>0.45847222222222223</v>
      </c>
      <c r="R929" s="7">
        <f t="shared" si="85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86"/>
        <v>41637.25</v>
      </c>
      <c r="L930">
        <v>1389074400</v>
      </c>
      <c r="M930" s="10">
        <f t="shared" si="87"/>
        <v>41646.25</v>
      </c>
      <c r="N930" t="b">
        <v>0</v>
      </c>
      <c r="O930" t="b">
        <v>0</v>
      </c>
      <c r="P930" t="s">
        <v>28</v>
      </c>
      <c r="Q930" s="4">
        <f t="shared" si="84"/>
        <v>1.1731541218637993</v>
      </c>
      <c r="R930" s="7">
        <f t="shared" si="85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86"/>
        <v>42858.208333333328</v>
      </c>
      <c r="L931">
        <v>1494997200</v>
      </c>
      <c r="M931" s="10">
        <f t="shared" si="87"/>
        <v>42872.208333333328</v>
      </c>
      <c r="N931" t="b">
        <v>0</v>
      </c>
      <c r="O931" t="b">
        <v>0</v>
      </c>
      <c r="P931" t="s">
        <v>33</v>
      </c>
      <c r="Q931" s="4">
        <f t="shared" si="84"/>
        <v>2.173090909090909</v>
      </c>
      <c r="R931" s="7">
        <f t="shared" si="85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86"/>
        <v>42060.25</v>
      </c>
      <c r="L932">
        <v>1425448800</v>
      </c>
      <c r="M932" s="10">
        <f t="shared" si="87"/>
        <v>42067.25</v>
      </c>
      <c r="N932" t="b">
        <v>0</v>
      </c>
      <c r="O932" t="b">
        <v>1</v>
      </c>
      <c r="P932" t="s">
        <v>33</v>
      </c>
      <c r="Q932" s="4">
        <f t="shared" si="84"/>
        <v>1.1228571428571428</v>
      </c>
      <c r="R932" s="7">
        <f t="shared" si="85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86"/>
        <v>41818.208333333336</v>
      </c>
      <c r="L933">
        <v>1404104400</v>
      </c>
      <c r="M933" s="10">
        <f t="shared" si="87"/>
        <v>41820.208333333336</v>
      </c>
      <c r="N933" t="b">
        <v>0</v>
      </c>
      <c r="O933" t="b">
        <v>1</v>
      </c>
      <c r="P933" t="s">
        <v>33</v>
      </c>
      <c r="Q933" s="4">
        <f t="shared" si="84"/>
        <v>0.72518987341772156</v>
      </c>
      <c r="R933" s="7">
        <f t="shared" si="85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86"/>
        <v>41709.208333333336</v>
      </c>
      <c r="L934">
        <v>1394773200</v>
      </c>
      <c r="M934" s="10">
        <f t="shared" si="87"/>
        <v>41712.208333333336</v>
      </c>
      <c r="N934" t="b">
        <v>0</v>
      </c>
      <c r="O934" t="b">
        <v>0</v>
      </c>
      <c r="P934" t="s">
        <v>23</v>
      </c>
      <c r="Q934" s="4">
        <f t="shared" si="84"/>
        <v>2.1230434782608696</v>
      </c>
      <c r="R934" s="7">
        <f t="shared" si="85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86"/>
        <v>41372.208333333336</v>
      </c>
      <c r="L935">
        <v>1366520400</v>
      </c>
      <c r="M935" s="10">
        <f t="shared" si="87"/>
        <v>41385.208333333336</v>
      </c>
      <c r="N935" t="b">
        <v>0</v>
      </c>
      <c r="O935" t="b">
        <v>0</v>
      </c>
      <c r="P935" t="s">
        <v>33</v>
      </c>
      <c r="Q935" s="4">
        <f t="shared" si="84"/>
        <v>2.3974657534246577</v>
      </c>
      <c r="R935" s="7">
        <f t="shared" si="85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86"/>
        <v>42422.25</v>
      </c>
      <c r="L936">
        <v>1456639200</v>
      </c>
      <c r="M936" s="10">
        <f t="shared" si="87"/>
        <v>42428.25</v>
      </c>
      <c r="N936" t="b">
        <v>0</v>
      </c>
      <c r="O936" t="b">
        <v>0</v>
      </c>
      <c r="P936" t="s">
        <v>33</v>
      </c>
      <c r="Q936" s="4">
        <f t="shared" si="84"/>
        <v>1.8193548387096774</v>
      </c>
      <c r="R936" s="7">
        <f t="shared" si="85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86"/>
        <v>42209.208333333328</v>
      </c>
      <c r="L937">
        <v>1438318800</v>
      </c>
      <c r="M937" s="10">
        <f t="shared" si="87"/>
        <v>42216.208333333328</v>
      </c>
      <c r="N937" t="b">
        <v>0</v>
      </c>
      <c r="O937" t="b">
        <v>0</v>
      </c>
      <c r="P937" t="s">
        <v>33</v>
      </c>
      <c r="Q937" s="4">
        <f t="shared" si="84"/>
        <v>1.6413114754098361</v>
      </c>
      <c r="R937" s="7">
        <f t="shared" si="85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86"/>
        <v>43668.208333333328</v>
      </c>
      <c r="L938">
        <v>1564030800</v>
      </c>
      <c r="M938" s="10">
        <f t="shared" si="87"/>
        <v>43671.208333333328</v>
      </c>
      <c r="N938" t="b">
        <v>1</v>
      </c>
      <c r="O938" t="b">
        <v>0</v>
      </c>
      <c r="P938" t="s">
        <v>33</v>
      </c>
      <c r="Q938" s="4">
        <f t="shared" si="84"/>
        <v>1.6375968992248063E-2</v>
      </c>
      <c r="R938" s="7">
        <f t="shared" si="85"/>
        <v>80.476190476190482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86"/>
        <v>42334.25</v>
      </c>
      <c r="L939">
        <v>1449295200</v>
      </c>
      <c r="M939" s="10">
        <f t="shared" si="87"/>
        <v>42343.25</v>
      </c>
      <c r="N939" t="b">
        <v>0</v>
      </c>
      <c r="O939" t="b">
        <v>0</v>
      </c>
      <c r="P939" t="s">
        <v>42</v>
      </c>
      <c r="Q939" s="4">
        <f t="shared" si="84"/>
        <v>0.49643859649122807</v>
      </c>
      <c r="R939" s="7">
        <f t="shared" si="85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86"/>
        <v>43263.208333333328</v>
      </c>
      <c r="L940">
        <v>1531890000</v>
      </c>
      <c r="M940" s="10">
        <f t="shared" si="87"/>
        <v>43299.208333333328</v>
      </c>
      <c r="N940" t="b">
        <v>0</v>
      </c>
      <c r="O940" t="b">
        <v>1</v>
      </c>
      <c r="P940" t="s">
        <v>119</v>
      </c>
      <c r="Q940" s="4">
        <f t="shared" si="84"/>
        <v>1.0970652173913042</v>
      </c>
      <c r="R940" s="7">
        <f t="shared" si="85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86"/>
        <v>40670.208333333336</v>
      </c>
      <c r="L941">
        <v>1306213200</v>
      </c>
      <c r="M941" s="10">
        <f t="shared" si="87"/>
        <v>40687.208333333336</v>
      </c>
      <c r="N941" t="b">
        <v>0</v>
      </c>
      <c r="O941" t="b">
        <v>1</v>
      </c>
      <c r="P941" t="s">
        <v>89</v>
      </c>
      <c r="Q941" s="4">
        <f t="shared" si="84"/>
        <v>0.49217948717948717</v>
      </c>
      <c r="R941" s="7">
        <f t="shared" si="85"/>
        <v>57.298507462686565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86"/>
        <v>41244.25</v>
      </c>
      <c r="L942">
        <v>1356242400</v>
      </c>
      <c r="M942" s="10">
        <f t="shared" si="87"/>
        <v>41266.25</v>
      </c>
      <c r="N942" t="b">
        <v>0</v>
      </c>
      <c r="O942" t="b">
        <v>0</v>
      </c>
      <c r="P942" t="s">
        <v>28</v>
      </c>
      <c r="Q942" s="4">
        <f t="shared" si="84"/>
        <v>0.62232323232323228</v>
      </c>
      <c r="R942" s="7">
        <f t="shared" si="85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86"/>
        <v>40552.25</v>
      </c>
      <c r="L943">
        <v>1297576800</v>
      </c>
      <c r="M943" s="10">
        <f t="shared" si="87"/>
        <v>40587.25</v>
      </c>
      <c r="N943" t="b">
        <v>1</v>
      </c>
      <c r="O943" t="b">
        <v>0</v>
      </c>
      <c r="P943" t="s">
        <v>33</v>
      </c>
      <c r="Q943" s="4">
        <f t="shared" si="84"/>
        <v>0.1305813953488372</v>
      </c>
      <c r="R943" s="7">
        <f t="shared" si="85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86"/>
        <v>40568.25</v>
      </c>
      <c r="L944">
        <v>1296194400</v>
      </c>
      <c r="M944" s="10">
        <f t="shared" si="87"/>
        <v>40571.25</v>
      </c>
      <c r="N944" t="b">
        <v>0</v>
      </c>
      <c r="O944" t="b">
        <v>0</v>
      </c>
      <c r="P944" t="s">
        <v>33</v>
      </c>
      <c r="Q944" s="4">
        <f t="shared" si="84"/>
        <v>0.64635416666666667</v>
      </c>
      <c r="R944" s="7">
        <f t="shared" si="85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86"/>
        <v>41906.208333333336</v>
      </c>
      <c r="L945">
        <v>1414558800</v>
      </c>
      <c r="M945" s="10">
        <f t="shared" si="87"/>
        <v>41941.208333333336</v>
      </c>
      <c r="N945" t="b">
        <v>0</v>
      </c>
      <c r="O945" t="b">
        <v>0</v>
      </c>
      <c r="P945" t="s">
        <v>17</v>
      </c>
      <c r="Q945" s="4">
        <f t="shared" si="84"/>
        <v>1.5958666666666668</v>
      </c>
      <c r="R945" s="7">
        <f t="shared" si="85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86"/>
        <v>42776.25</v>
      </c>
      <c r="L946">
        <v>1488348000</v>
      </c>
      <c r="M946" s="10">
        <f t="shared" si="87"/>
        <v>42795.25</v>
      </c>
      <c r="N946" t="b">
        <v>0</v>
      </c>
      <c r="O946" t="b">
        <v>0</v>
      </c>
      <c r="P946" t="s">
        <v>122</v>
      </c>
      <c r="Q946" s="4">
        <f t="shared" si="84"/>
        <v>0.81420000000000003</v>
      </c>
      <c r="R946" s="7">
        <f t="shared" si="85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86"/>
        <v>41004.208333333336</v>
      </c>
      <c r="L947">
        <v>1334898000</v>
      </c>
      <c r="M947" s="10">
        <f t="shared" si="87"/>
        <v>41019.208333333336</v>
      </c>
      <c r="N947" t="b">
        <v>1</v>
      </c>
      <c r="O947" t="b">
        <v>0</v>
      </c>
      <c r="P947" t="s">
        <v>122</v>
      </c>
      <c r="Q947" s="4">
        <f t="shared" si="84"/>
        <v>0.32444767441860467</v>
      </c>
      <c r="R947" s="7">
        <f t="shared" si="85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86"/>
        <v>40710.208333333336</v>
      </c>
      <c r="L948">
        <v>1308373200</v>
      </c>
      <c r="M948" s="10">
        <f t="shared" si="87"/>
        <v>40712.208333333336</v>
      </c>
      <c r="N948" t="b">
        <v>0</v>
      </c>
      <c r="O948" t="b">
        <v>0</v>
      </c>
      <c r="P948" t="s">
        <v>33</v>
      </c>
      <c r="Q948" s="4">
        <f t="shared" si="84"/>
        <v>9.9141184124918666E-2</v>
      </c>
      <c r="R948" s="7">
        <f t="shared" si="85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86"/>
        <v>41908.208333333336</v>
      </c>
      <c r="L949">
        <v>1412312400</v>
      </c>
      <c r="M949" s="10">
        <f t="shared" si="87"/>
        <v>41915.208333333336</v>
      </c>
      <c r="N949" t="b">
        <v>0</v>
      </c>
      <c r="O949" t="b">
        <v>0</v>
      </c>
      <c r="P949" t="s">
        <v>33</v>
      </c>
      <c r="Q949" s="4">
        <f t="shared" si="84"/>
        <v>0.26694444444444443</v>
      </c>
      <c r="R949" s="7">
        <f t="shared" si="85"/>
        <v>73.92307692307692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86"/>
        <v>41985.25</v>
      </c>
      <c r="L950">
        <v>1419228000</v>
      </c>
      <c r="M950" s="10">
        <f t="shared" si="87"/>
        <v>41995.25</v>
      </c>
      <c r="N950" t="b">
        <v>1</v>
      </c>
      <c r="O950" t="b">
        <v>1</v>
      </c>
      <c r="P950" t="s">
        <v>42</v>
      </c>
      <c r="Q950" s="4">
        <f t="shared" si="84"/>
        <v>0.62957446808510642</v>
      </c>
      <c r="R950" s="7">
        <f t="shared" si="85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86"/>
        <v>42112.208333333328</v>
      </c>
      <c r="L951">
        <v>1430974800</v>
      </c>
      <c r="M951" s="10">
        <f t="shared" si="87"/>
        <v>42131.208333333328</v>
      </c>
      <c r="N951" t="b">
        <v>0</v>
      </c>
      <c r="O951" t="b">
        <v>0</v>
      </c>
      <c r="P951" t="s">
        <v>28</v>
      </c>
      <c r="Q951" s="4">
        <f t="shared" si="84"/>
        <v>1.6135593220338984</v>
      </c>
      <c r="R951" s="7">
        <f t="shared" si="85"/>
        <v>46.896551724137929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86"/>
        <v>43571.208333333328</v>
      </c>
      <c r="L952">
        <v>1555822800</v>
      </c>
      <c r="M952" s="10">
        <f t="shared" si="87"/>
        <v>43576.208333333328</v>
      </c>
      <c r="N952" t="b">
        <v>0</v>
      </c>
      <c r="O952" t="b">
        <v>1</v>
      </c>
      <c r="P952" t="s">
        <v>33</v>
      </c>
      <c r="Q952" s="4">
        <f t="shared" si="84"/>
        <v>0.05</v>
      </c>
      <c r="R952" s="7">
        <f t="shared" si="85"/>
        <v>5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86"/>
        <v>42730.25</v>
      </c>
      <c r="L953">
        <v>1482818400</v>
      </c>
      <c r="M953" s="10">
        <f t="shared" si="87"/>
        <v>42731.25</v>
      </c>
      <c r="N953" t="b">
        <v>0</v>
      </c>
      <c r="O953" t="b">
        <v>1</v>
      </c>
      <c r="P953" t="s">
        <v>23</v>
      </c>
      <c r="Q953" s="4">
        <f t="shared" si="84"/>
        <v>10.969379310344827</v>
      </c>
      <c r="R953" s="7">
        <f t="shared" si="85"/>
        <v>102.02437459910199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86"/>
        <v>42591.208333333328</v>
      </c>
      <c r="L954">
        <v>1471928400</v>
      </c>
      <c r="M954" s="10">
        <f t="shared" si="87"/>
        <v>42605.208333333328</v>
      </c>
      <c r="N954" t="b">
        <v>0</v>
      </c>
      <c r="O954" t="b">
        <v>0</v>
      </c>
      <c r="P954" t="s">
        <v>42</v>
      </c>
      <c r="Q954" s="4">
        <f t="shared" si="84"/>
        <v>0.70094158075601376</v>
      </c>
      <c r="R954" s="7">
        <f t="shared" si="85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86"/>
        <v>42358.25</v>
      </c>
      <c r="L955">
        <v>1453701600</v>
      </c>
      <c r="M955" s="10">
        <f t="shared" si="87"/>
        <v>42394.25</v>
      </c>
      <c r="N955" t="b">
        <v>0</v>
      </c>
      <c r="O955" t="b">
        <v>1</v>
      </c>
      <c r="P955" t="s">
        <v>474</v>
      </c>
      <c r="Q955" s="4">
        <f t="shared" si="84"/>
        <v>0.6</v>
      </c>
      <c r="R955" s="7">
        <f t="shared" si="85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86"/>
        <v>41174.208333333336</v>
      </c>
      <c r="L956">
        <v>1350363600</v>
      </c>
      <c r="M956" s="10">
        <f t="shared" si="87"/>
        <v>41198.208333333336</v>
      </c>
      <c r="N956" t="b">
        <v>0</v>
      </c>
      <c r="O956" t="b">
        <v>0</v>
      </c>
      <c r="P956" t="s">
        <v>28</v>
      </c>
      <c r="Q956" s="4">
        <f t="shared" si="84"/>
        <v>3.6709859154929578</v>
      </c>
      <c r="R956" s="7">
        <f t="shared" si="85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86"/>
        <v>41238.25</v>
      </c>
      <c r="L957">
        <v>1353996000</v>
      </c>
      <c r="M957" s="10">
        <f t="shared" si="87"/>
        <v>41240.25</v>
      </c>
      <c r="N957" t="b">
        <v>0</v>
      </c>
      <c r="O957" t="b">
        <v>0</v>
      </c>
      <c r="P957" t="s">
        <v>33</v>
      </c>
      <c r="Q957" s="4">
        <f t="shared" si="84"/>
        <v>11.09</v>
      </c>
      <c r="R957" s="7">
        <f t="shared" si="85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86"/>
        <v>42360.25</v>
      </c>
      <c r="L958">
        <v>1451109600</v>
      </c>
      <c r="M958" s="10">
        <f t="shared" si="87"/>
        <v>42364.25</v>
      </c>
      <c r="N958" t="b">
        <v>0</v>
      </c>
      <c r="O958" t="b">
        <v>0</v>
      </c>
      <c r="P958" t="s">
        <v>474</v>
      </c>
      <c r="Q958" s="4">
        <f t="shared" si="84"/>
        <v>0.19028784648187633</v>
      </c>
      <c r="R958" s="7">
        <f t="shared" si="85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86"/>
        <v>40955.25</v>
      </c>
      <c r="L959">
        <v>1329631200</v>
      </c>
      <c r="M959" s="10">
        <f t="shared" si="87"/>
        <v>40958.25</v>
      </c>
      <c r="N959" t="b">
        <v>0</v>
      </c>
      <c r="O959" t="b">
        <v>0</v>
      </c>
      <c r="P959" t="s">
        <v>33</v>
      </c>
      <c r="Q959" s="4">
        <f t="shared" si="84"/>
        <v>1.2687755102040816</v>
      </c>
      <c r="R959" s="7">
        <f t="shared" si="85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86"/>
        <v>40350.208333333336</v>
      </c>
      <c r="L960">
        <v>1278997200</v>
      </c>
      <c r="M960" s="10">
        <f t="shared" si="87"/>
        <v>40372.208333333336</v>
      </c>
      <c r="N960" t="b">
        <v>0</v>
      </c>
      <c r="O960" t="b">
        <v>0</v>
      </c>
      <c r="P960" t="s">
        <v>71</v>
      </c>
      <c r="Q960" s="4">
        <f t="shared" si="84"/>
        <v>7.3463636363636367</v>
      </c>
      <c r="R960" s="7">
        <f t="shared" si="85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86"/>
        <v>40357.208333333336</v>
      </c>
      <c r="L961">
        <v>1280120400</v>
      </c>
      <c r="M961" s="10">
        <f t="shared" si="87"/>
        <v>40385.208333333336</v>
      </c>
      <c r="N961" t="b">
        <v>0</v>
      </c>
      <c r="O961" t="b">
        <v>0</v>
      </c>
      <c r="P961" t="s">
        <v>206</v>
      </c>
      <c r="Q961" s="4">
        <f t="shared" si="84"/>
        <v>4.5731034482758622E-2</v>
      </c>
      <c r="R961" s="7">
        <f t="shared" si="85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86"/>
        <v>42408.25</v>
      </c>
      <c r="L962">
        <v>1458104400</v>
      </c>
      <c r="M962" s="10">
        <f t="shared" si="87"/>
        <v>42445.208333333328</v>
      </c>
      <c r="N962" t="b">
        <v>0</v>
      </c>
      <c r="O962" t="b">
        <v>0</v>
      </c>
      <c r="P962" t="s">
        <v>28</v>
      </c>
      <c r="Q962" s="4">
        <f t="shared" ref="Q962:Q1001" si="90">E962/D962</f>
        <v>0.85054545454545449</v>
      </c>
      <c r="R962" s="7">
        <f t="shared" ref="R962:R1001" si="91">IFERROR(E962/G962,0)</f>
        <v>85.054545454545448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92">(((J963/60)/60)/24)+DATE(1970,1,1)</f>
        <v>40591.25</v>
      </c>
      <c r="L963">
        <v>1298268000</v>
      </c>
      <c r="M963" s="10">
        <f t="shared" ref="M963:M1001" si="93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90"/>
        <v>1.1929824561403508</v>
      </c>
      <c r="R963" s="7">
        <f t="shared" si="91"/>
        <v>43.87096774193548</v>
      </c>
      <c r="S963" t="str">
        <f t="shared" ref="S963:S1001" si="94">LEFT($P963,SEARCH("/",$P963,1)-1)</f>
        <v>publishing</v>
      </c>
      <c r="T963" t="str">
        <f t="shared" ref="T963:T1001" si="95">RIGHT(P963,LEN(P963) - SEARCH("/",P963,1))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92"/>
        <v>41592.25</v>
      </c>
      <c r="L964">
        <v>1386223200</v>
      </c>
      <c r="M964" s="10">
        <f t="shared" si="93"/>
        <v>41613.25</v>
      </c>
      <c r="N964" t="b">
        <v>0</v>
      </c>
      <c r="O964" t="b">
        <v>0</v>
      </c>
      <c r="P964" t="s">
        <v>17</v>
      </c>
      <c r="Q964" s="4">
        <f t="shared" si="90"/>
        <v>2.9602777777777778</v>
      </c>
      <c r="R964" s="7">
        <f t="shared" si="91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92"/>
        <v>40607.25</v>
      </c>
      <c r="L965">
        <v>1299823200</v>
      </c>
      <c r="M965" s="10">
        <f t="shared" si="93"/>
        <v>40613.25</v>
      </c>
      <c r="N965" t="b">
        <v>0</v>
      </c>
      <c r="O965" t="b">
        <v>1</v>
      </c>
      <c r="P965" t="s">
        <v>122</v>
      </c>
      <c r="Q965" s="4">
        <f t="shared" si="90"/>
        <v>0.84694915254237291</v>
      </c>
      <c r="R965" s="7">
        <f t="shared" si="91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92"/>
        <v>42135.208333333328</v>
      </c>
      <c r="L966">
        <v>1431752400</v>
      </c>
      <c r="M966" s="10">
        <f t="shared" si="93"/>
        <v>42140.208333333328</v>
      </c>
      <c r="N966" t="b">
        <v>0</v>
      </c>
      <c r="O966" t="b">
        <v>0</v>
      </c>
      <c r="P966" t="s">
        <v>33</v>
      </c>
      <c r="Q966" s="4">
        <f t="shared" si="90"/>
        <v>3.5578378378378379</v>
      </c>
      <c r="R966" s="7">
        <f t="shared" si="91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92"/>
        <v>40203.25</v>
      </c>
      <c r="L967">
        <v>1267855200</v>
      </c>
      <c r="M967" s="10">
        <f t="shared" si="93"/>
        <v>40243.25</v>
      </c>
      <c r="N967" t="b">
        <v>0</v>
      </c>
      <c r="O967" t="b">
        <v>0</v>
      </c>
      <c r="P967" t="s">
        <v>23</v>
      </c>
      <c r="Q967" s="4">
        <f t="shared" si="90"/>
        <v>3.8640909090909092</v>
      </c>
      <c r="R967" s="7">
        <f t="shared" si="91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92"/>
        <v>42901.208333333328</v>
      </c>
      <c r="L968">
        <v>1497675600</v>
      </c>
      <c r="M968" s="10">
        <f t="shared" si="93"/>
        <v>42903.208333333328</v>
      </c>
      <c r="N968" t="b">
        <v>0</v>
      </c>
      <c r="O968" t="b">
        <v>0</v>
      </c>
      <c r="P968" t="s">
        <v>33</v>
      </c>
      <c r="Q968" s="4">
        <f t="shared" si="90"/>
        <v>7.9223529411764702</v>
      </c>
      <c r="R968" s="7">
        <f t="shared" si="91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92"/>
        <v>41005.208333333336</v>
      </c>
      <c r="L969">
        <v>1336885200</v>
      </c>
      <c r="M969" s="10">
        <f t="shared" si="93"/>
        <v>41042.208333333336</v>
      </c>
      <c r="N969" t="b">
        <v>0</v>
      </c>
      <c r="O969" t="b">
        <v>0</v>
      </c>
      <c r="P969" t="s">
        <v>319</v>
      </c>
      <c r="Q969" s="4">
        <f t="shared" si="90"/>
        <v>1.3703393665158372</v>
      </c>
      <c r="R969" s="7">
        <f t="shared" si="91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92"/>
        <v>40544.25</v>
      </c>
      <c r="L970">
        <v>1295157600</v>
      </c>
      <c r="M970" s="10">
        <f t="shared" si="93"/>
        <v>40559.25</v>
      </c>
      <c r="N970" t="b">
        <v>0</v>
      </c>
      <c r="O970" t="b">
        <v>0</v>
      </c>
      <c r="P970" t="s">
        <v>17</v>
      </c>
      <c r="Q970" s="4">
        <f t="shared" si="90"/>
        <v>3.3820833333333336</v>
      </c>
      <c r="R970" s="7">
        <f t="shared" si="91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92"/>
        <v>43821.25</v>
      </c>
      <c r="L971">
        <v>1577599200</v>
      </c>
      <c r="M971" s="10">
        <f t="shared" si="93"/>
        <v>43828.25</v>
      </c>
      <c r="N971" t="b">
        <v>0</v>
      </c>
      <c r="O971" t="b">
        <v>0</v>
      </c>
      <c r="P971" t="s">
        <v>33</v>
      </c>
      <c r="Q971" s="4">
        <f t="shared" si="90"/>
        <v>1.0822784810126582</v>
      </c>
      <c r="R971" s="7">
        <f t="shared" si="91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92"/>
        <v>40672.208333333336</v>
      </c>
      <c r="L972">
        <v>1305003600</v>
      </c>
      <c r="M972" s="10">
        <f t="shared" si="93"/>
        <v>40673.208333333336</v>
      </c>
      <c r="N972" t="b">
        <v>0</v>
      </c>
      <c r="O972" t="b">
        <v>0</v>
      </c>
      <c r="P972" t="s">
        <v>33</v>
      </c>
      <c r="Q972" s="4">
        <f t="shared" si="90"/>
        <v>0.60757639620653314</v>
      </c>
      <c r="R972" s="7">
        <f t="shared" si="91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92"/>
        <v>41555.208333333336</v>
      </c>
      <c r="L973">
        <v>1381726800</v>
      </c>
      <c r="M973" s="10">
        <f t="shared" si="93"/>
        <v>41561.208333333336</v>
      </c>
      <c r="N973" t="b">
        <v>0</v>
      </c>
      <c r="O973" t="b">
        <v>0</v>
      </c>
      <c r="P973" t="s">
        <v>269</v>
      </c>
      <c r="Q973" s="4">
        <f t="shared" si="90"/>
        <v>0.27725490196078434</v>
      </c>
      <c r="R973" s="7">
        <f t="shared" si="91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92"/>
        <v>41792.208333333336</v>
      </c>
      <c r="L974">
        <v>1402462800</v>
      </c>
      <c r="M974" s="10">
        <f t="shared" si="93"/>
        <v>41801.208333333336</v>
      </c>
      <c r="N974" t="b">
        <v>0</v>
      </c>
      <c r="O974" t="b">
        <v>1</v>
      </c>
      <c r="P974" t="s">
        <v>28</v>
      </c>
      <c r="Q974" s="4">
        <f t="shared" si="90"/>
        <v>2.283934426229508</v>
      </c>
      <c r="R974" s="7">
        <f t="shared" si="91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92"/>
        <v>40522.25</v>
      </c>
      <c r="L975">
        <v>1292133600</v>
      </c>
      <c r="M975" s="10">
        <f t="shared" si="93"/>
        <v>40524.25</v>
      </c>
      <c r="N975" t="b">
        <v>0</v>
      </c>
      <c r="O975" t="b">
        <v>1</v>
      </c>
      <c r="P975" t="s">
        <v>33</v>
      </c>
      <c r="Q975" s="4">
        <f t="shared" si="90"/>
        <v>0.21615194054500414</v>
      </c>
      <c r="R975" s="7">
        <f t="shared" si="91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92"/>
        <v>41412.208333333336</v>
      </c>
      <c r="L976">
        <v>1368939600</v>
      </c>
      <c r="M976" s="10">
        <f t="shared" si="93"/>
        <v>41413.208333333336</v>
      </c>
      <c r="N976" t="b">
        <v>0</v>
      </c>
      <c r="O976" t="b">
        <v>0</v>
      </c>
      <c r="P976" t="s">
        <v>60</v>
      </c>
      <c r="Q976" s="4">
        <f t="shared" si="90"/>
        <v>3.73875</v>
      </c>
      <c r="R976" s="7">
        <f t="shared" si="91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92"/>
        <v>42337.25</v>
      </c>
      <c r="L977">
        <v>1452146400</v>
      </c>
      <c r="M977" s="10">
        <f t="shared" si="93"/>
        <v>42376.25</v>
      </c>
      <c r="N977" t="b">
        <v>0</v>
      </c>
      <c r="O977" t="b">
        <v>1</v>
      </c>
      <c r="P977" t="s">
        <v>33</v>
      </c>
      <c r="Q977" s="4">
        <f t="shared" si="90"/>
        <v>1.5492592592592593</v>
      </c>
      <c r="R977" s="7">
        <f t="shared" si="91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92"/>
        <v>40571.25</v>
      </c>
      <c r="L978">
        <v>1296712800</v>
      </c>
      <c r="M978" s="10">
        <f t="shared" si="93"/>
        <v>40577.25</v>
      </c>
      <c r="N978" t="b">
        <v>0</v>
      </c>
      <c r="O978" t="b">
        <v>1</v>
      </c>
      <c r="P978" t="s">
        <v>33</v>
      </c>
      <c r="Q978" s="4">
        <f t="shared" si="90"/>
        <v>3.2214999999999998</v>
      </c>
      <c r="R978" s="7">
        <f t="shared" si="91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92"/>
        <v>43138.25</v>
      </c>
      <c r="L979">
        <v>1520748000</v>
      </c>
      <c r="M979" s="10">
        <f t="shared" si="93"/>
        <v>43170.25</v>
      </c>
      <c r="N979" t="b">
        <v>0</v>
      </c>
      <c r="O979" t="b">
        <v>0</v>
      </c>
      <c r="P979" t="s">
        <v>17</v>
      </c>
      <c r="Q979" s="4">
        <f t="shared" si="90"/>
        <v>0.73957142857142855</v>
      </c>
      <c r="R979" s="7">
        <f t="shared" si="91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92"/>
        <v>42686.25</v>
      </c>
      <c r="L980">
        <v>1480831200</v>
      </c>
      <c r="M980" s="10">
        <f t="shared" si="93"/>
        <v>42708.25</v>
      </c>
      <c r="N980" t="b">
        <v>0</v>
      </c>
      <c r="O980" t="b">
        <v>0</v>
      </c>
      <c r="P980" t="s">
        <v>89</v>
      </c>
      <c r="Q980" s="4">
        <f t="shared" si="90"/>
        <v>8.641</v>
      </c>
      <c r="R980" s="7">
        <f t="shared" si="91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92"/>
        <v>42078.208333333328</v>
      </c>
      <c r="L981">
        <v>1426914000</v>
      </c>
      <c r="M981" s="10">
        <f t="shared" si="93"/>
        <v>42084.208333333328</v>
      </c>
      <c r="N981" t="b">
        <v>0</v>
      </c>
      <c r="O981" t="b">
        <v>0</v>
      </c>
      <c r="P981" t="s">
        <v>33</v>
      </c>
      <c r="Q981" s="4">
        <f t="shared" si="90"/>
        <v>1.432624584717608</v>
      </c>
      <c r="R981" s="7">
        <f t="shared" si="91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92"/>
        <v>42307.208333333328</v>
      </c>
      <c r="L982">
        <v>1446616800</v>
      </c>
      <c r="M982" s="10">
        <f t="shared" si="93"/>
        <v>42312.25</v>
      </c>
      <c r="N982" t="b">
        <v>1</v>
      </c>
      <c r="O982" t="b">
        <v>0</v>
      </c>
      <c r="P982" t="s">
        <v>68</v>
      </c>
      <c r="Q982" s="4">
        <f t="shared" si="90"/>
        <v>0.40281762295081969</v>
      </c>
      <c r="R982" s="7">
        <f t="shared" si="91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92"/>
        <v>43094.25</v>
      </c>
      <c r="L983">
        <v>1517032800</v>
      </c>
      <c r="M983" s="10">
        <f t="shared" si="93"/>
        <v>43127.25</v>
      </c>
      <c r="N983" t="b">
        <v>0</v>
      </c>
      <c r="O983" t="b">
        <v>0</v>
      </c>
      <c r="P983" t="s">
        <v>28</v>
      </c>
      <c r="Q983" s="4">
        <f t="shared" si="90"/>
        <v>1.7822388059701493</v>
      </c>
      <c r="R983" s="7">
        <f t="shared" si="91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92"/>
        <v>40743.208333333336</v>
      </c>
      <c r="L984">
        <v>1311224400</v>
      </c>
      <c r="M984" s="10">
        <f t="shared" si="93"/>
        <v>40745.208333333336</v>
      </c>
      <c r="N984" t="b">
        <v>0</v>
      </c>
      <c r="O984" t="b">
        <v>1</v>
      </c>
      <c r="P984" t="s">
        <v>42</v>
      </c>
      <c r="Q984" s="4">
        <f t="shared" si="90"/>
        <v>0.84930555555555554</v>
      </c>
      <c r="R984" s="7">
        <f t="shared" si="91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92"/>
        <v>43681.208333333328</v>
      </c>
      <c r="L985">
        <v>1566190800</v>
      </c>
      <c r="M985" s="10">
        <f t="shared" si="93"/>
        <v>43696.208333333328</v>
      </c>
      <c r="N985" t="b">
        <v>0</v>
      </c>
      <c r="O985" t="b">
        <v>0</v>
      </c>
      <c r="P985" t="s">
        <v>42</v>
      </c>
      <c r="Q985" s="4">
        <f t="shared" si="90"/>
        <v>1.4593648334624323</v>
      </c>
      <c r="R985" s="7">
        <f t="shared" si="91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92"/>
        <v>43716.208333333328</v>
      </c>
      <c r="L986">
        <v>1570165200</v>
      </c>
      <c r="M986" s="10">
        <f t="shared" si="93"/>
        <v>43742.208333333328</v>
      </c>
      <c r="N986" t="b">
        <v>0</v>
      </c>
      <c r="O986" t="b">
        <v>0</v>
      </c>
      <c r="P986" t="s">
        <v>33</v>
      </c>
      <c r="Q986" s="4">
        <f t="shared" si="90"/>
        <v>1.5246153846153847</v>
      </c>
      <c r="R986" s="7">
        <f t="shared" si="91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92"/>
        <v>41614.25</v>
      </c>
      <c r="L987">
        <v>1388556000</v>
      </c>
      <c r="M987" s="10">
        <f t="shared" si="93"/>
        <v>41640.25</v>
      </c>
      <c r="N987" t="b">
        <v>0</v>
      </c>
      <c r="O987" t="b">
        <v>1</v>
      </c>
      <c r="P987" t="s">
        <v>23</v>
      </c>
      <c r="Q987" s="4">
        <f t="shared" si="90"/>
        <v>0.67129542790152408</v>
      </c>
      <c r="R987" s="7">
        <f t="shared" si="91"/>
        <v>25.998410896708286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92"/>
        <v>40638.208333333336</v>
      </c>
      <c r="L988">
        <v>1303189200</v>
      </c>
      <c r="M988" s="10">
        <f t="shared" si="93"/>
        <v>40652.208333333336</v>
      </c>
      <c r="N988" t="b">
        <v>0</v>
      </c>
      <c r="O988" t="b">
        <v>0</v>
      </c>
      <c r="P988" t="s">
        <v>23</v>
      </c>
      <c r="Q988" s="4">
        <f t="shared" si="90"/>
        <v>0.40307692307692305</v>
      </c>
      <c r="R988" s="7">
        <f t="shared" si="91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92"/>
        <v>42852.208333333328</v>
      </c>
      <c r="L989">
        <v>1494478800</v>
      </c>
      <c r="M989" s="10">
        <f t="shared" si="93"/>
        <v>42866.208333333328</v>
      </c>
      <c r="N989" t="b">
        <v>0</v>
      </c>
      <c r="O989" t="b">
        <v>0</v>
      </c>
      <c r="P989" t="s">
        <v>42</v>
      </c>
      <c r="Q989" s="4">
        <f t="shared" si="90"/>
        <v>2.1679032258064517</v>
      </c>
      <c r="R989" s="7">
        <f t="shared" si="91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92"/>
        <v>42686.25</v>
      </c>
      <c r="L990">
        <v>1480744800</v>
      </c>
      <c r="M990" s="10">
        <f t="shared" si="93"/>
        <v>42707.25</v>
      </c>
      <c r="N990" t="b">
        <v>0</v>
      </c>
      <c r="O990" t="b">
        <v>0</v>
      </c>
      <c r="P990" t="s">
        <v>133</v>
      </c>
      <c r="Q990" s="4">
        <f t="shared" si="90"/>
        <v>0.52117021276595743</v>
      </c>
      <c r="R990" s="7">
        <f t="shared" si="91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92"/>
        <v>43571.208333333328</v>
      </c>
      <c r="L991">
        <v>1555822800</v>
      </c>
      <c r="M991" s="10">
        <f t="shared" si="93"/>
        <v>43576.208333333328</v>
      </c>
      <c r="N991" t="b">
        <v>0</v>
      </c>
      <c r="O991" t="b">
        <v>0</v>
      </c>
      <c r="P991" t="s">
        <v>206</v>
      </c>
      <c r="Q991" s="4">
        <f t="shared" si="90"/>
        <v>4.9958333333333336</v>
      </c>
      <c r="R991" s="7">
        <f t="shared" si="91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92"/>
        <v>42432.25</v>
      </c>
      <c r="L992">
        <v>1458882000</v>
      </c>
      <c r="M992" s="10">
        <f t="shared" si="93"/>
        <v>42454.208333333328</v>
      </c>
      <c r="N992" t="b">
        <v>0</v>
      </c>
      <c r="O992" t="b">
        <v>1</v>
      </c>
      <c r="P992" t="s">
        <v>53</v>
      </c>
      <c r="Q992" s="4">
        <f t="shared" si="90"/>
        <v>0.87679487179487181</v>
      </c>
      <c r="R992" s="7">
        <f t="shared" si="91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92"/>
        <v>41907.208333333336</v>
      </c>
      <c r="L993">
        <v>1411966800</v>
      </c>
      <c r="M993" s="10">
        <f t="shared" si="93"/>
        <v>41911.208333333336</v>
      </c>
      <c r="N993" t="b">
        <v>0</v>
      </c>
      <c r="O993" t="b">
        <v>1</v>
      </c>
      <c r="P993" t="s">
        <v>23</v>
      </c>
      <c r="Q993" s="4">
        <f t="shared" si="90"/>
        <v>1.131734693877551</v>
      </c>
      <c r="R993" s="7">
        <f t="shared" si="91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92"/>
        <v>43227.208333333328</v>
      </c>
      <c r="L994">
        <v>1526878800</v>
      </c>
      <c r="M994" s="10">
        <f t="shared" si="93"/>
        <v>43241.208333333328</v>
      </c>
      <c r="N994" t="b">
        <v>0</v>
      </c>
      <c r="O994" t="b">
        <v>1</v>
      </c>
      <c r="P994" t="s">
        <v>53</v>
      </c>
      <c r="Q994" s="4">
        <f t="shared" si="90"/>
        <v>4.2654838709677421</v>
      </c>
      <c r="R994" s="7">
        <f t="shared" si="91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92"/>
        <v>42362.25</v>
      </c>
      <c r="L995">
        <v>1452405600</v>
      </c>
      <c r="M995" s="10">
        <f t="shared" si="93"/>
        <v>42379.25</v>
      </c>
      <c r="N995" t="b">
        <v>0</v>
      </c>
      <c r="O995" t="b">
        <v>1</v>
      </c>
      <c r="P995" t="s">
        <v>122</v>
      </c>
      <c r="Q995" s="4">
        <f t="shared" si="90"/>
        <v>0.77632653061224488</v>
      </c>
      <c r="R995" s="7">
        <f t="shared" si="91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92"/>
        <v>41929.208333333336</v>
      </c>
      <c r="L996">
        <v>1414040400</v>
      </c>
      <c r="M996" s="10">
        <f t="shared" si="93"/>
        <v>41935.208333333336</v>
      </c>
      <c r="N996" t="b">
        <v>0</v>
      </c>
      <c r="O996" t="b">
        <v>1</v>
      </c>
      <c r="P996" t="s">
        <v>206</v>
      </c>
      <c r="Q996" s="4">
        <f t="shared" si="90"/>
        <v>0.52496810772501767</v>
      </c>
      <c r="R996" s="7">
        <f t="shared" si="91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92"/>
        <v>43408.208333333328</v>
      </c>
      <c r="L997">
        <v>1543816800</v>
      </c>
      <c r="M997" s="10">
        <f t="shared" si="93"/>
        <v>43437.25</v>
      </c>
      <c r="N997" t="b">
        <v>0</v>
      </c>
      <c r="O997" t="b">
        <v>1</v>
      </c>
      <c r="P997" t="s">
        <v>17</v>
      </c>
      <c r="Q997" s="4">
        <f t="shared" si="90"/>
        <v>1.5746762589928058</v>
      </c>
      <c r="R997" s="7">
        <f t="shared" si="91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92"/>
        <v>41276.25</v>
      </c>
      <c r="L998">
        <v>1359698400</v>
      </c>
      <c r="M998" s="10">
        <f t="shared" si="93"/>
        <v>41306.25</v>
      </c>
      <c r="N998" t="b">
        <v>0</v>
      </c>
      <c r="O998" t="b">
        <v>0</v>
      </c>
      <c r="P998" t="s">
        <v>33</v>
      </c>
      <c r="Q998" s="4">
        <f t="shared" si="90"/>
        <v>0.72939393939393937</v>
      </c>
      <c r="R998" s="7">
        <f t="shared" si="91"/>
        <v>42.982142857142854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92"/>
        <v>41659.25</v>
      </c>
      <c r="L999">
        <v>1390629600</v>
      </c>
      <c r="M999" s="10">
        <f t="shared" si="93"/>
        <v>41664.25</v>
      </c>
      <c r="N999" t="b">
        <v>0</v>
      </c>
      <c r="O999" t="b">
        <v>0</v>
      </c>
      <c r="P999" t="s">
        <v>33</v>
      </c>
      <c r="Q999" s="4">
        <f t="shared" si="90"/>
        <v>0.60565789473684206</v>
      </c>
      <c r="R999" s="7">
        <f t="shared" si="91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92"/>
        <v>40220.25</v>
      </c>
      <c r="L1000">
        <v>1267077600</v>
      </c>
      <c r="M1000" s="10">
        <f t="shared" si="93"/>
        <v>40234.25</v>
      </c>
      <c r="N1000" t="b">
        <v>0</v>
      </c>
      <c r="O1000" t="b">
        <v>1</v>
      </c>
      <c r="P1000" t="s">
        <v>60</v>
      </c>
      <c r="Q1000" s="4">
        <f t="shared" si="90"/>
        <v>0.5679129129129129</v>
      </c>
      <c r="R1000" s="7">
        <f t="shared" si="91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92"/>
        <v>42550.208333333328</v>
      </c>
      <c r="L1001">
        <v>1467781200</v>
      </c>
      <c r="M1001" s="10">
        <f t="shared" si="93"/>
        <v>42557.208333333328</v>
      </c>
      <c r="N1001" t="b">
        <v>0</v>
      </c>
      <c r="O1001" t="b">
        <v>0</v>
      </c>
      <c r="P1001" t="s">
        <v>17</v>
      </c>
      <c r="Q1001" s="4">
        <f t="shared" si="90"/>
        <v>0.56542754275427543</v>
      </c>
      <c r="R1001" s="7">
        <f t="shared" si="91"/>
        <v>55.98841354723708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ntainsText" dxfId="3" priority="16" operator="containsText" text="canceled">
      <formula>NOT(ISERROR(SEARCH("canceled",F1)))</formula>
    </cfRule>
    <cfRule type="containsText" dxfId="2" priority="17" operator="containsText" text="failed">
      <formula>NOT(ISERROR(SEARCH("failed",F1)))</formula>
    </cfRule>
    <cfRule type="containsText" dxfId="1" priority="18" operator="containsText" text="successful">
      <formula>NOT(ISERROR(SEARCH("successful",F1)))</formula>
    </cfRule>
    <cfRule type="containsText" dxfId="0" priority="19" operator="containsText" text="live">
      <formula>NOT(ISERROR(SEARCH("live",F1)))</formula>
    </cfRule>
  </conditionalFormatting>
  <conditionalFormatting sqref="Q2:Q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for Parent Category</vt:lpstr>
      <vt:lpstr>Pivot for Sub-Category</vt:lpstr>
      <vt:lpstr>Pivot for Years</vt:lpstr>
      <vt:lpstr>Percentage of Outcome</vt:lpstr>
      <vt:lpstr>Backers Per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2023-06-13T06:43:25Z</dcterms:modified>
</cp:coreProperties>
</file>