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<sst xmlns="http://schemas.openxmlformats.org/spreadsheetml/2006/main" count="50" uniqueCount="50">
  <si>
    <t>rating</t>
  </si>
  <si>
    <t>impact</t>
  </si>
  <si>
    <t>kdr</t>
  </si>
  <si>
    <t>dmr</t>
  </si>
  <si>
    <t>kpr</t>
  </si>
  <si>
    <t>apr</t>
  </si>
  <si>
    <t>dpr</t>
  </si>
  <si>
    <t>spr</t>
  </si>
  <si>
    <t>opk ratio</t>
  </si>
  <si>
    <t>opk rating</t>
  </si>
  <si>
    <t>wins perc after fk</t>
  </si>
  <si>
    <t>fk perc in wins</t>
  </si>
  <si>
    <t>multikill perc</t>
  </si>
  <si>
    <t>rating at least one perc</t>
  </si>
  <si>
    <t>is sniper</t>
  </si>
  <si>
    <t>clutch win perc</t>
  </si>
  <si>
    <t>dream team</t>
  </si>
  <si>
    <t>s1mple</t>
  </si>
  <si>
    <t>ZywOo</t>
  </si>
  <si>
    <t>NiKo</t>
  </si>
  <si>
    <t>blameF</t>
  </si>
  <si>
    <t>gla1ve</t>
  </si>
  <si>
    <t>Heroic</t>
  </si>
  <si>
    <t>cadiaN</t>
  </si>
  <si>
    <t>stavn</t>
  </si>
  <si>
    <t>TeSeS</t>
  </si>
  <si>
    <t>sjuush</t>
  </si>
  <si>
    <t>jabbi</t>
  </si>
  <si>
    <t>dt vs Heroic</t>
  </si>
  <si>
    <t>TL</t>
  </si>
  <si>
    <t>nitr0</t>
  </si>
  <si>
    <t>NAF</t>
  </si>
  <si>
    <t>EliGE</t>
  </si>
  <si>
    <t>oSee</t>
  </si>
  <si>
    <t>YEKINDAR</t>
  </si>
  <si>
    <t>dt vs TL</t>
  </si>
  <si>
    <t>C9</t>
  </si>
  <si>
    <t>HObbit</t>
  </si>
  <si>
    <t>interz</t>
  </si>
  <si>
    <t>Ax1Le</t>
  </si>
  <si>
    <t>sh1ro</t>
  </si>
  <si>
    <t>nafany</t>
  </si>
  <si>
    <t>TL vs C9</t>
  </si>
  <si>
    <t>dt vs C9</t>
  </si>
  <si>
    <t>Heroic vs C9</t>
  </si>
  <si>
    <t>Heroic vs TL</t>
  </si>
  <si>
    <t>newTL</t>
  </si>
  <si>
    <t>-oSee +s1mple</t>
  </si>
  <si>
    <t>Heroic vs new TL</t>
  </si>
  <si>
    <t>C9 vs newTL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</si>
</sst>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>
      <c r="A2" s="1" t="s">
        <v>16</v>
      </c>
      <c r="B2" s="1" t="s">
        <v>17</v>
      </c>
      <c r="C2" s="2">
        <v>1.23</v>
      </c>
      <c r="D2" s="2">
        <v>1.27</v>
      </c>
      <c r="E2" s="2">
        <v>1.29</v>
      </c>
      <c r="F2" s="2">
        <v>83.4</v>
      </c>
      <c r="G2" s="2">
        <v>0.81</v>
      </c>
      <c r="H2" s="2">
        <v>0.09</v>
      </c>
      <c r="I2" s="2">
        <v>0.62</v>
      </c>
      <c r="J2" s="2">
        <v>0.09</v>
      </c>
      <c r="K2" s="2">
        <v>1.54</v>
      </c>
      <c r="L2" s="2">
        <v>1.25</v>
      </c>
      <c r="M2" s="2">
        <v>0.758</v>
      </c>
      <c r="N2" s="2">
        <v>0.222</v>
      </c>
      <c r="O2" s="2">
        <f>176/859</f>
        <v>0.2048894063</v>
      </c>
      <c r="P2" s="2">
        <v>0.854</v>
      </c>
      <c r="Q2" s="2">
        <v>1.0</v>
      </c>
      <c r="R2" s="2">
        <f>9/11</f>
        <v>0.8181818182</v>
      </c>
    </row>
    <row r="3">
      <c r="A3" s="1"/>
      <c r="B3" s="1" t="s">
        <v>18</v>
      </c>
      <c r="C3" s="2">
        <v>1.33</v>
      </c>
      <c r="D3" s="2">
        <v>1.4</v>
      </c>
      <c r="E3" s="2">
        <v>1.46</v>
      </c>
      <c r="F3" s="2">
        <v>87.0</v>
      </c>
      <c r="G3" s="2">
        <v>0.85</v>
      </c>
      <c r="H3" s="2">
        <v>0.11</v>
      </c>
      <c r="I3" s="2">
        <v>0.58</v>
      </c>
      <c r="J3" s="2">
        <v>0.11</v>
      </c>
      <c r="K3" s="2">
        <v>1.97</v>
      </c>
      <c r="L3" s="2">
        <v>1.23</v>
      </c>
      <c r="M3" s="2">
        <v>0.712</v>
      </c>
      <c r="N3" s="2">
        <v>0.191</v>
      </c>
      <c r="O3" s="2">
        <f>215/974</f>
        <v>0.2207392197</v>
      </c>
      <c r="P3" s="2">
        <v>0.882</v>
      </c>
      <c r="Q3" s="2">
        <v>1.0</v>
      </c>
      <c r="R3" s="2">
        <f>10/12</f>
        <v>0.8333333333</v>
      </c>
    </row>
    <row r="4">
      <c r="A4" s="1"/>
      <c r="B4" s="1" t="s">
        <v>19</v>
      </c>
      <c r="C4" s="2">
        <v>1.18</v>
      </c>
      <c r="D4" s="2">
        <v>1.23</v>
      </c>
      <c r="E4" s="2">
        <v>1.15</v>
      </c>
      <c r="F4" s="2">
        <v>87.5</v>
      </c>
      <c r="G4" s="2">
        <v>0.75</v>
      </c>
      <c r="H4" s="2">
        <v>0.17</v>
      </c>
      <c r="I4" s="2">
        <v>0.65</v>
      </c>
      <c r="J4" s="2">
        <v>0.06</v>
      </c>
      <c r="K4" s="2">
        <v>1.24</v>
      </c>
      <c r="L4" s="2">
        <v>1.19</v>
      </c>
      <c r="M4" s="2">
        <v>0.731</v>
      </c>
      <c r="N4" s="2">
        <v>0.198</v>
      </c>
      <c r="O4" s="2">
        <f>84/472</f>
        <v>0.1779661017</v>
      </c>
      <c r="P4" s="2">
        <v>0.765</v>
      </c>
      <c r="Q4" s="2">
        <v>0.0</v>
      </c>
      <c r="R4" s="2">
        <f>4/7</f>
        <v>0.5714285714</v>
      </c>
    </row>
    <row r="5">
      <c r="A5" s="1"/>
      <c r="B5" s="1" t="s">
        <v>20</v>
      </c>
      <c r="C5" s="2">
        <v>1.25</v>
      </c>
      <c r="D5" s="2">
        <v>1.36</v>
      </c>
      <c r="E5" s="2">
        <v>1.24</v>
      </c>
      <c r="F5" s="2">
        <v>89.6</v>
      </c>
      <c r="G5" s="2">
        <v>0.81</v>
      </c>
      <c r="H5" s="2">
        <v>0.15</v>
      </c>
      <c r="I5" s="2">
        <v>0.65</v>
      </c>
      <c r="J5" s="2">
        <v>0.1</v>
      </c>
      <c r="K5" s="2">
        <v>1.79</v>
      </c>
      <c r="L5" s="2">
        <v>1.21</v>
      </c>
      <c r="M5" s="2">
        <v>0.752</v>
      </c>
      <c r="N5" s="2">
        <v>0.199</v>
      </c>
      <c r="O5" s="2">
        <f>177/852</f>
        <v>0.2077464789</v>
      </c>
      <c r="P5" s="2">
        <v>0.821</v>
      </c>
      <c r="Q5" s="2">
        <v>0.0</v>
      </c>
      <c r="R5" s="2">
        <f>9/13</f>
        <v>0.6923076923</v>
      </c>
    </row>
    <row r="6">
      <c r="A6" s="1"/>
      <c r="B6" s="1" t="s">
        <v>21</v>
      </c>
      <c r="C6" s="2">
        <v>0.99</v>
      </c>
      <c r="D6" s="2">
        <v>0.99</v>
      </c>
      <c r="E6" s="2">
        <v>0.9</v>
      </c>
      <c r="F6" s="2">
        <v>71.0</v>
      </c>
      <c r="G6" s="2">
        <v>0.62</v>
      </c>
      <c r="H6" s="2">
        <v>0.15</v>
      </c>
      <c r="I6" s="2">
        <v>0.69</v>
      </c>
      <c r="J6" s="2">
        <v>0.07</v>
      </c>
      <c r="K6" s="2">
        <v>0.82</v>
      </c>
      <c r="L6" s="2">
        <v>1.0</v>
      </c>
      <c r="M6" s="2">
        <v>0.702</v>
      </c>
      <c r="N6" s="2">
        <v>0.154</v>
      </c>
      <c r="O6" s="2">
        <f>121/852</f>
        <v>0.1420187793</v>
      </c>
      <c r="P6" s="2">
        <v>0.571</v>
      </c>
      <c r="Q6" s="2">
        <v>0.0</v>
      </c>
      <c r="R6" s="2">
        <f>4/8</f>
        <v>0.5</v>
      </c>
    </row>
    <row r="7">
      <c r="A7" s="1"/>
      <c r="B7" s="1"/>
      <c r="C7" s="2">
        <f t="shared" ref="C7:N7" si="1">SUM(C2:C6)</f>
        <v>5.98</v>
      </c>
      <c r="D7" s="2">
        <f t="shared" si="1"/>
        <v>6.25</v>
      </c>
      <c r="E7" s="2">
        <f t="shared" si="1"/>
        <v>6.04</v>
      </c>
      <c r="F7" s="2">
        <f t="shared" si="1"/>
        <v>418.5</v>
      </c>
      <c r="G7" s="2">
        <f t="shared" si="1"/>
        <v>3.84</v>
      </c>
      <c r="H7" s="2">
        <f t="shared" si="1"/>
        <v>0.67</v>
      </c>
      <c r="I7" s="2">
        <f t="shared" si="1"/>
        <v>3.19</v>
      </c>
      <c r="J7" s="2">
        <f t="shared" si="1"/>
        <v>0.43</v>
      </c>
      <c r="K7" s="2">
        <f t="shared" si="1"/>
        <v>7.36</v>
      </c>
      <c r="L7" s="2">
        <f t="shared" si="1"/>
        <v>5.88</v>
      </c>
      <c r="M7" s="2">
        <f t="shared" si="1"/>
        <v>3.655</v>
      </c>
      <c r="N7" s="2">
        <f t="shared" si="1"/>
        <v>0.964</v>
      </c>
      <c r="O7" s="2">
        <f>SUM(O2:O5)</f>
        <v>0.8113412066</v>
      </c>
      <c r="P7" s="2">
        <f t="shared" ref="P7:Q7" si="2">SUM(P2:P6)</f>
        <v>3.893</v>
      </c>
      <c r="Q7" s="2">
        <f t="shared" si="2"/>
        <v>2</v>
      </c>
      <c r="R7" s="2">
        <f>SUM(R2:R5)</f>
        <v>2.915251415</v>
      </c>
    </row>
    <row r="8">
      <c r="A8" s="1" t="s">
        <v>22</v>
      </c>
      <c r="B8" s="1" t="s">
        <v>23</v>
      </c>
      <c r="C8" s="2">
        <v>1.11</v>
      </c>
      <c r="D8" s="2">
        <v>1.09</v>
      </c>
      <c r="E8" s="2">
        <v>1.14</v>
      </c>
      <c r="F8" s="2">
        <v>72.4</v>
      </c>
      <c r="G8" s="2">
        <v>0.68</v>
      </c>
      <c r="H8" s="2">
        <v>0.11</v>
      </c>
      <c r="I8" s="2">
        <v>0.6</v>
      </c>
      <c r="J8" s="2">
        <v>0.09</v>
      </c>
      <c r="K8" s="2">
        <v>1.43</v>
      </c>
      <c r="L8" s="2">
        <v>1.14</v>
      </c>
      <c r="M8" s="2">
        <v>0.753</v>
      </c>
      <c r="N8" s="2">
        <v>0.176</v>
      </c>
      <c r="O8" s="2">
        <f>(169+52)/1377</f>
        <v>0.1604938272</v>
      </c>
      <c r="P8" s="2">
        <v>0.647</v>
      </c>
      <c r="Q8" s="2">
        <v>1.0</v>
      </c>
      <c r="R8" s="2">
        <f>15/23</f>
        <v>0.652173913</v>
      </c>
    </row>
    <row r="9">
      <c r="A9" s="1"/>
      <c r="B9" s="1" t="s">
        <v>24</v>
      </c>
      <c r="C9" s="2">
        <v>1.12</v>
      </c>
      <c r="D9" s="2">
        <v>1.07</v>
      </c>
      <c r="E9" s="2">
        <v>1.1</v>
      </c>
      <c r="F9" s="2">
        <v>81.1</v>
      </c>
      <c r="G9" s="2">
        <v>0.72</v>
      </c>
      <c r="H9" s="2">
        <v>0.15</v>
      </c>
      <c r="I9" s="2">
        <v>0.66</v>
      </c>
      <c r="J9" s="2">
        <v>0.14</v>
      </c>
      <c r="K9" s="2">
        <v>0.89</v>
      </c>
      <c r="L9" s="2">
        <v>0.98</v>
      </c>
      <c r="M9" s="2">
        <v>0.724</v>
      </c>
      <c r="N9" s="2">
        <v>0.127</v>
      </c>
      <c r="O9" s="2">
        <f>(181+59)/1377</f>
        <v>0.174291939</v>
      </c>
      <c r="P9" s="2">
        <v>0.647</v>
      </c>
      <c r="Q9" s="2">
        <v>0.0</v>
      </c>
      <c r="R9" s="2">
        <f>17/19</f>
        <v>0.8947368421</v>
      </c>
    </row>
    <row r="10">
      <c r="A10" s="1"/>
      <c r="B10" s="1" t="s">
        <v>25</v>
      </c>
      <c r="C10" s="2">
        <v>1.07</v>
      </c>
      <c r="D10" s="2">
        <v>1.03</v>
      </c>
      <c r="E10" s="2">
        <v>1.01</v>
      </c>
      <c r="F10" s="2">
        <v>75.6</v>
      </c>
      <c r="G10" s="2">
        <v>0.68</v>
      </c>
      <c r="H10" s="2">
        <v>0.15</v>
      </c>
      <c r="I10" s="2">
        <v>0.67</v>
      </c>
      <c r="J10" s="2">
        <v>0.13</v>
      </c>
      <c r="K10" s="2">
        <v>0.77</v>
      </c>
      <c r="L10" s="2">
        <v>0.94</v>
      </c>
      <c r="M10" s="2">
        <v>0.731</v>
      </c>
      <c r="N10" s="2">
        <v>0.135</v>
      </c>
      <c r="O10" s="2">
        <f>(179+45)/1377</f>
        <v>0.1626724764</v>
      </c>
      <c r="P10" s="2">
        <v>0.667</v>
      </c>
      <c r="Q10" s="2">
        <v>0.0</v>
      </c>
      <c r="R10" s="2">
        <f>9/14</f>
        <v>0.6428571429</v>
      </c>
    </row>
    <row r="11">
      <c r="A11" s="1"/>
      <c r="B11" s="1" t="s">
        <v>26</v>
      </c>
      <c r="C11" s="2">
        <v>1.05</v>
      </c>
      <c r="D11" s="2">
        <v>0.96</v>
      </c>
      <c r="E11" s="2">
        <v>0.99</v>
      </c>
      <c r="F11" s="2">
        <v>73.2</v>
      </c>
      <c r="G11" s="2">
        <v>0.65</v>
      </c>
      <c r="H11" s="2">
        <v>0.14</v>
      </c>
      <c r="I11" s="2">
        <v>0.66</v>
      </c>
      <c r="J11" s="2">
        <v>0.09</v>
      </c>
      <c r="K11" s="2">
        <v>0.99</v>
      </c>
      <c r="L11" s="2">
        <v>0.96</v>
      </c>
      <c r="M11" s="2">
        <v>0.724</v>
      </c>
      <c r="N11" s="2">
        <v>0.122</v>
      </c>
      <c r="O11" s="2">
        <f>(167+39)/1377</f>
        <v>0.149600581</v>
      </c>
      <c r="P11" s="2">
        <v>0.608</v>
      </c>
      <c r="Q11" s="2">
        <v>0.0</v>
      </c>
      <c r="R11" s="2">
        <f t="shared" ref="R11:R12" si="3">9/13</f>
        <v>0.6923076923</v>
      </c>
    </row>
    <row r="12">
      <c r="A12" s="1"/>
      <c r="B12" s="1" t="s">
        <v>27</v>
      </c>
      <c r="C12" s="2">
        <v>1.03</v>
      </c>
      <c r="D12" s="2">
        <v>0.99</v>
      </c>
      <c r="E12" s="2">
        <v>1.02</v>
      </c>
      <c r="F12" s="2">
        <v>70.0</v>
      </c>
      <c r="G12" s="2">
        <v>0.67</v>
      </c>
      <c r="H12" s="2">
        <v>0.12</v>
      </c>
      <c r="I12" s="2">
        <v>0.65</v>
      </c>
      <c r="J12" s="2">
        <v>0.1</v>
      </c>
      <c r="K12" s="2">
        <v>0.82</v>
      </c>
      <c r="L12" s="2">
        <v>0.92</v>
      </c>
      <c r="M12" s="2">
        <v>0.72</v>
      </c>
      <c r="N12" s="2">
        <v>0.117</v>
      </c>
      <c r="O12" s="2">
        <f>(190+48)/1377</f>
        <v>0.1728395062</v>
      </c>
      <c r="P12" s="2">
        <v>0.569</v>
      </c>
      <c r="Q12" s="2">
        <v>0.0</v>
      </c>
      <c r="R12" s="2">
        <f t="shared" si="3"/>
        <v>0.6923076923</v>
      </c>
    </row>
    <row r="13">
      <c r="A13" s="1"/>
      <c r="B13" s="1"/>
      <c r="C13" s="2">
        <f t="shared" ref="C13:R13" si="4">SUM(C8:C12)</f>
        <v>5.38</v>
      </c>
      <c r="D13" s="2">
        <f t="shared" si="4"/>
        <v>5.14</v>
      </c>
      <c r="E13" s="2">
        <f t="shared" si="4"/>
        <v>5.26</v>
      </c>
      <c r="F13" s="2">
        <f t="shared" si="4"/>
        <v>372.3</v>
      </c>
      <c r="G13" s="2">
        <f t="shared" si="4"/>
        <v>3.4</v>
      </c>
      <c r="H13" s="2">
        <f t="shared" si="4"/>
        <v>0.67</v>
      </c>
      <c r="I13" s="2">
        <f t="shared" si="4"/>
        <v>3.24</v>
      </c>
      <c r="J13" s="2">
        <f t="shared" si="4"/>
        <v>0.55</v>
      </c>
      <c r="K13" s="2">
        <f t="shared" si="4"/>
        <v>4.9</v>
      </c>
      <c r="L13" s="2">
        <f t="shared" si="4"/>
        <v>4.94</v>
      </c>
      <c r="M13" s="2">
        <f t="shared" si="4"/>
        <v>3.652</v>
      </c>
      <c r="N13" s="2">
        <f t="shared" si="4"/>
        <v>0.677</v>
      </c>
      <c r="O13" s="2">
        <f t="shared" si="4"/>
        <v>0.8198983297</v>
      </c>
      <c r="P13" s="2">
        <f t="shared" si="4"/>
        <v>3.138</v>
      </c>
      <c r="Q13" s="2">
        <f t="shared" si="4"/>
        <v>1</v>
      </c>
      <c r="R13" s="2">
        <f t="shared" si="4"/>
        <v>3.574383283</v>
      </c>
    </row>
    <row r="14">
      <c r="A14" s="1" t="s">
        <v>28</v>
      </c>
      <c r="B14" s="1"/>
      <c r="C14" s="2">
        <f t="shared" ref="C14:R14" si="5">C7-C13</f>
        <v>0.6</v>
      </c>
      <c r="D14" s="2">
        <f t="shared" si="5"/>
        <v>1.11</v>
      </c>
      <c r="E14" s="2">
        <f t="shared" si="5"/>
        <v>0.78</v>
      </c>
      <c r="F14" s="2">
        <f t="shared" si="5"/>
        <v>46.2</v>
      </c>
      <c r="G14" s="2">
        <f t="shared" si="5"/>
        <v>0.44</v>
      </c>
      <c r="H14" s="2">
        <f t="shared" si="5"/>
        <v>0</v>
      </c>
      <c r="I14" s="2">
        <f t="shared" si="5"/>
        <v>-0.05</v>
      </c>
      <c r="J14" s="2">
        <f t="shared" si="5"/>
        <v>-0.12</v>
      </c>
      <c r="K14" s="2">
        <f t="shared" si="5"/>
        <v>2.46</v>
      </c>
      <c r="L14" s="2">
        <f t="shared" si="5"/>
        <v>0.94</v>
      </c>
      <c r="M14" s="2">
        <f t="shared" si="5"/>
        <v>0.003</v>
      </c>
      <c r="N14" s="2">
        <f t="shared" si="5"/>
        <v>0.287</v>
      </c>
      <c r="O14" s="2">
        <f t="shared" si="5"/>
        <v>-0.008557123135</v>
      </c>
      <c r="P14" s="2">
        <f t="shared" si="5"/>
        <v>0.755</v>
      </c>
      <c r="Q14" s="2">
        <f t="shared" si="5"/>
        <v>1</v>
      </c>
      <c r="R14" s="2">
        <f t="shared" si="5"/>
        <v>-0.6591318674</v>
      </c>
    </row>
    <row r="15">
      <c r="A15" s="1" t="s">
        <v>29</v>
      </c>
      <c r="B15" s="1" t="s">
        <v>30</v>
      </c>
      <c r="C15" s="2">
        <v>0.87</v>
      </c>
      <c r="D15" s="2">
        <v>0.72</v>
      </c>
      <c r="E15" s="2">
        <v>0.8</v>
      </c>
      <c r="F15" s="2">
        <v>61.5</v>
      </c>
      <c r="G15" s="2">
        <v>0.53</v>
      </c>
      <c r="H15" s="2">
        <v>0.12</v>
      </c>
      <c r="I15" s="2">
        <v>0.66</v>
      </c>
      <c r="J15" s="2">
        <v>0.07</v>
      </c>
      <c r="K15" s="2">
        <v>0.72</v>
      </c>
      <c r="L15" s="2">
        <v>0.83</v>
      </c>
      <c r="M15" s="2">
        <v>0.726</v>
      </c>
      <c r="N15" s="2">
        <v>0.089</v>
      </c>
      <c r="O15" s="2">
        <f>124/1174</f>
        <v>0.1056218058</v>
      </c>
      <c r="P15" s="2">
        <v>0.279</v>
      </c>
      <c r="Q15" s="2">
        <v>0.0</v>
      </c>
      <c r="R15" s="2">
        <f>5/12</f>
        <v>0.4166666667</v>
      </c>
    </row>
    <row r="16">
      <c r="A16" s="1"/>
      <c r="B16" s="1" t="s">
        <v>31</v>
      </c>
      <c r="C16" s="2">
        <v>1.09</v>
      </c>
      <c r="D16" s="2">
        <v>0.9</v>
      </c>
      <c r="E16" s="2">
        <v>1.12</v>
      </c>
      <c r="F16" s="2">
        <v>76.3</v>
      </c>
      <c r="G16" s="2">
        <v>0.68</v>
      </c>
      <c r="H16" s="2">
        <v>0.13</v>
      </c>
      <c r="I16" s="2">
        <v>0.61</v>
      </c>
      <c r="J16" s="2">
        <v>0.11</v>
      </c>
      <c r="K16" s="2">
        <v>1.45</v>
      </c>
      <c r="L16" s="2">
        <v>0.89</v>
      </c>
      <c r="M16" s="2">
        <v>0.676</v>
      </c>
      <c r="N16" s="2">
        <v>0.077</v>
      </c>
      <c r="O16" s="2">
        <f>(139+48)/1174</f>
        <v>0.1592844974</v>
      </c>
      <c r="P16" s="2">
        <v>0.674</v>
      </c>
      <c r="Q16" s="2">
        <v>0.0</v>
      </c>
      <c r="R16" s="2">
        <f>11/17</f>
        <v>0.6470588235</v>
      </c>
    </row>
    <row r="17">
      <c r="A17" s="1"/>
      <c r="B17" s="1" t="s">
        <v>32</v>
      </c>
      <c r="C17" s="2">
        <v>1.04</v>
      </c>
      <c r="D17" s="2">
        <v>1.02</v>
      </c>
      <c r="E17" s="2">
        <v>1.0</v>
      </c>
      <c r="F17" s="2">
        <v>75.7</v>
      </c>
      <c r="G17" s="2">
        <v>0.69</v>
      </c>
      <c r="H17" s="2">
        <v>0.15</v>
      </c>
      <c r="I17" s="2">
        <v>0.69</v>
      </c>
      <c r="J17" s="2">
        <v>0.11</v>
      </c>
      <c r="K17" s="2">
        <v>0.75</v>
      </c>
      <c r="L17" s="2">
        <v>0.91</v>
      </c>
      <c r="M17" s="2">
        <v>0.798</v>
      </c>
      <c r="N17" s="2">
        <v>0.139</v>
      </c>
      <c r="O17" s="2">
        <f>(133+56)/1174</f>
        <v>0.160988075</v>
      </c>
      <c r="P17" s="2">
        <v>0.581</v>
      </c>
      <c r="Q17" s="2">
        <v>0.0</v>
      </c>
      <c r="R17" s="2">
        <f>6/10</f>
        <v>0.6</v>
      </c>
    </row>
    <row r="18">
      <c r="A18" s="1"/>
      <c r="B18" s="1" t="s">
        <v>33</v>
      </c>
      <c r="C18" s="2">
        <v>1.01</v>
      </c>
      <c r="D18" s="2">
        <v>0.93</v>
      </c>
      <c r="E18" s="2">
        <v>1.03</v>
      </c>
      <c r="F18" s="2">
        <v>65.5</v>
      </c>
      <c r="G18" s="2">
        <v>0.64</v>
      </c>
      <c r="H18" s="2">
        <v>0.09</v>
      </c>
      <c r="I18" s="2">
        <v>0.62</v>
      </c>
      <c r="J18" s="2">
        <v>0.09</v>
      </c>
      <c r="K18" s="2">
        <v>1.41</v>
      </c>
      <c r="L18" s="2">
        <v>1.04</v>
      </c>
      <c r="M18" s="2">
        <v>0.754</v>
      </c>
      <c r="N18" s="2">
        <v>0.144</v>
      </c>
      <c r="O18" s="2">
        <f>176/1174</f>
        <v>0.1499148211</v>
      </c>
      <c r="P18" s="2">
        <v>0.488</v>
      </c>
      <c r="Q18" s="2">
        <v>1.0</v>
      </c>
      <c r="R18" s="2">
        <f>6/14</f>
        <v>0.4285714286</v>
      </c>
    </row>
    <row r="19">
      <c r="A19" s="1"/>
      <c r="B19" s="1" t="s">
        <v>34</v>
      </c>
      <c r="C19" s="2">
        <v>1.15</v>
      </c>
      <c r="D19" s="2">
        <v>1.43</v>
      </c>
      <c r="E19" s="2">
        <v>1.05</v>
      </c>
      <c r="F19" s="2">
        <v>84.8</v>
      </c>
      <c r="G19" s="2">
        <v>0.75</v>
      </c>
      <c r="H19" s="2">
        <v>0.14</v>
      </c>
      <c r="I19" s="2">
        <v>0.72</v>
      </c>
      <c r="J19" s="2">
        <v>0.07</v>
      </c>
      <c r="K19" s="2">
        <v>1.08</v>
      </c>
      <c r="L19" s="2">
        <v>1.35</v>
      </c>
      <c r="M19" s="2">
        <v>0.767</v>
      </c>
      <c r="N19" s="2">
        <v>0.298</v>
      </c>
      <c r="O19" s="2">
        <f>230/1174</f>
        <v>0.195911414</v>
      </c>
      <c r="P19" s="2">
        <v>0.744</v>
      </c>
      <c r="Q19" s="2">
        <v>0.0</v>
      </c>
      <c r="R19" s="2">
        <f>8/9</f>
        <v>0.8888888889</v>
      </c>
    </row>
    <row r="20">
      <c r="A20" s="1"/>
      <c r="B20" s="1"/>
      <c r="C20" s="2">
        <f t="shared" ref="C20:R20" si="6">SUM(C15:C19)</f>
        <v>5.16</v>
      </c>
      <c r="D20" s="2">
        <f t="shared" si="6"/>
        <v>5</v>
      </c>
      <c r="E20" s="2">
        <f t="shared" si="6"/>
        <v>5</v>
      </c>
      <c r="F20" s="2">
        <f t="shared" si="6"/>
        <v>363.8</v>
      </c>
      <c r="G20" s="2">
        <f t="shared" si="6"/>
        <v>3.29</v>
      </c>
      <c r="H20" s="2">
        <f t="shared" si="6"/>
        <v>0.63</v>
      </c>
      <c r="I20" s="2">
        <f t="shared" si="6"/>
        <v>3.3</v>
      </c>
      <c r="J20" s="2">
        <f t="shared" si="6"/>
        <v>0.45</v>
      </c>
      <c r="K20" s="2">
        <f t="shared" si="6"/>
        <v>5.41</v>
      </c>
      <c r="L20" s="2">
        <f t="shared" si="6"/>
        <v>5.02</v>
      </c>
      <c r="M20" s="2">
        <f t="shared" si="6"/>
        <v>3.721</v>
      </c>
      <c r="N20" s="2">
        <f t="shared" si="6"/>
        <v>0.747</v>
      </c>
      <c r="O20" s="2">
        <f t="shared" si="6"/>
        <v>0.7717206133</v>
      </c>
      <c r="P20" s="2">
        <f t="shared" si="6"/>
        <v>2.766</v>
      </c>
      <c r="Q20" s="2">
        <f t="shared" si="6"/>
        <v>1</v>
      </c>
      <c r="R20" s="2">
        <f t="shared" si="6"/>
        <v>2.981185808</v>
      </c>
    </row>
    <row r="21">
      <c r="A21" s="1" t="s">
        <v>35</v>
      </c>
      <c r="B21" s="1"/>
      <c r="C21" s="2">
        <f t="shared" ref="C21:R21" si="7">C7-C20</f>
        <v>0.82</v>
      </c>
      <c r="D21" s="2">
        <f t="shared" si="7"/>
        <v>1.25</v>
      </c>
      <c r="E21" s="2">
        <f t="shared" si="7"/>
        <v>1.04</v>
      </c>
      <c r="F21" s="2">
        <f t="shared" si="7"/>
        <v>54.7</v>
      </c>
      <c r="G21" s="2">
        <f t="shared" si="7"/>
        <v>0.55</v>
      </c>
      <c r="H21" s="2">
        <f t="shared" si="7"/>
        <v>0.04</v>
      </c>
      <c r="I21" s="2">
        <f t="shared" si="7"/>
        <v>-0.11</v>
      </c>
      <c r="J21" s="2">
        <f t="shared" si="7"/>
        <v>-0.02</v>
      </c>
      <c r="K21" s="2">
        <f t="shared" si="7"/>
        <v>1.95</v>
      </c>
      <c r="L21" s="2">
        <f t="shared" si="7"/>
        <v>0.86</v>
      </c>
      <c r="M21" s="2">
        <f t="shared" si="7"/>
        <v>-0.066</v>
      </c>
      <c r="N21" s="2">
        <f t="shared" si="7"/>
        <v>0.217</v>
      </c>
      <c r="O21" s="2">
        <f t="shared" si="7"/>
        <v>0.03962059328</v>
      </c>
      <c r="P21" s="2">
        <f t="shared" si="7"/>
        <v>1.127</v>
      </c>
      <c r="Q21" s="2">
        <f t="shared" si="7"/>
        <v>1</v>
      </c>
      <c r="R21" s="2">
        <f t="shared" si="7"/>
        <v>-0.0659343924</v>
      </c>
    </row>
    <row r="22">
      <c r="A22" s="3" t="s">
        <v>36</v>
      </c>
      <c r="B22" s="3" t="s">
        <v>37</v>
      </c>
      <c r="C22" s="3">
        <v>1.09</v>
      </c>
      <c r="D22" s="3">
        <v>1.16</v>
      </c>
      <c r="E22" s="3">
        <v>1.01</v>
      </c>
      <c r="F22" s="3">
        <v>78.8</v>
      </c>
      <c r="G22" s="3">
        <v>0.69</v>
      </c>
      <c r="H22" s="3">
        <v>0.15</v>
      </c>
      <c r="I22" s="3">
        <v>0.68</v>
      </c>
      <c r="J22" s="3">
        <v>0.08</v>
      </c>
      <c r="K22" s="3">
        <v>1.0</v>
      </c>
      <c r="L22" s="3">
        <v>1.07</v>
      </c>
      <c r="M22" s="3">
        <v>0.748</v>
      </c>
      <c r="N22" s="3">
        <v>0.169</v>
      </c>
      <c r="O22" s="4">
        <f>160/914</f>
        <v>0.1750547046</v>
      </c>
      <c r="P22" s="3">
        <v>0.636</v>
      </c>
      <c r="Q22" s="3">
        <v>0.0</v>
      </c>
      <c r="R22" s="4">
        <f>4/4</f>
        <v>1</v>
      </c>
    </row>
    <row r="23">
      <c r="B23" s="3" t="s">
        <v>38</v>
      </c>
      <c r="C23" s="3">
        <v>0.97</v>
      </c>
      <c r="D23" s="3">
        <v>0.66</v>
      </c>
      <c r="E23" s="3">
        <v>1.0</v>
      </c>
      <c r="F23" s="3">
        <v>59.0</v>
      </c>
      <c r="G23" s="3">
        <v>0.55</v>
      </c>
      <c r="H23" s="3">
        <v>0.1</v>
      </c>
      <c r="I23" s="3">
        <v>0.55</v>
      </c>
      <c r="J23" s="3">
        <v>0.1</v>
      </c>
      <c r="K23" s="3">
        <v>0.64</v>
      </c>
      <c r="L23" s="3">
        <v>0.74</v>
      </c>
      <c r="M23" s="3">
        <v>0.929</v>
      </c>
      <c r="N23" s="3">
        <v>0.053</v>
      </c>
      <c r="O23" s="4">
        <f>112/914</f>
        <v>0.1225382932</v>
      </c>
      <c r="P23" s="3">
        <v>0.424</v>
      </c>
      <c r="Q23" s="3">
        <v>0.0</v>
      </c>
      <c r="R23" s="4">
        <f>8/10</f>
        <v>0.8</v>
      </c>
    </row>
    <row r="24">
      <c r="B24" s="3" t="s">
        <v>39</v>
      </c>
      <c r="C24" s="3">
        <v>1.16</v>
      </c>
      <c r="D24" s="3">
        <v>1.12</v>
      </c>
      <c r="E24" s="3">
        <v>1.14</v>
      </c>
      <c r="F24" s="3">
        <v>81.5</v>
      </c>
      <c r="G24" s="3">
        <v>0.72</v>
      </c>
      <c r="H24" s="3">
        <v>0.13</v>
      </c>
      <c r="I24" s="3">
        <v>0.63</v>
      </c>
      <c r="J24" s="3">
        <v>0.07</v>
      </c>
      <c r="K24" s="3">
        <v>1.18</v>
      </c>
      <c r="L24" s="3">
        <v>1.07</v>
      </c>
      <c r="M24" s="3">
        <v>0.777</v>
      </c>
      <c r="N24" s="3">
        <v>0.163</v>
      </c>
      <c r="O24" s="4">
        <f>(135+35)/914</f>
        <v>0.1859956236</v>
      </c>
      <c r="P24" s="3">
        <v>0.667</v>
      </c>
      <c r="Q24" s="3">
        <v>0.0</v>
      </c>
      <c r="R24" s="4">
        <f>5/8</f>
        <v>0.625</v>
      </c>
    </row>
    <row r="25">
      <c r="B25" s="3" t="s">
        <v>40</v>
      </c>
      <c r="C25" s="3">
        <v>1.24</v>
      </c>
      <c r="D25" s="3">
        <v>1.21</v>
      </c>
      <c r="E25" s="3">
        <v>1.4</v>
      </c>
      <c r="F25" s="3">
        <v>79.1</v>
      </c>
      <c r="G25" s="3">
        <v>0.77</v>
      </c>
      <c r="H25" s="3">
        <v>0.11</v>
      </c>
      <c r="I25" s="3">
        <v>0.55</v>
      </c>
      <c r="J25" s="3">
        <v>0.11</v>
      </c>
      <c r="K25" s="3">
        <v>1.76</v>
      </c>
      <c r="L25" s="3">
        <v>1.13</v>
      </c>
      <c r="M25" s="3">
        <v>0.76</v>
      </c>
      <c r="N25" s="3">
        <v>0.161</v>
      </c>
      <c r="O25" s="4">
        <f>183/914</f>
        <v>0.2002188184</v>
      </c>
      <c r="P25" s="3">
        <v>0.788</v>
      </c>
      <c r="Q25" s="3">
        <v>1.0</v>
      </c>
      <c r="R25" s="4">
        <f>12/17</f>
        <v>0.7058823529</v>
      </c>
    </row>
    <row r="26">
      <c r="B26" s="3" t="s">
        <v>41</v>
      </c>
      <c r="C26" s="3">
        <v>0.94</v>
      </c>
      <c r="D26" s="3">
        <v>1.0</v>
      </c>
      <c r="E26" s="3">
        <v>0.84</v>
      </c>
      <c r="F26" s="3">
        <v>68.3</v>
      </c>
      <c r="G26" s="3">
        <v>0.59</v>
      </c>
      <c r="H26" s="3">
        <v>0.14</v>
      </c>
      <c r="I26" s="3">
        <v>0.7</v>
      </c>
      <c r="J26" s="3">
        <v>0.08</v>
      </c>
      <c r="K26" s="3">
        <v>0.67</v>
      </c>
      <c r="L26" s="3">
        <v>0.96</v>
      </c>
      <c r="M26" s="3">
        <v>0.858</v>
      </c>
      <c r="N26" s="3">
        <v>0.185</v>
      </c>
      <c r="O26" s="4">
        <f>124/914</f>
        <v>0.1356673961</v>
      </c>
      <c r="P26" s="3">
        <v>0.424</v>
      </c>
      <c r="Q26" s="3">
        <v>0.0</v>
      </c>
      <c r="R26" s="4">
        <f>3/6</f>
        <v>0.5</v>
      </c>
    </row>
    <row r="27">
      <c r="C27" s="4">
        <f t="shared" ref="C27:R27" si="8">SUM(C22:C26)</f>
        <v>5.4</v>
      </c>
      <c r="D27" s="4">
        <f t="shared" si="8"/>
        <v>5.15</v>
      </c>
      <c r="E27" s="4">
        <f t="shared" si="8"/>
        <v>5.39</v>
      </c>
      <c r="F27" s="4">
        <f t="shared" si="8"/>
        <v>366.7</v>
      </c>
      <c r="G27" s="4">
        <f t="shared" si="8"/>
        <v>3.32</v>
      </c>
      <c r="H27" s="4">
        <f t="shared" si="8"/>
        <v>0.63</v>
      </c>
      <c r="I27" s="4">
        <f t="shared" si="8"/>
        <v>3.11</v>
      </c>
      <c r="J27" s="4">
        <f t="shared" si="8"/>
        <v>0.44</v>
      </c>
      <c r="K27" s="4">
        <f t="shared" si="8"/>
        <v>5.25</v>
      </c>
      <c r="L27" s="4">
        <f t="shared" si="8"/>
        <v>4.97</v>
      </c>
      <c r="M27" s="4">
        <f t="shared" si="8"/>
        <v>4.072</v>
      </c>
      <c r="N27" s="4">
        <f t="shared" si="8"/>
        <v>0.731</v>
      </c>
      <c r="O27" s="4">
        <f t="shared" si="8"/>
        <v>0.8194748359</v>
      </c>
      <c r="P27" s="4">
        <f t="shared" si="8"/>
        <v>2.939</v>
      </c>
      <c r="Q27" s="4">
        <f t="shared" si="8"/>
        <v>1</v>
      </c>
      <c r="R27" s="4">
        <f t="shared" si="8"/>
        <v>3.630882353</v>
      </c>
    </row>
    <row r="28">
      <c r="A28" s="3" t="s">
        <v>42</v>
      </c>
      <c r="C28" s="4">
        <f t="shared" ref="C28:R28" si="9">C20-C27</f>
        <v>-0.24</v>
      </c>
      <c r="D28" s="4">
        <f t="shared" si="9"/>
        <v>-0.15</v>
      </c>
      <c r="E28" s="4">
        <f t="shared" si="9"/>
        <v>-0.39</v>
      </c>
      <c r="F28" s="4">
        <f t="shared" si="9"/>
        <v>-2.9</v>
      </c>
      <c r="G28" s="4">
        <f t="shared" si="9"/>
        <v>-0.03</v>
      </c>
      <c r="H28" s="4">
        <f t="shared" si="9"/>
        <v>0</v>
      </c>
      <c r="I28" s="4">
        <f t="shared" si="9"/>
        <v>0.19</v>
      </c>
      <c r="J28" s="4">
        <f t="shared" si="9"/>
        <v>0.01</v>
      </c>
      <c r="K28" s="4">
        <f t="shared" si="9"/>
        <v>0.16</v>
      </c>
      <c r="L28" s="4">
        <f t="shared" si="9"/>
        <v>0.05</v>
      </c>
      <c r="M28" s="4">
        <f t="shared" si="9"/>
        <v>-0.351</v>
      </c>
      <c r="N28" s="4">
        <f t="shared" si="9"/>
        <v>0.016</v>
      </c>
      <c r="O28" s="4">
        <f t="shared" si="9"/>
        <v>-0.0477542226</v>
      </c>
      <c r="P28" s="4">
        <f t="shared" si="9"/>
        <v>-0.173</v>
      </c>
      <c r="Q28" s="4">
        <f t="shared" si="9"/>
        <v>0</v>
      </c>
      <c r="R28" s="4">
        <f t="shared" si="9"/>
        <v>-0.6496965453</v>
      </c>
    </row>
    <row r="29">
      <c r="A29" s="3" t="s">
        <v>43</v>
      </c>
      <c r="C29" s="4">
        <f t="shared" ref="C29:R29" si="10">C7-C27</f>
        <v>0.58</v>
      </c>
      <c r="D29" s="4">
        <f t="shared" si="10"/>
        <v>1.1</v>
      </c>
      <c r="E29" s="4">
        <f t="shared" si="10"/>
        <v>0.65</v>
      </c>
      <c r="F29" s="4">
        <f t="shared" si="10"/>
        <v>51.8</v>
      </c>
      <c r="G29" s="4">
        <f t="shared" si="10"/>
        <v>0.52</v>
      </c>
      <c r="H29" s="4">
        <f t="shared" si="10"/>
        <v>0.04</v>
      </c>
      <c r="I29" s="4">
        <f t="shared" si="10"/>
        <v>0.08</v>
      </c>
      <c r="J29" s="4">
        <f t="shared" si="10"/>
        <v>-0.01</v>
      </c>
      <c r="K29" s="4">
        <f t="shared" si="10"/>
        <v>2.11</v>
      </c>
      <c r="L29" s="4">
        <f t="shared" si="10"/>
        <v>0.91</v>
      </c>
      <c r="M29" s="4">
        <f t="shared" si="10"/>
        <v>-0.417</v>
      </c>
      <c r="N29" s="4">
        <f t="shared" si="10"/>
        <v>0.233</v>
      </c>
      <c r="O29" s="4">
        <f t="shared" si="10"/>
        <v>-0.008133629319</v>
      </c>
      <c r="P29" s="4">
        <f t="shared" si="10"/>
        <v>0.954</v>
      </c>
      <c r="Q29" s="4">
        <f t="shared" si="10"/>
        <v>1</v>
      </c>
      <c r="R29" s="4">
        <f t="shared" si="10"/>
        <v>-0.7156309377</v>
      </c>
    </row>
    <row r="30">
      <c r="A30" s="3" t="s">
        <v>44</v>
      </c>
      <c r="C30" s="4">
        <f t="shared" ref="C30:R30" si="11">C13-C27</f>
        <v>-0.02</v>
      </c>
      <c r="D30" s="4">
        <f t="shared" si="11"/>
        <v>-0.01</v>
      </c>
      <c r="E30" s="4">
        <f t="shared" si="11"/>
        <v>-0.13</v>
      </c>
      <c r="F30" s="4">
        <f t="shared" si="11"/>
        <v>5.6</v>
      </c>
      <c r="G30" s="4">
        <f t="shared" si="11"/>
        <v>0.08</v>
      </c>
      <c r="H30" s="4">
        <f t="shared" si="11"/>
        <v>0.04</v>
      </c>
      <c r="I30" s="4">
        <f t="shared" si="11"/>
        <v>0.13</v>
      </c>
      <c r="J30" s="4">
        <f t="shared" si="11"/>
        <v>0.11</v>
      </c>
      <c r="K30" s="4">
        <f t="shared" si="11"/>
        <v>-0.35</v>
      </c>
      <c r="L30" s="4">
        <f t="shared" si="11"/>
        <v>-0.03</v>
      </c>
      <c r="M30" s="4">
        <f t="shared" si="11"/>
        <v>-0.42</v>
      </c>
      <c r="N30" s="4">
        <f t="shared" si="11"/>
        <v>-0.054</v>
      </c>
      <c r="O30" s="4">
        <f t="shared" si="11"/>
        <v>0.000423493816</v>
      </c>
      <c r="P30" s="4">
        <f t="shared" si="11"/>
        <v>0.199</v>
      </c>
      <c r="Q30" s="4">
        <f t="shared" si="11"/>
        <v>0</v>
      </c>
      <c r="R30" s="4">
        <f t="shared" si="11"/>
        <v>-0.05649907032</v>
      </c>
    </row>
    <row r="31">
      <c r="A31" s="3" t="s">
        <v>45</v>
      </c>
      <c r="C31" s="4">
        <f t="shared" ref="C31:R31" si="12">C13-C20</f>
        <v>0.22</v>
      </c>
      <c r="D31" s="4">
        <f t="shared" si="12"/>
        <v>0.14</v>
      </c>
      <c r="E31" s="4">
        <f t="shared" si="12"/>
        <v>0.26</v>
      </c>
      <c r="F31" s="4">
        <f t="shared" si="12"/>
        <v>8.5</v>
      </c>
      <c r="G31" s="4">
        <f t="shared" si="12"/>
        <v>0.11</v>
      </c>
      <c r="H31" s="4">
        <f t="shared" si="12"/>
        <v>0.04</v>
      </c>
      <c r="I31" s="4">
        <f t="shared" si="12"/>
        <v>-0.06</v>
      </c>
      <c r="J31" s="4">
        <f t="shared" si="12"/>
        <v>0.1</v>
      </c>
      <c r="K31" s="4">
        <f t="shared" si="12"/>
        <v>-0.51</v>
      </c>
      <c r="L31" s="4">
        <f t="shared" si="12"/>
        <v>-0.08</v>
      </c>
      <c r="M31" s="4">
        <f t="shared" si="12"/>
        <v>-0.069</v>
      </c>
      <c r="N31" s="4">
        <f t="shared" si="12"/>
        <v>-0.07</v>
      </c>
      <c r="O31" s="4">
        <f t="shared" si="12"/>
        <v>0.04817771641</v>
      </c>
      <c r="P31" s="4">
        <f t="shared" si="12"/>
        <v>0.372</v>
      </c>
      <c r="Q31" s="4">
        <f t="shared" si="12"/>
        <v>0</v>
      </c>
      <c r="R31" s="4">
        <f t="shared" si="12"/>
        <v>0.593197475</v>
      </c>
    </row>
    <row r="32">
      <c r="A32" s="3" t="s">
        <v>46</v>
      </c>
      <c r="B32" s="3" t="s">
        <v>47</v>
      </c>
      <c r="C32" s="4">
        <f t="shared" ref="C32:R32" si="13">SUM(C15:C17)+C19+C2</f>
        <v>5.38</v>
      </c>
      <c r="D32" s="4">
        <f t="shared" si="13"/>
        <v>5.34</v>
      </c>
      <c r="E32" s="4">
        <f t="shared" si="13"/>
        <v>5.26</v>
      </c>
      <c r="F32" s="4">
        <f t="shared" si="13"/>
        <v>381.7</v>
      </c>
      <c r="G32" s="4">
        <f t="shared" si="13"/>
        <v>3.46</v>
      </c>
      <c r="H32" s="4">
        <f t="shared" si="13"/>
        <v>0.63</v>
      </c>
      <c r="I32" s="4">
        <f t="shared" si="13"/>
        <v>3.3</v>
      </c>
      <c r="J32" s="4">
        <f t="shared" si="13"/>
        <v>0.45</v>
      </c>
      <c r="K32" s="4">
        <f t="shared" si="13"/>
        <v>5.54</v>
      </c>
      <c r="L32" s="4">
        <f t="shared" si="13"/>
        <v>5.23</v>
      </c>
      <c r="M32" s="4">
        <f t="shared" si="13"/>
        <v>3.725</v>
      </c>
      <c r="N32" s="4">
        <f t="shared" si="13"/>
        <v>0.825</v>
      </c>
      <c r="O32" s="4">
        <f t="shared" si="13"/>
        <v>0.8266951984</v>
      </c>
      <c r="P32" s="4">
        <f t="shared" si="13"/>
        <v>3.132</v>
      </c>
      <c r="Q32" s="4">
        <f t="shared" si="13"/>
        <v>1</v>
      </c>
      <c r="R32" s="4">
        <f t="shared" si="13"/>
        <v>3.370796197</v>
      </c>
    </row>
    <row r="33">
      <c r="A33" s="3" t="s">
        <v>48</v>
      </c>
      <c r="C33" s="4">
        <f t="shared" ref="C33:R33" si="14">C13-C32</f>
        <v>0</v>
      </c>
      <c r="D33" s="4">
        <f t="shared" si="14"/>
        <v>-0.2</v>
      </c>
      <c r="E33" s="4">
        <f t="shared" si="14"/>
        <v>0</v>
      </c>
      <c r="F33" s="4">
        <f t="shared" si="14"/>
        <v>-9.4</v>
      </c>
      <c r="G33" s="4">
        <f t="shared" si="14"/>
        <v>-0.06</v>
      </c>
      <c r="H33" s="4">
        <f t="shared" si="14"/>
        <v>0.04</v>
      </c>
      <c r="I33" s="4">
        <f t="shared" si="14"/>
        <v>-0.06</v>
      </c>
      <c r="J33" s="4">
        <f t="shared" si="14"/>
        <v>0.1</v>
      </c>
      <c r="K33" s="4">
        <f t="shared" si="14"/>
        <v>-0.64</v>
      </c>
      <c r="L33" s="4">
        <f t="shared" si="14"/>
        <v>-0.29</v>
      </c>
      <c r="M33" s="4">
        <f t="shared" si="14"/>
        <v>-0.073</v>
      </c>
      <c r="N33" s="4">
        <f t="shared" si="14"/>
        <v>-0.148</v>
      </c>
      <c r="O33" s="4">
        <f t="shared" si="14"/>
        <v>-0.006796868748</v>
      </c>
      <c r="P33" s="4">
        <f t="shared" si="14"/>
        <v>0.006</v>
      </c>
      <c r="Q33" s="4">
        <f t="shared" si="14"/>
        <v>0</v>
      </c>
      <c r="R33" s="4">
        <f t="shared" si="14"/>
        <v>0.2035870854</v>
      </c>
    </row>
    <row r="34">
      <c r="A34" s="3" t="s">
        <v>49</v>
      </c>
      <c r="C34" s="4">
        <f t="shared" ref="C34:R34" si="15">C27-C32</f>
        <v>0.02</v>
      </c>
      <c r="D34" s="4">
        <f t="shared" si="15"/>
        <v>-0.19</v>
      </c>
      <c r="E34" s="4">
        <f t="shared" si="15"/>
        <v>0.13</v>
      </c>
      <c r="F34" s="4">
        <f t="shared" si="15"/>
        <v>-15</v>
      </c>
      <c r="G34" s="4">
        <f t="shared" si="15"/>
        <v>-0.14</v>
      </c>
      <c r="H34" s="4">
        <f t="shared" si="15"/>
        <v>0</v>
      </c>
      <c r="I34" s="4">
        <f t="shared" si="15"/>
        <v>-0.19</v>
      </c>
      <c r="J34" s="4">
        <f t="shared" si="15"/>
        <v>-0.01</v>
      </c>
      <c r="K34" s="4">
        <f t="shared" si="15"/>
        <v>-0.29</v>
      </c>
      <c r="L34" s="4">
        <f t="shared" si="15"/>
        <v>-0.26</v>
      </c>
      <c r="M34" s="4">
        <f t="shared" si="15"/>
        <v>0.347</v>
      </c>
      <c r="N34" s="4">
        <f t="shared" si="15"/>
        <v>-0.094</v>
      </c>
      <c r="O34" s="4">
        <f t="shared" si="15"/>
        <v>-0.007220362564</v>
      </c>
      <c r="P34" s="4">
        <f t="shared" si="15"/>
        <v>-0.193</v>
      </c>
      <c r="Q34" s="4">
        <f t="shared" si="15"/>
        <v>0</v>
      </c>
      <c r="R34" s="4">
        <f t="shared" si="15"/>
        <v>0.2600861557</v>
      </c>
    </row>
  </sheetData>
  <drawing r:id="rId1"/>
</worksheet>
</file>