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trev\Desktop\Cds Sustentables\"/>
    </mc:Choice>
  </mc:AlternateContent>
  <xr:revisionPtr revIDLastSave="0" documentId="13_ncr:1_{7A72F5D8-622E-4464-85BC-8EEF1BF77328}" xr6:coauthVersionLast="47" xr6:coauthVersionMax="47" xr10:uidLastSave="{00000000-0000-0000-0000-000000000000}"/>
  <bookViews>
    <workbookView xWindow="-108" yWindow="-108" windowWidth="23256" windowHeight="12456" tabRatio="780" xr2:uid="{00000000-000D-0000-FFFF-FFFF00000000}"/>
  </bookViews>
  <sheets>
    <sheet name="Hellwig interval zEB OK" sheetId="11" r:id="rId1"/>
  </sheets>
  <definedNames>
    <definedName name="_Hlk165232248" localSheetId="0">'Hellwig interval zEB OK'!$O$67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1" l="1"/>
  <c r="H58" i="11"/>
  <c r="G58" i="11"/>
  <c r="F58" i="11"/>
  <c r="E58" i="11"/>
  <c r="D58" i="11"/>
  <c r="C58" i="11"/>
  <c r="I57" i="11"/>
  <c r="H57" i="11"/>
  <c r="G57" i="11"/>
  <c r="F57" i="11"/>
  <c r="E57" i="11"/>
  <c r="D57" i="11"/>
  <c r="C57" i="11"/>
  <c r="I56" i="11"/>
  <c r="H56" i="11"/>
  <c r="G56" i="11"/>
  <c r="F56" i="11"/>
  <c r="E56" i="11"/>
  <c r="D56" i="11"/>
  <c r="C56" i="11"/>
  <c r="I55" i="11"/>
  <c r="H55" i="11"/>
  <c r="G55" i="11"/>
  <c r="F55" i="11"/>
  <c r="E55" i="11"/>
  <c r="D55" i="11"/>
  <c r="C55" i="11"/>
  <c r="I54" i="11"/>
  <c r="H54" i="11"/>
  <c r="H68" i="11" s="1"/>
  <c r="H104" i="11" s="1"/>
  <c r="G54" i="11"/>
  <c r="F54" i="11"/>
  <c r="E54" i="11"/>
  <c r="D54" i="11"/>
  <c r="C54" i="11"/>
  <c r="G67" i="11" l="1"/>
  <c r="G103" i="11" s="1"/>
  <c r="C71" i="11"/>
  <c r="C107" i="11" s="1"/>
  <c r="F66" i="11"/>
  <c r="F102" i="11" s="1"/>
  <c r="E59" i="11"/>
  <c r="E65" i="11"/>
  <c r="E101" i="11" s="1"/>
  <c r="I69" i="11"/>
  <c r="I105" i="11" s="1"/>
  <c r="G90" i="11"/>
  <c r="G126" i="11" s="1"/>
  <c r="G84" i="11"/>
  <c r="G120" i="11" s="1"/>
  <c r="I76" i="11"/>
  <c r="I112" i="11" s="1"/>
  <c r="H69" i="11"/>
  <c r="H105" i="11" s="1"/>
  <c r="E90" i="11"/>
  <c r="E126" i="11" s="1"/>
  <c r="H83" i="11"/>
  <c r="H119" i="11" s="1"/>
  <c r="G76" i="11"/>
  <c r="G112" i="11" s="1"/>
  <c r="I68" i="11"/>
  <c r="I104" i="11" s="1"/>
  <c r="E88" i="11"/>
  <c r="E124" i="11" s="1"/>
  <c r="G82" i="11"/>
  <c r="G118" i="11" s="1"/>
  <c r="H75" i="11"/>
  <c r="H111" i="11" s="1"/>
  <c r="H67" i="11"/>
  <c r="H103" i="11" s="1"/>
  <c r="I94" i="11"/>
  <c r="I130" i="11" s="1"/>
  <c r="C88" i="11"/>
  <c r="C124" i="11" s="1"/>
  <c r="E82" i="11"/>
  <c r="E118" i="11" s="1"/>
  <c r="G74" i="11"/>
  <c r="G110" i="11" s="1"/>
  <c r="G66" i="11"/>
  <c r="G102" i="11" s="1"/>
  <c r="G68" i="11"/>
  <c r="G104" i="11" s="1"/>
  <c r="C94" i="11"/>
  <c r="C130" i="11" s="1"/>
  <c r="I86" i="11"/>
  <c r="I122" i="11" s="1"/>
  <c r="C80" i="11"/>
  <c r="C116" i="11" s="1"/>
  <c r="E72" i="11"/>
  <c r="E108" i="11" s="1"/>
  <c r="E64" i="11"/>
  <c r="E100" i="11" s="1"/>
  <c r="H93" i="11"/>
  <c r="H129" i="11" s="1"/>
  <c r="C86" i="11"/>
  <c r="C122" i="11" s="1"/>
  <c r="I78" i="11"/>
  <c r="I114" i="11" s="1"/>
  <c r="C72" i="11"/>
  <c r="C108" i="11" s="1"/>
  <c r="I92" i="11"/>
  <c r="I128" i="11" s="1"/>
  <c r="H85" i="11"/>
  <c r="H121" i="11" s="1"/>
  <c r="C78" i="11"/>
  <c r="C114" i="11" s="1"/>
  <c r="I70" i="11"/>
  <c r="I106" i="11" s="1"/>
  <c r="H91" i="11"/>
  <c r="H127" i="11" s="1"/>
  <c r="I84" i="11"/>
  <c r="I120" i="11" s="1"/>
  <c r="H77" i="11"/>
  <c r="H113" i="11" s="1"/>
  <c r="C70" i="11"/>
  <c r="C106" i="11" s="1"/>
  <c r="D64" i="11"/>
  <c r="D100" i="11" s="1"/>
  <c r="D72" i="11"/>
  <c r="D108" i="11" s="1"/>
  <c r="D80" i="11"/>
  <c r="D116" i="11" s="1"/>
  <c r="D88" i="11"/>
  <c r="D124" i="11" s="1"/>
  <c r="D63" i="11"/>
  <c r="D99" i="11" s="1"/>
  <c r="D71" i="11"/>
  <c r="D107" i="11" s="1"/>
  <c r="D79" i="11"/>
  <c r="D115" i="11" s="1"/>
  <c r="D70" i="11"/>
  <c r="D106" i="11" s="1"/>
  <c r="D78" i="11"/>
  <c r="D114" i="11" s="1"/>
  <c r="D86" i="11"/>
  <c r="D122" i="11" s="1"/>
  <c r="D94" i="11"/>
  <c r="D130" i="11" s="1"/>
  <c r="D89" i="11"/>
  <c r="D125" i="11" s="1"/>
  <c r="D69" i="11"/>
  <c r="D105" i="11" s="1"/>
  <c r="D77" i="11"/>
  <c r="D113" i="11" s="1"/>
  <c r="D85" i="11"/>
  <c r="D121" i="11" s="1"/>
  <c r="D93" i="11"/>
  <c r="D129" i="11" s="1"/>
  <c r="D65" i="11"/>
  <c r="D101" i="11" s="1"/>
  <c r="D81" i="11"/>
  <c r="D117" i="11" s="1"/>
  <c r="D68" i="11"/>
  <c r="D104" i="11" s="1"/>
  <c r="D76" i="11"/>
  <c r="D112" i="11" s="1"/>
  <c r="D84" i="11"/>
  <c r="D120" i="11" s="1"/>
  <c r="D92" i="11"/>
  <c r="D128" i="11" s="1"/>
  <c r="D87" i="11"/>
  <c r="D123" i="11" s="1"/>
  <c r="D67" i="11"/>
  <c r="D103" i="11" s="1"/>
  <c r="D75" i="11"/>
  <c r="D111" i="11" s="1"/>
  <c r="D83" i="11"/>
  <c r="D119" i="11" s="1"/>
  <c r="D91" i="11"/>
  <c r="D127" i="11" s="1"/>
  <c r="D66" i="11"/>
  <c r="D102" i="11" s="1"/>
  <c r="D74" i="11"/>
  <c r="D110" i="11" s="1"/>
  <c r="D82" i="11"/>
  <c r="D118" i="11" s="1"/>
  <c r="D90" i="11"/>
  <c r="D126" i="11" s="1"/>
  <c r="D73" i="11"/>
  <c r="D109" i="11" s="1"/>
  <c r="E66" i="11"/>
  <c r="E102" i="11" s="1"/>
  <c r="E80" i="11"/>
  <c r="E116" i="11" s="1"/>
  <c r="E63" i="11"/>
  <c r="E99" i="11" s="1"/>
  <c r="E74" i="11"/>
  <c r="E110" i="11" s="1"/>
  <c r="G92" i="11"/>
  <c r="G128" i="11" s="1"/>
  <c r="F67" i="11"/>
  <c r="F103" i="11" s="1"/>
  <c r="C63" i="11"/>
  <c r="C99" i="11" s="1"/>
  <c r="H94" i="11"/>
  <c r="H130" i="11" s="1"/>
  <c r="G93" i="11"/>
  <c r="G129" i="11" s="1"/>
  <c r="F92" i="11"/>
  <c r="F128" i="11" s="1"/>
  <c r="E91" i="11"/>
  <c r="E127" i="11" s="1"/>
  <c r="C89" i="11"/>
  <c r="C125" i="11" s="1"/>
  <c r="I87" i="11"/>
  <c r="I123" i="11" s="1"/>
  <c r="H86" i="11"/>
  <c r="H122" i="11" s="1"/>
  <c r="G85" i="11"/>
  <c r="G121" i="11" s="1"/>
  <c r="F84" i="11"/>
  <c r="F120" i="11" s="1"/>
  <c r="E83" i="11"/>
  <c r="E119" i="11" s="1"/>
  <c r="C81" i="11"/>
  <c r="C117" i="11" s="1"/>
  <c r="I79" i="11"/>
  <c r="I115" i="11" s="1"/>
  <c r="H78" i="11"/>
  <c r="H114" i="11" s="1"/>
  <c r="G77" i="11"/>
  <c r="G113" i="11" s="1"/>
  <c r="F76" i="11"/>
  <c r="F112" i="11" s="1"/>
  <c r="E75" i="11"/>
  <c r="E111" i="11" s="1"/>
  <c r="C73" i="11"/>
  <c r="C109" i="11" s="1"/>
  <c r="I71" i="11"/>
  <c r="I107" i="11" s="1"/>
  <c r="H70" i="11"/>
  <c r="H106" i="11" s="1"/>
  <c r="G69" i="11"/>
  <c r="G105" i="11" s="1"/>
  <c r="F68" i="11"/>
  <c r="F104" i="11" s="1"/>
  <c r="E67" i="11"/>
  <c r="E103" i="11" s="1"/>
  <c r="C65" i="11"/>
  <c r="C101" i="11" s="1"/>
  <c r="F89" i="11"/>
  <c r="F125" i="11" s="1"/>
  <c r="F91" i="11"/>
  <c r="F127" i="11" s="1"/>
  <c r="I63" i="11"/>
  <c r="I99" i="11" s="1"/>
  <c r="G94" i="11"/>
  <c r="G130" i="11" s="1"/>
  <c r="F93" i="11"/>
  <c r="F129" i="11" s="1"/>
  <c r="E92" i="11"/>
  <c r="E128" i="11" s="1"/>
  <c r="C90" i="11"/>
  <c r="C126" i="11" s="1"/>
  <c r="I88" i="11"/>
  <c r="I124" i="11" s="1"/>
  <c r="H87" i="11"/>
  <c r="H123" i="11" s="1"/>
  <c r="G86" i="11"/>
  <c r="G122" i="11" s="1"/>
  <c r="F85" i="11"/>
  <c r="F121" i="11" s="1"/>
  <c r="E84" i="11"/>
  <c r="E120" i="11" s="1"/>
  <c r="C82" i="11"/>
  <c r="C118" i="11" s="1"/>
  <c r="I80" i="11"/>
  <c r="I116" i="11" s="1"/>
  <c r="H79" i="11"/>
  <c r="H115" i="11" s="1"/>
  <c r="G78" i="11"/>
  <c r="G114" i="11" s="1"/>
  <c r="F77" i="11"/>
  <c r="F113" i="11" s="1"/>
  <c r="E76" i="11"/>
  <c r="E112" i="11" s="1"/>
  <c r="C74" i="11"/>
  <c r="C110" i="11" s="1"/>
  <c r="I72" i="11"/>
  <c r="I108" i="11" s="1"/>
  <c r="H71" i="11"/>
  <c r="H107" i="11" s="1"/>
  <c r="G70" i="11"/>
  <c r="G106" i="11" s="1"/>
  <c r="F69" i="11"/>
  <c r="F105" i="11" s="1"/>
  <c r="E68" i="11"/>
  <c r="E104" i="11" s="1"/>
  <c r="C66" i="11"/>
  <c r="C102" i="11" s="1"/>
  <c r="I64" i="11"/>
  <c r="I100" i="11" s="1"/>
  <c r="F75" i="11"/>
  <c r="F111" i="11" s="1"/>
  <c r="C64" i="11"/>
  <c r="C100" i="11" s="1"/>
  <c r="H63" i="11"/>
  <c r="H99" i="11" s="1"/>
  <c r="F94" i="11"/>
  <c r="F130" i="11" s="1"/>
  <c r="E93" i="11"/>
  <c r="E129" i="11" s="1"/>
  <c r="C91" i="11"/>
  <c r="C127" i="11" s="1"/>
  <c r="I89" i="11"/>
  <c r="I125" i="11" s="1"/>
  <c r="H88" i="11"/>
  <c r="H124" i="11" s="1"/>
  <c r="G87" i="11"/>
  <c r="G123" i="11" s="1"/>
  <c r="F86" i="11"/>
  <c r="F122" i="11" s="1"/>
  <c r="E85" i="11"/>
  <c r="E121" i="11" s="1"/>
  <c r="C83" i="11"/>
  <c r="C119" i="11" s="1"/>
  <c r="I81" i="11"/>
  <c r="I117" i="11" s="1"/>
  <c r="H80" i="11"/>
  <c r="H116" i="11" s="1"/>
  <c r="G79" i="11"/>
  <c r="G115" i="11" s="1"/>
  <c r="F78" i="11"/>
  <c r="F114" i="11" s="1"/>
  <c r="E77" i="11"/>
  <c r="E113" i="11" s="1"/>
  <c r="C75" i="11"/>
  <c r="C111" i="11" s="1"/>
  <c r="I73" i="11"/>
  <c r="I109" i="11" s="1"/>
  <c r="H72" i="11"/>
  <c r="H108" i="11" s="1"/>
  <c r="G71" i="11"/>
  <c r="G107" i="11" s="1"/>
  <c r="F70" i="11"/>
  <c r="F106" i="11" s="1"/>
  <c r="E69" i="11"/>
  <c r="E105" i="11" s="1"/>
  <c r="C67" i="11"/>
  <c r="C103" i="11" s="1"/>
  <c r="I65" i="11"/>
  <c r="I101" i="11" s="1"/>
  <c r="H64" i="11"/>
  <c r="H100" i="11" s="1"/>
  <c r="F83" i="11"/>
  <c r="F119" i="11" s="1"/>
  <c r="G63" i="11"/>
  <c r="G99" i="11" s="1"/>
  <c r="E94" i="11"/>
  <c r="E130" i="11" s="1"/>
  <c r="C92" i="11"/>
  <c r="C128" i="11" s="1"/>
  <c r="I90" i="11"/>
  <c r="I126" i="11" s="1"/>
  <c r="H89" i="11"/>
  <c r="H125" i="11" s="1"/>
  <c r="G88" i="11"/>
  <c r="G124" i="11" s="1"/>
  <c r="F87" i="11"/>
  <c r="F123" i="11" s="1"/>
  <c r="E86" i="11"/>
  <c r="E122" i="11" s="1"/>
  <c r="C84" i="11"/>
  <c r="C120" i="11" s="1"/>
  <c r="I82" i="11"/>
  <c r="I118" i="11" s="1"/>
  <c r="H81" i="11"/>
  <c r="H117" i="11" s="1"/>
  <c r="G80" i="11"/>
  <c r="G116" i="11" s="1"/>
  <c r="F79" i="11"/>
  <c r="F115" i="11" s="1"/>
  <c r="E78" i="11"/>
  <c r="E114" i="11" s="1"/>
  <c r="C76" i="11"/>
  <c r="C112" i="11" s="1"/>
  <c r="I74" i="11"/>
  <c r="I110" i="11" s="1"/>
  <c r="H73" i="11"/>
  <c r="H109" i="11" s="1"/>
  <c r="G72" i="11"/>
  <c r="G108" i="11" s="1"/>
  <c r="F71" i="11"/>
  <c r="F107" i="11" s="1"/>
  <c r="E70" i="11"/>
  <c r="E106" i="11" s="1"/>
  <c r="C68" i="11"/>
  <c r="C104" i="11" s="1"/>
  <c r="I66" i="11"/>
  <c r="I102" i="11" s="1"/>
  <c r="H65" i="11"/>
  <c r="H101" i="11" s="1"/>
  <c r="G64" i="11"/>
  <c r="G100" i="11" s="1"/>
  <c r="G59" i="11"/>
  <c r="F63" i="11"/>
  <c r="F99" i="11" s="1"/>
  <c r="C93" i="11"/>
  <c r="C129" i="11" s="1"/>
  <c r="I91" i="11"/>
  <c r="I127" i="11" s="1"/>
  <c r="H90" i="11"/>
  <c r="H126" i="11" s="1"/>
  <c r="G89" i="11"/>
  <c r="G125" i="11" s="1"/>
  <c r="F88" i="11"/>
  <c r="F124" i="11" s="1"/>
  <c r="E87" i="11"/>
  <c r="E123" i="11" s="1"/>
  <c r="C85" i="11"/>
  <c r="C121" i="11" s="1"/>
  <c r="I83" i="11"/>
  <c r="I119" i="11" s="1"/>
  <c r="H82" i="11"/>
  <c r="H118" i="11" s="1"/>
  <c r="G81" i="11"/>
  <c r="G117" i="11" s="1"/>
  <c r="F80" i="11"/>
  <c r="F116" i="11" s="1"/>
  <c r="E79" i="11"/>
  <c r="E115" i="11" s="1"/>
  <c r="C77" i="11"/>
  <c r="C113" i="11" s="1"/>
  <c r="I75" i="11"/>
  <c r="I111" i="11" s="1"/>
  <c r="H74" i="11"/>
  <c r="H110" i="11" s="1"/>
  <c r="G73" i="11"/>
  <c r="G109" i="11" s="1"/>
  <c r="F72" i="11"/>
  <c r="F108" i="11" s="1"/>
  <c r="E71" i="11"/>
  <c r="E107" i="11" s="1"/>
  <c r="C69" i="11"/>
  <c r="C105" i="11" s="1"/>
  <c r="I67" i="11"/>
  <c r="I103" i="11" s="1"/>
  <c r="H66" i="11"/>
  <c r="H102" i="11" s="1"/>
  <c r="G65" i="11"/>
  <c r="G101" i="11" s="1"/>
  <c r="F64" i="11"/>
  <c r="F100" i="11" s="1"/>
  <c r="F81" i="11"/>
  <c r="F117" i="11" s="1"/>
  <c r="F73" i="11"/>
  <c r="F109" i="11" s="1"/>
  <c r="F65" i="11"/>
  <c r="F101" i="11" s="1"/>
  <c r="I93" i="11"/>
  <c r="I129" i="11" s="1"/>
  <c r="H92" i="11"/>
  <c r="H128" i="11" s="1"/>
  <c r="G91" i="11"/>
  <c r="G127" i="11" s="1"/>
  <c r="F90" i="11"/>
  <c r="F126" i="11" s="1"/>
  <c r="E89" i="11"/>
  <c r="E125" i="11" s="1"/>
  <c r="C87" i="11"/>
  <c r="C123" i="11" s="1"/>
  <c r="I85" i="11"/>
  <c r="I121" i="11" s="1"/>
  <c r="H84" i="11"/>
  <c r="H120" i="11" s="1"/>
  <c r="G83" i="11"/>
  <c r="G119" i="11" s="1"/>
  <c r="F82" i="11"/>
  <c r="F118" i="11" s="1"/>
  <c r="E81" i="11"/>
  <c r="E117" i="11" s="1"/>
  <c r="C79" i="11"/>
  <c r="C115" i="11" s="1"/>
  <c r="I77" i="11"/>
  <c r="I113" i="11" s="1"/>
  <c r="H76" i="11"/>
  <c r="H112" i="11" s="1"/>
  <c r="G75" i="11"/>
  <c r="G111" i="11" s="1"/>
  <c r="F74" i="11"/>
  <c r="F110" i="11" s="1"/>
  <c r="E73" i="11"/>
  <c r="E109" i="11" s="1"/>
  <c r="C59" i="11"/>
  <c r="D59" i="11"/>
  <c r="F59" i="11"/>
  <c r="H59" i="11"/>
  <c r="I59" i="11"/>
  <c r="F132" i="11" l="1"/>
  <c r="F133" i="11" s="1"/>
  <c r="O164" i="11" s="1"/>
  <c r="G131" i="11"/>
  <c r="G133" i="11" s="1"/>
  <c r="P173" i="11" s="1"/>
  <c r="D131" i="11"/>
  <c r="H131" i="11"/>
  <c r="I131" i="11"/>
  <c r="D132" i="11"/>
  <c r="D133" i="11" s="1"/>
  <c r="M162" i="11" s="1"/>
  <c r="H132" i="11"/>
  <c r="H133" i="11" s="1"/>
  <c r="Q161" i="11" s="1"/>
  <c r="E131" i="11"/>
  <c r="E133" i="11" s="1"/>
  <c r="N157" i="11" s="1"/>
  <c r="C131" i="11"/>
  <c r="C133" i="11" s="1"/>
  <c r="C176" i="11" s="1"/>
  <c r="F131" i="11"/>
  <c r="G132" i="11"/>
  <c r="I132" i="11"/>
  <c r="I133" i="11" s="1"/>
  <c r="I157" i="11" s="1"/>
  <c r="E132" i="11"/>
  <c r="C132" i="11"/>
  <c r="G147" i="11"/>
  <c r="F174" i="11"/>
  <c r="G164" i="11"/>
  <c r="P153" i="11"/>
  <c r="P169" i="11"/>
  <c r="P175" i="11"/>
  <c r="G157" i="11"/>
  <c r="P151" i="11"/>
  <c r="F175" i="11"/>
  <c r="O169" i="11"/>
  <c r="P159" i="11"/>
  <c r="P160" i="11"/>
  <c r="F166" i="11"/>
  <c r="G173" i="11"/>
  <c r="G166" i="11"/>
  <c r="G159" i="11"/>
  <c r="F177" i="11"/>
  <c r="F147" i="11"/>
  <c r="O170" i="11"/>
  <c r="O154" i="11"/>
  <c r="P158" i="11"/>
  <c r="G162" i="11"/>
  <c r="F173" i="11"/>
  <c r="O167" i="11"/>
  <c r="F159" i="11"/>
  <c r="O168" i="11"/>
  <c r="G170" i="11"/>
  <c r="F165" i="11"/>
  <c r="F151" i="11"/>
  <c r="F161" i="11"/>
  <c r="F172" i="11"/>
  <c r="O158" i="11"/>
  <c r="O150" i="11"/>
  <c r="F167" i="11"/>
  <c r="O151" i="11"/>
  <c r="P166" i="11"/>
  <c r="G150" i="11"/>
  <c r="O147" i="11"/>
  <c r="P156" i="11"/>
  <c r="G175" i="11"/>
  <c r="G151" i="11"/>
  <c r="O176" i="11"/>
  <c r="G163" i="11"/>
  <c r="O155" i="11"/>
  <c r="P167" i="11"/>
  <c r="P163" i="11"/>
  <c r="F148" i="11"/>
  <c r="O173" i="11"/>
  <c r="P162" i="11"/>
  <c r="P177" i="11"/>
  <c r="P174" i="11"/>
  <c r="G153" i="11"/>
  <c r="P170" i="11"/>
  <c r="P164" i="11"/>
  <c r="C141" i="11"/>
  <c r="P155" i="11"/>
  <c r="G155" i="11"/>
  <c r="P171" i="11"/>
  <c r="P152" i="11"/>
  <c r="G171" i="11"/>
  <c r="P165" i="11"/>
  <c r="G178" i="11"/>
  <c r="C150" i="11"/>
  <c r="G168" i="11"/>
  <c r="C164" i="11"/>
  <c r="R147" i="11"/>
  <c r="P178" i="11"/>
  <c r="P148" i="11"/>
  <c r="P176" i="11"/>
  <c r="G148" i="11"/>
  <c r="G176" i="11"/>
  <c r="G152" i="11"/>
  <c r="G149" i="11"/>
  <c r="P154" i="11"/>
  <c r="C140" i="11"/>
  <c r="F162" i="11"/>
  <c r="O156" i="11"/>
  <c r="F149" i="11"/>
  <c r="O162" i="11"/>
  <c r="F152" i="11"/>
  <c r="F168" i="11"/>
  <c r="G154" i="11" l="1"/>
  <c r="P172" i="11"/>
  <c r="G177" i="11"/>
  <c r="G160" i="11"/>
  <c r="G169" i="11"/>
  <c r="G167" i="11"/>
  <c r="G174" i="11"/>
  <c r="G158" i="11"/>
  <c r="P157" i="11"/>
  <c r="G172" i="11"/>
  <c r="P147" i="11"/>
  <c r="G161" i="11"/>
  <c r="G156" i="11"/>
  <c r="P161" i="11"/>
  <c r="P149" i="11"/>
  <c r="P150" i="11"/>
  <c r="P168" i="11"/>
  <c r="G165" i="11"/>
  <c r="M154" i="11"/>
  <c r="M176" i="11"/>
  <c r="M150" i="11"/>
  <c r="Q164" i="11"/>
  <c r="N169" i="11"/>
  <c r="Q151" i="11"/>
  <c r="N173" i="11"/>
  <c r="D173" i="11"/>
  <c r="D153" i="11"/>
  <c r="M151" i="11"/>
  <c r="M148" i="11"/>
  <c r="D149" i="11"/>
  <c r="N162" i="11"/>
  <c r="Q171" i="11"/>
  <c r="D163" i="11"/>
  <c r="H174" i="11"/>
  <c r="M170" i="11"/>
  <c r="H163" i="11"/>
  <c r="D176" i="11"/>
  <c r="I163" i="11"/>
  <c r="M164" i="11"/>
  <c r="D170" i="11"/>
  <c r="M174" i="11"/>
  <c r="D168" i="11"/>
  <c r="D171" i="11"/>
  <c r="N153" i="11"/>
  <c r="E154" i="11"/>
  <c r="N148" i="11"/>
  <c r="N174" i="11"/>
  <c r="Q178" i="11"/>
  <c r="H149" i="11"/>
  <c r="H176" i="11"/>
  <c r="E178" i="11"/>
  <c r="E157" i="11"/>
  <c r="N167" i="11"/>
  <c r="N161" i="11"/>
  <c r="N151" i="11"/>
  <c r="E171" i="11"/>
  <c r="E168" i="11"/>
  <c r="O172" i="11"/>
  <c r="H153" i="11"/>
  <c r="H150" i="11"/>
  <c r="F163" i="11"/>
  <c r="F164" i="11"/>
  <c r="O165" i="11"/>
  <c r="E161" i="11"/>
  <c r="N166" i="11"/>
  <c r="E149" i="11"/>
  <c r="E172" i="11"/>
  <c r="C139" i="11"/>
  <c r="F178" i="11"/>
  <c r="I166" i="11"/>
  <c r="M175" i="11"/>
  <c r="C152" i="11"/>
  <c r="Q165" i="11"/>
  <c r="D167" i="11"/>
  <c r="O177" i="11"/>
  <c r="D162" i="11"/>
  <c r="O171" i="11"/>
  <c r="O174" i="11"/>
  <c r="O161" i="11"/>
  <c r="O159" i="11"/>
  <c r="F160" i="11"/>
  <c r="O153" i="11"/>
  <c r="F176" i="11"/>
  <c r="E160" i="11"/>
  <c r="E148" i="11"/>
  <c r="E151" i="11"/>
  <c r="N150" i="11"/>
  <c r="N177" i="11"/>
  <c r="E173" i="11"/>
  <c r="E177" i="11"/>
  <c r="N171" i="11"/>
  <c r="E150" i="11"/>
  <c r="E166" i="11"/>
  <c r="N168" i="11"/>
  <c r="E147" i="11"/>
  <c r="O178" i="11"/>
  <c r="C148" i="11"/>
  <c r="R149" i="11"/>
  <c r="Q160" i="11"/>
  <c r="M177" i="11"/>
  <c r="Q177" i="11"/>
  <c r="F171" i="11"/>
  <c r="F154" i="11"/>
  <c r="F169" i="11"/>
  <c r="F157" i="11"/>
  <c r="O160" i="11"/>
  <c r="N154" i="11"/>
  <c r="E169" i="11"/>
  <c r="N172" i="11"/>
  <c r="E156" i="11"/>
  <c r="N165" i="11"/>
  <c r="M153" i="11"/>
  <c r="Q159" i="11"/>
  <c r="M155" i="11"/>
  <c r="D155" i="11"/>
  <c r="H168" i="11"/>
  <c r="O163" i="11"/>
  <c r="D175" i="11"/>
  <c r="O166" i="11"/>
  <c r="F155" i="11"/>
  <c r="F153" i="11"/>
  <c r="O175" i="11"/>
  <c r="F158" i="11"/>
  <c r="O148" i="11"/>
  <c r="O149" i="11"/>
  <c r="D152" i="11"/>
  <c r="H156" i="11"/>
  <c r="Q169" i="11"/>
  <c r="D161" i="11"/>
  <c r="O157" i="11"/>
  <c r="F170" i="11"/>
  <c r="R160" i="11"/>
  <c r="D158" i="11"/>
  <c r="F156" i="11"/>
  <c r="O152" i="11"/>
  <c r="F150" i="11"/>
  <c r="H167" i="11"/>
  <c r="N155" i="11"/>
  <c r="E167" i="11"/>
  <c r="N163" i="11"/>
  <c r="N147" i="11"/>
  <c r="N158" i="11"/>
  <c r="N159" i="11"/>
  <c r="E175" i="11"/>
  <c r="N178" i="11"/>
  <c r="N164" i="11"/>
  <c r="N149" i="11"/>
  <c r="D178" i="11"/>
  <c r="L172" i="11"/>
  <c r="L149" i="11"/>
  <c r="C153" i="11"/>
  <c r="C162" i="11"/>
  <c r="C156" i="11"/>
  <c r="C155" i="11"/>
  <c r="C157" i="11"/>
  <c r="C168" i="11"/>
  <c r="C149" i="11"/>
  <c r="C167" i="11"/>
  <c r="C163" i="11"/>
  <c r="L151" i="11"/>
  <c r="L163" i="11"/>
  <c r="Q150" i="11"/>
  <c r="C172" i="11"/>
  <c r="L161" i="11"/>
  <c r="Q175" i="11"/>
  <c r="D159" i="11"/>
  <c r="H148" i="11"/>
  <c r="D147" i="11"/>
  <c r="M149" i="11"/>
  <c r="Q148" i="11"/>
  <c r="H158" i="11"/>
  <c r="L169" i="11"/>
  <c r="Q152" i="11"/>
  <c r="H170" i="11"/>
  <c r="L166" i="11"/>
  <c r="D172" i="11"/>
  <c r="M167" i="11"/>
  <c r="H175" i="11"/>
  <c r="M157" i="11"/>
  <c r="C178" i="11"/>
  <c r="L171" i="11"/>
  <c r="M161" i="11"/>
  <c r="H151" i="11"/>
  <c r="Q176" i="11"/>
  <c r="H165" i="11"/>
  <c r="L176" i="11"/>
  <c r="L170" i="11"/>
  <c r="D156" i="11"/>
  <c r="L167" i="11"/>
  <c r="H157" i="11"/>
  <c r="L162" i="11"/>
  <c r="D160" i="11"/>
  <c r="C138" i="11"/>
  <c r="D177" i="11"/>
  <c r="C154" i="11"/>
  <c r="Q156" i="11"/>
  <c r="H172" i="11"/>
  <c r="H155" i="11"/>
  <c r="Q174" i="11"/>
  <c r="L160" i="11"/>
  <c r="D165" i="11"/>
  <c r="C161" i="11"/>
  <c r="D148" i="11"/>
  <c r="C166" i="11"/>
  <c r="M165" i="11"/>
  <c r="D154" i="11"/>
  <c r="L178" i="11"/>
  <c r="L156" i="11"/>
  <c r="C160" i="11"/>
  <c r="L155" i="11"/>
  <c r="E152" i="11"/>
  <c r="E176" i="11"/>
  <c r="N156" i="11"/>
  <c r="E163" i="11"/>
  <c r="Q173" i="11"/>
  <c r="N160" i="11"/>
  <c r="Q157" i="11"/>
  <c r="C142" i="11"/>
  <c r="Q162" i="11"/>
  <c r="H160" i="11"/>
  <c r="C173" i="11"/>
  <c r="M171" i="11"/>
  <c r="C165" i="11"/>
  <c r="M160" i="11"/>
  <c r="C170" i="11"/>
  <c r="L150" i="11"/>
  <c r="M163" i="11"/>
  <c r="L175" i="11"/>
  <c r="Q149" i="11"/>
  <c r="C174" i="11"/>
  <c r="L154" i="11"/>
  <c r="H154" i="11"/>
  <c r="M152" i="11"/>
  <c r="H169" i="11"/>
  <c r="Q153" i="11"/>
  <c r="C175" i="11"/>
  <c r="Q167" i="11"/>
  <c r="C159" i="11"/>
  <c r="C169" i="11"/>
  <c r="M173" i="11"/>
  <c r="C177" i="11"/>
  <c r="L147" i="11"/>
  <c r="N170" i="11"/>
  <c r="N152" i="11"/>
  <c r="N176" i="11"/>
  <c r="E165" i="11"/>
  <c r="Q166" i="11"/>
  <c r="H162" i="11"/>
  <c r="M159" i="11"/>
  <c r="Q154" i="11"/>
  <c r="L177" i="11"/>
  <c r="C137" i="11"/>
  <c r="L153" i="11"/>
  <c r="D174" i="11"/>
  <c r="D166" i="11"/>
  <c r="H166" i="11"/>
  <c r="Q155" i="11"/>
  <c r="L157" i="11"/>
  <c r="H152" i="11"/>
  <c r="L168" i="11"/>
  <c r="M158" i="11"/>
  <c r="Q158" i="11"/>
  <c r="M169" i="11"/>
  <c r="D151" i="11"/>
  <c r="L159" i="11"/>
  <c r="H173" i="11"/>
  <c r="H147" i="11"/>
  <c r="Q170" i="11"/>
  <c r="D150" i="11"/>
  <c r="D157" i="11"/>
  <c r="D169" i="11"/>
  <c r="L152" i="11"/>
  <c r="Q168" i="11"/>
  <c r="E155" i="11"/>
  <c r="E170" i="11"/>
  <c r="E162" i="11"/>
  <c r="E158" i="11"/>
  <c r="Q172" i="11"/>
  <c r="H177" i="11"/>
  <c r="H178" i="11"/>
  <c r="Q163" i="11"/>
  <c r="L173" i="11"/>
  <c r="L148" i="11"/>
  <c r="H159" i="11"/>
  <c r="L165" i="11"/>
  <c r="M156" i="11"/>
  <c r="M147" i="11"/>
  <c r="Q147" i="11"/>
  <c r="L174" i="11"/>
  <c r="M166" i="11"/>
  <c r="C171" i="11"/>
  <c r="C151" i="11"/>
  <c r="L164" i="11"/>
  <c r="H164" i="11"/>
  <c r="M178" i="11"/>
  <c r="M168" i="11"/>
  <c r="H171" i="11"/>
  <c r="L158" i="11"/>
  <c r="H161" i="11"/>
  <c r="C158" i="11"/>
  <c r="D164" i="11"/>
  <c r="C147" i="11"/>
  <c r="M172" i="11"/>
  <c r="E153" i="11"/>
  <c r="E159" i="11"/>
  <c r="E164" i="11"/>
  <c r="E174" i="11"/>
  <c r="N175" i="11"/>
  <c r="R175" i="11"/>
  <c r="I174" i="11"/>
  <c r="R172" i="11"/>
  <c r="I156" i="11"/>
  <c r="I165" i="11"/>
  <c r="I152" i="11"/>
  <c r="I178" i="11"/>
  <c r="I171" i="11"/>
  <c r="I168" i="11"/>
  <c r="R178" i="11"/>
  <c r="I167" i="11"/>
  <c r="I153" i="11"/>
  <c r="I151" i="11"/>
  <c r="I164" i="11"/>
  <c r="R176" i="11"/>
  <c r="R154" i="11"/>
  <c r="R161" i="11"/>
  <c r="R152" i="11"/>
  <c r="I162" i="11"/>
  <c r="I176" i="11"/>
  <c r="I170" i="11"/>
  <c r="R165" i="11"/>
  <c r="R168" i="11"/>
  <c r="I149" i="11"/>
  <c r="I155" i="11"/>
  <c r="R153" i="11"/>
  <c r="R163" i="11"/>
  <c r="R155" i="11"/>
  <c r="I169" i="11"/>
  <c r="I147" i="11"/>
  <c r="I154" i="11"/>
  <c r="I160" i="11"/>
  <c r="I159" i="11"/>
  <c r="R169" i="11"/>
  <c r="I161" i="11"/>
  <c r="I148" i="11"/>
  <c r="R159" i="11"/>
  <c r="R157" i="11"/>
  <c r="R171" i="11"/>
  <c r="R177" i="11"/>
  <c r="I175" i="11"/>
  <c r="R156" i="11"/>
  <c r="R173" i="11"/>
  <c r="R148" i="11"/>
  <c r="R151" i="11"/>
  <c r="I150" i="11"/>
  <c r="R167" i="11"/>
  <c r="R174" i="11"/>
  <c r="I177" i="11"/>
  <c r="R164" i="11"/>
  <c r="R158" i="11"/>
  <c r="I173" i="11"/>
  <c r="R162" i="11"/>
  <c r="R150" i="11"/>
  <c r="R166" i="11"/>
  <c r="I172" i="11"/>
  <c r="I158" i="11"/>
  <c r="C143" i="11"/>
  <c r="R170" i="11"/>
  <c r="T176" i="11" l="1"/>
  <c r="T167" i="11"/>
  <c r="T164" i="11"/>
  <c r="T168" i="11"/>
  <c r="J178" i="11"/>
  <c r="T169" i="11"/>
  <c r="J168" i="11"/>
  <c r="T151" i="11"/>
  <c r="U151" i="11" s="1"/>
  <c r="J163" i="11"/>
  <c r="S151" i="11"/>
  <c r="S165" i="11"/>
  <c r="J152" i="11"/>
  <c r="S158" i="11"/>
  <c r="T160" i="11"/>
  <c r="T170" i="11"/>
  <c r="J172" i="11"/>
  <c r="S150" i="11"/>
  <c r="T166" i="11"/>
  <c r="S176" i="11"/>
  <c r="S155" i="11"/>
  <c r="J176" i="11"/>
  <c r="J153" i="11"/>
  <c r="J156" i="11"/>
  <c r="S174" i="11"/>
  <c r="S168" i="11"/>
  <c r="T152" i="11"/>
  <c r="S149" i="11"/>
  <c r="J173" i="11"/>
  <c r="J162" i="11"/>
  <c r="J167" i="11"/>
  <c r="T149" i="11"/>
  <c r="S160" i="11"/>
  <c r="U160" i="11" s="1"/>
  <c r="J150" i="11"/>
  <c r="J175" i="11"/>
  <c r="S161" i="11"/>
  <c r="J154" i="11"/>
  <c r="J157" i="11"/>
  <c r="T171" i="11"/>
  <c r="J149" i="11"/>
  <c r="S175" i="11"/>
  <c r="J158" i="11"/>
  <c r="J177" i="11"/>
  <c r="J170" i="11"/>
  <c r="S167" i="11"/>
  <c r="T177" i="11"/>
  <c r="J161" i="11"/>
  <c r="J148" i="11"/>
  <c r="S148" i="11"/>
  <c r="S153" i="11"/>
  <c r="S172" i="11"/>
  <c r="T147" i="11"/>
  <c r="J166" i="11"/>
  <c r="T154" i="11"/>
  <c r="T178" i="11"/>
  <c r="J159" i="11"/>
  <c r="J155" i="11"/>
  <c r="J171" i="11"/>
  <c r="J164" i="11"/>
  <c r="T158" i="11"/>
  <c r="J147" i="11"/>
  <c r="S170" i="11"/>
  <c r="S171" i="11"/>
  <c r="S162" i="11"/>
  <c r="S157" i="11"/>
  <c r="T159" i="11"/>
  <c r="J169" i="11"/>
  <c r="J151" i="11"/>
  <c r="J165" i="11"/>
  <c r="J174" i="11"/>
  <c r="T174" i="11"/>
  <c r="S152" i="11"/>
  <c r="T165" i="11"/>
  <c r="S169" i="11"/>
  <c r="S178" i="11"/>
  <c r="S177" i="11"/>
  <c r="T150" i="11"/>
  <c r="T161" i="11"/>
  <c r="T153" i="11"/>
  <c r="S173" i="11"/>
  <c r="S147" i="11"/>
  <c r="J160" i="11"/>
  <c r="S154" i="11"/>
  <c r="T163" i="11"/>
  <c r="S166" i="11"/>
  <c r="T156" i="11"/>
  <c r="T172" i="11"/>
  <c r="S163" i="11"/>
  <c r="T148" i="11"/>
  <c r="S164" i="11"/>
  <c r="T155" i="11"/>
  <c r="T173" i="11"/>
  <c r="T175" i="11"/>
  <c r="T157" i="11"/>
  <c r="S159" i="11"/>
  <c r="S156" i="11"/>
  <c r="T162" i="11"/>
  <c r="U167" i="11" l="1"/>
  <c r="U176" i="11"/>
  <c r="U168" i="11"/>
  <c r="U153" i="11"/>
  <c r="U161" i="11"/>
  <c r="U149" i="11"/>
  <c r="U157" i="11"/>
  <c r="U154" i="11"/>
  <c r="U173" i="11"/>
  <c r="U169" i="11"/>
  <c r="T180" i="11"/>
  <c r="T181" i="11"/>
  <c r="U165" i="11"/>
  <c r="U156" i="11"/>
  <c r="U148" i="11"/>
  <c r="U174" i="11"/>
  <c r="U171" i="11"/>
  <c r="U175" i="11"/>
  <c r="U147" i="11"/>
  <c r="S181" i="11"/>
  <c r="S180" i="11"/>
  <c r="U164" i="11"/>
  <c r="U152" i="11"/>
  <c r="U166" i="11"/>
  <c r="U178" i="11"/>
  <c r="U172" i="11"/>
  <c r="U162" i="11"/>
  <c r="U158" i="11"/>
  <c r="U170" i="11"/>
  <c r="U150" i="11"/>
  <c r="U177" i="11"/>
  <c r="J180" i="11"/>
  <c r="U159" i="11"/>
  <c r="J181" i="11"/>
  <c r="U163" i="11"/>
  <c r="U155" i="11"/>
  <c r="S182" i="11" l="1"/>
  <c r="U180" i="11"/>
  <c r="U181" i="11"/>
  <c r="J182" i="11"/>
  <c r="K171" i="11" s="1"/>
  <c r="T182" i="11"/>
  <c r="K158" i="11" l="1"/>
  <c r="K176" i="11"/>
  <c r="K150" i="11"/>
  <c r="K173" i="11"/>
  <c r="K161" i="11"/>
  <c r="K172" i="11"/>
  <c r="K177" i="11"/>
  <c r="K164" i="11"/>
  <c r="K169" i="11"/>
  <c r="K174" i="11"/>
  <c r="K165" i="11"/>
  <c r="K147" i="11"/>
  <c r="K159" i="11"/>
  <c r="K155" i="11"/>
  <c r="K154" i="11"/>
  <c r="K157" i="11"/>
  <c r="K152" i="11"/>
  <c r="K168" i="11"/>
  <c r="K148" i="11"/>
  <c r="K149" i="11"/>
  <c r="K156" i="11"/>
  <c r="K166" i="11"/>
  <c r="K153" i="11"/>
  <c r="K160" i="11"/>
  <c r="U182" i="11"/>
  <c r="V147" i="11" s="1"/>
  <c r="K178" i="11"/>
  <c r="K170" i="11"/>
  <c r="K167" i="11"/>
  <c r="K175" i="11"/>
  <c r="K162" i="11"/>
  <c r="K151" i="11"/>
  <c r="K163" i="11"/>
  <c r="K181" i="11" l="1"/>
  <c r="K180" i="11"/>
  <c r="V153" i="11"/>
  <c r="V167" i="11"/>
  <c r="V149" i="11"/>
  <c r="V168" i="11"/>
  <c r="V176" i="11"/>
  <c r="V161" i="11"/>
  <c r="V160" i="11"/>
  <c r="V151" i="11"/>
  <c r="V158" i="11"/>
  <c r="V163" i="11"/>
  <c r="V162" i="11"/>
  <c r="V159" i="11"/>
  <c r="V164" i="11"/>
  <c r="V152" i="11"/>
  <c r="V177" i="11"/>
  <c r="V170" i="11"/>
  <c r="V154" i="11"/>
  <c r="V150" i="11"/>
  <c r="V148" i="11"/>
  <c r="V155" i="11"/>
  <c r="V174" i="11"/>
  <c r="V169" i="11"/>
  <c r="V165" i="11"/>
  <c r="V166" i="11"/>
  <c r="V157" i="11"/>
  <c r="V156" i="11"/>
  <c r="V175" i="11"/>
  <c r="V172" i="11"/>
  <c r="V171" i="11"/>
  <c r="V178" i="11"/>
  <c r="V173" i="11"/>
  <c r="V181" i="11" l="1"/>
  <c r="V180" i="11"/>
</calcChain>
</file>

<file path=xl/sharedStrings.xml><?xml version="1.0" encoding="utf-8"?>
<sst xmlns="http://schemas.openxmlformats.org/spreadsheetml/2006/main" count="244" uniqueCount="94">
  <si>
    <t>Characteristics of Criteria</t>
  </si>
  <si>
    <t>name</t>
  </si>
  <si>
    <t>type</t>
  </si>
  <si>
    <t>weight</t>
  </si>
  <si>
    <t>-</t>
  </si>
  <si>
    <t>+</t>
  </si>
  <si>
    <t>Decision Matrix</t>
  </si>
  <si>
    <t>The weighted normalized matrix</t>
  </si>
  <si>
    <t>The positive and negative ideal values</t>
  </si>
  <si>
    <t>PIS</t>
  </si>
  <si>
    <t>Max</t>
  </si>
  <si>
    <t>Min</t>
  </si>
  <si>
    <t>w</t>
  </si>
  <si>
    <t>Mhttn</t>
  </si>
  <si>
    <t>Chby</t>
  </si>
  <si>
    <t>Dist. Eucl to PIS</t>
  </si>
  <si>
    <r>
      <t>PIS (d</t>
    </r>
    <r>
      <rPr>
        <b/>
        <vertAlign val="subscript"/>
        <sz val="10"/>
        <color theme="1"/>
        <rFont val="Tahoma"/>
        <family val="2"/>
      </rPr>
      <t>0</t>
    </r>
    <r>
      <rPr>
        <b/>
        <sz val="10"/>
        <color theme="1"/>
        <rFont val="tahoma"/>
        <family val="2"/>
      </rPr>
      <t>)</t>
    </r>
  </si>
  <si>
    <t>Transpub</t>
  </si>
  <si>
    <t>Urbinclus</t>
  </si>
  <si>
    <t>Espublico</t>
  </si>
  <si>
    <t>Vivrezago</t>
  </si>
  <si>
    <t>SupVerde</t>
  </si>
  <si>
    <t>Tiemtraba</t>
  </si>
  <si>
    <t>Vivprecar</t>
  </si>
  <si>
    <t>Ags</t>
  </si>
  <si>
    <t>BC</t>
  </si>
  <si>
    <t>BCS</t>
  </si>
  <si>
    <t>Cam</t>
  </si>
  <si>
    <t>Coa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</si>
  <si>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</si>
  <si>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</si>
  <si>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</si>
  <si>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</si>
  <si>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</si>
  <si>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</si>
  <si>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</si>
  <si>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</si>
  <si>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</si>
  <si>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Méx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</si>
  <si>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</si>
  <si>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</si>
  <si>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</si>
  <si>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</si>
  <si>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</si>
  <si>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</si>
  <si>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</si>
  <si>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</si>
  <si>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</si>
  <si>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</si>
  <si>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</si>
  <si>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</si>
  <si>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</si>
  <si>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</si>
  <si>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</si>
  <si>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</si>
  <si>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</si>
  <si>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D+</t>
  </si>
  <si>
    <t xml:space="preserve">11.2.1 </t>
  </si>
  <si>
    <t>Calculations for year 2020</t>
  </si>
  <si>
    <t xml:space="preserve">11.1.1 </t>
  </si>
  <si>
    <t xml:space="preserve">   11r.2.1a</t>
  </si>
  <si>
    <t xml:space="preserve">   11.3.1</t>
  </si>
  <si>
    <t xml:space="preserve">   11.7.1</t>
  </si>
  <si>
    <t xml:space="preserve">   11n.2.1</t>
  </si>
  <si>
    <t>11n.1.1</t>
  </si>
  <si>
    <t>Distancia a</t>
  </si>
  <si>
    <r>
      <t xml:space="preserve">The normalized matrix </t>
    </r>
    <r>
      <rPr>
        <b/>
        <sz val="10"/>
        <color rgb="FFFF0000"/>
        <rFont val="tahoma"/>
        <family val="2"/>
      </rPr>
      <t>(zEB)</t>
    </r>
  </si>
  <si>
    <t>Media=</t>
  </si>
  <si>
    <t>Stdev=</t>
  </si>
  <si>
    <r>
      <t>d</t>
    </r>
    <r>
      <rPr>
        <b/>
        <vertAlign val="subscript"/>
        <sz val="10"/>
        <color theme="1"/>
        <rFont val="Tahoma"/>
        <family val="2"/>
      </rPr>
      <t>0</t>
    </r>
    <r>
      <rPr>
        <b/>
        <sz val="10"/>
        <color theme="1"/>
        <rFont val="tahoma"/>
        <family val="2"/>
      </rPr>
      <t>=Media+2s=</t>
    </r>
  </si>
  <si>
    <t>TNH</t>
  </si>
  <si>
    <t>En D+ más es menos (más distante y menos desarrollado)</t>
  </si>
  <si>
    <t>PM</t>
  </si>
  <si>
    <r>
      <t xml:space="preserve">,    </t>
    </r>
    <r>
      <rPr>
        <i/>
        <sz val="12"/>
        <color theme="1"/>
        <rFont val="Times New Roman"/>
        <family val="1"/>
      </rPr>
      <t>para x &gt; ref</t>
    </r>
    <r>
      <rPr>
        <sz val="12"/>
        <color rgb="FF383838"/>
        <rFont val="Times New Roman"/>
        <family val="1"/>
      </rPr>
      <t xml:space="preserve">     </t>
    </r>
  </si>
  <si>
    <t>Mediana</t>
  </si>
  <si>
    <t>Máx</t>
  </si>
  <si>
    <t>Mín</t>
  </si>
  <si>
    <t>Media</t>
  </si>
  <si>
    <t>Stdev</t>
  </si>
  <si>
    <t>CV</t>
  </si>
  <si>
    <r>
      <rPr>
        <sz val="10"/>
        <rFont val="tahoma"/>
        <family val="2"/>
      </rPr>
      <t xml:space="preserve">Variables con polaridad negativa en </t>
    </r>
    <r>
      <rPr>
        <sz val="10"/>
        <color rgb="FFFF0000"/>
        <rFont val="tahoma"/>
        <family val="2"/>
      </rPr>
      <t>rojo</t>
    </r>
  </si>
  <si>
    <t>Verificar si los indicadores con mayor CV son los que más influyen en el IC</t>
  </si>
  <si>
    <t>Destd</t>
  </si>
  <si>
    <r>
      <t>d</t>
    </r>
    <r>
      <rPr>
        <b/>
        <vertAlign val="subscript"/>
        <sz val="10"/>
        <color theme="1"/>
        <rFont val="Tahoma"/>
        <family val="2"/>
      </rPr>
      <t>0</t>
    </r>
    <r>
      <rPr>
        <b/>
        <sz val="10"/>
        <color theme="1"/>
        <rFont val="tahoma"/>
        <family val="2"/>
      </rPr>
      <t>=media+2s</t>
    </r>
  </si>
  <si>
    <t>KS=</t>
  </si>
  <si>
    <t>No se rechaza la prueba de normalidad</t>
  </si>
  <si>
    <t>Sig. Monte Carlo (bilateral)=0.479</t>
  </si>
  <si>
    <t>0.105</t>
  </si>
  <si>
    <t>menos es -</t>
  </si>
  <si>
    <t>Aquí empieza versión de intervalo</t>
  </si>
  <si>
    <t>Versión de valor único</t>
  </si>
  <si>
    <t>Mas es -</t>
  </si>
  <si>
    <t>Menos es -</t>
  </si>
  <si>
    <t>Para expresarlo en términos de Mas es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</si>
</sst>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8" formatCode="0.00000"/>
  </numFmts>
  <fonts count="18" x14ac:knownFonts="1">
    <font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vertAlign val="subscript"/>
      <sz val="10"/>
      <color theme="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383838"/>
      <name val="Times New Roman"/>
      <family val="1"/>
    </font>
    <font>
      <b/>
      <sz val="10"/>
      <color theme="0"/>
      <name val="tahoma"/>
      <family val="2"/>
    </font>
    <font>
      <b/>
      <sz val="10"/>
      <color rgb="FFFFFF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 applyAlignment="1">
      <alignment horizontal="right"/>
    </xf>
    <xf numFmtId="165" fontId="8" fillId="0" borderId="1" xfId="0" applyNumberFormat="1" applyFont="1" applyBorder="1" applyAlignment="1">
      <alignment horizontal="right" vertical="top" wrapText="1"/>
    </xf>
    <xf numFmtId="165" fontId="8" fillId="0" borderId="1" xfId="1" applyNumberFormat="1" applyFont="1" applyBorder="1" applyAlignment="1">
      <alignment horizontal="right" vertical="top" wrapText="1"/>
    </xf>
    <xf numFmtId="49" fontId="7" fillId="0" borderId="1" xfId="0" applyNumberFormat="1" applyFont="1" applyBorder="1" applyAlignment="1">
      <alignment horizontal="left" vertical="top" wrapText="1"/>
    </xf>
    <xf numFmtId="165" fontId="0" fillId="3" borderId="0" xfId="0" applyNumberFormat="1" applyFill="1"/>
    <xf numFmtId="164" fontId="9" fillId="0" borderId="0" xfId="0" applyNumberFormat="1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168" fontId="0" fillId="0" borderId="0" xfId="0" applyNumberForma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168" fontId="0" fillId="2" borderId="0" xfId="0" applyNumberFormat="1" applyFill="1"/>
    <xf numFmtId="165" fontId="0" fillId="0" borderId="0" xfId="0" applyNumberFormat="1"/>
    <xf numFmtId="0" fontId="0" fillId="0" borderId="0" xfId="0" quotePrefix="1"/>
    <xf numFmtId="0" fontId="0" fillId="4" borderId="0" xfId="0" applyFill="1"/>
    <xf numFmtId="0" fontId="12" fillId="2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0" fillId="6" borderId="0" xfId="0" applyFill="1"/>
    <xf numFmtId="165" fontId="0" fillId="6" borderId="0" xfId="0" applyNumberFormat="1" applyFill="1"/>
    <xf numFmtId="1" fontId="0" fillId="6" borderId="0" xfId="0" applyNumberFormat="1" applyFill="1"/>
    <xf numFmtId="49" fontId="11" fillId="4" borderId="0" xfId="0" applyNumberFormat="1" applyFont="1" applyFill="1" applyAlignment="1">
      <alignment horizontal="left" vertical="top" wrapText="1"/>
    </xf>
    <xf numFmtId="165" fontId="5" fillId="4" borderId="0" xfId="0" applyNumberFormat="1" applyFont="1" applyFill="1" applyAlignment="1">
      <alignment horizontal="right" vertical="top" wrapText="1"/>
    </xf>
    <xf numFmtId="165" fontId="0" fillId="4" borderId="0" xfId="0" applyNumberFormat="1" applyFill="1"/>
    <xf numFmtId="165" fontId="2" fillId="0" borderId="0" xfId="0" applyNumberFormat="1" applyFont="1"/>
    <xf numFmtId="0" fontId="0" fillId="5" borderId="0" xfId="0" applyFill="1"/>
    <xf numFmtId="168" fontId="2" fillId="0" borderId="0" xfId="0" applyNumberFormat="1" applyFont="1"/>
    <xf numFmtId="0" fontId="0" fillId="7" borderId="0" xfId="0" applyFill="1"/>
    <xf numFmtId="0" fontId="16" fillId="7" borderId="0" xfId="0" applyFont="1" applyFill="1"/>
    <xf numFmtId="0" fontId="2" fillId="8" borderId="0" xfId="0" applyFont="1" applyFill="1"/>
    <xf numFmtId="0" fontId="0" fillId="8" borderId="0" xfId="0" applyFill="1"/>
    <xf numFmtId="164" fontId="17" fillId="8" borderId="0" xfId="0" applyNumberFormat="1" applyFont="1" applyFill="1"/>
  </cellXfs>
  <cellStyles count="2">
    <cellStyle name="Normal" xfId="0" builtinId="0"/>
    <cellStyle name="Normal 2" xfId="1" xr:uid="{AF23332A-6F5B-4301-A616-5268614281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142</xdr:row>
      <xdr:rowOff>0</xdr:rowOff>
    </xdr:from>
    <xdr:to>
      <xdr:col>10</xdr:col>
      <xdr:colOff>182880</xdr:colOff>
      <xdr:row>144</xdr:row>
      <xdr:rowOff>152400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D18154C-DC89-4970-9463-744B5F1E5B29}"/>
            </a:ext>
          </a:extLst>
        </xdr:cNvPr>
        <xdr:cNvCxnSpPr/>
      </xdr:nvCxnSpPr>
      <xdr:spPr>
        <a:xfrm>
          <a:off x="6675120" y="24536400"/>
          <a:ext cx="0" cy="4876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61</xdr:row>
      <xdr:rowOff>76200</xdr:rowOff>
    </xdr:from>
    <xdr:to>
      <xdr:col>13</xdr:col>
      <xdr:colOff>68580</xdr:colOff>
      <xdr:row>64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9C2BE1-491C-4076-B663-E91BDFFEA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480" y="10363200"/>
          <a:ext cx="212598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7619</xdr:colOff>
      <xdr:row>1</xdr:row>
      <xdr:rowOff>81922</xdr:rowOff>
    </xdr:from>
    <xdr:to>
      <xdr:col>21</xdr:col>
      <xdr:colOff>527360</xdr:colOff>
      <xdr:row>19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9680DF0-8F80-5172-0F23-D24169526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9859" y="249562"/>
          <a:ext cx="7042461" cy="294321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20</xdr:col>
      <xdr:colOff>571500</xdr:colOff>
      <xdr:row>50</xdr:row>
      <xdr:rowOff>166788</xdr:rowOff>
    </xdr:to>
    <xdr:pic>
      <xdr:nvPicPr>
        <xdr:cNvPr id="8" name="Imagen 7" descr="Diagrama&#10;&#10;Descripción generada automáticamente">
          <a:extLst>
            <a:ext uri="{FF2B5EF4-FFF2-40B4-BE49-F238E27FC236}">
              <a16:creationId xmlns:a16="http://schemas.microsoft.com/office/drawing/2014/main" id="{08CA0393-A0E5-D76D-3B32-A1CD81D3E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6120" y="3352800"/>
          <a:ext cx="5966460" cy="5195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8430-4C32-4BB8-BACD-D6437A14087F}">
  <dimension ref="A3:V186"/>
  <sheetViews>
    <sheetView tabSelected="1" topLeftCell="B135" workbookViewId="0">
      <selection activeCell="J137" sqref="J137"/>
    </sheetView>
  </sheetViews>
  <sheetFormatPr baseColWidth="10" defaultColWidth="8.88671875" defaultRowHeight="13.2" x14ac:dyDescent="0.25"/>
  <cols>
    <col min="3" max="3" width="9.44140625" customWidth="1"/>
    <col min="4" max="4" width="9.88671875" customWidth="1"/>
    <col min="5" max="5" width="10.33203125" customWidth="1"/>
    <col min="6" max="6" width="9.77734375" customWidth="1"/>
    <col min="7" max="7" width="8.88671875" customWidth="1"/>
    <col min="8" max="8" width="10" customWidth="1"/>
    <col min="9" max="9" width="10.109375" customWidth="1"/>
    <col min="10" max="10" width="8.44140625" customWidth="1"/>
    <col min="11" max="11" width="7.5546875" customWidth="1"/>
    <col min="12" max="12" width="9" customWidth="1"/>
    <col min="13" max="15" width="7.5546875" customWidth="1"/>
    <col min="16" max="18" width="8.88671875" customWidth="1"/>
    <col min="19" max="19" width="10.44140625" customWidth="1"/>
    <col min="20" max="20" width="9.88671875" customWidth="1"/>
    <col min="21" max="21" width="8.88671875" customWidth="1"/>
    <col min="22" max="22" width="11.109375" customWidth="1"/>
  </cols>
  <sheetData>
    <row r="3" spans="1:8" x14ac:dyDescent="0.25">
      <c r="A3" s="4" t="s">
        <v>58</v>
      </c>
      <c r="F3" s="18"/>
      <c r="G3" s="15"/>
      <c r="H3" s="18"/>
    </row>
    <row r="4" spans="1:8" x14ac:dyDescent="0.25">
      <c r="A4" s="4"/>
    </row>
    <row r="5" spans="1:8" x14ac:dyDescent="0.25">
      <c r="A5" s="4"/>
      <c r="F5" s="1"/>
      <c r="G5" s="16"/>
    </row>
    <row r="6" spans="1:8" x14ac:dyDescent="0.25">
      <c r="A6" s="1" t="s">
        <v>0</v>
      </c>
    </row>
    <row r="7" spans="1:8" x14ac:dyDescent="0.25">
      <c r="B7" t="s">
        <v>1</v>
      </c>
      <c r="C7" t="s">
        <v>2</v>
      </c>
      <c r="D7" t="s">
        <v>3</v>
      </c>
      <c r="F7" s="18" t="s">
        <v>80</v>
      </c>
      <c r="G7" s="15"/>
      <c r="H7" s="18"/>
    </row>
    <row r="8" spans="1:8" x14ac:dyDescent="0.25">
      <c r="B8" s="1" t="s">
        <v>17</v>
      </c>
      <c r="C8" t="s">
        <v>5</v>
      </c>
      <c r="D8">
        <v>0.25343861496818959</v>
      </c>
      <c r="F8" s="18"/>
      <c r="G8" s="4"/>
    </row>
    <row r="9" spans="1:8" x14ac:dyDescent="0.25">
      <c r="B9" s="18" t="s">
        <v>18</v>
      </c>
      <c r="C9" t="s">
        <v>4</v>
      </c>
      <c r="D9">
        <v>0.1034203851149066</v>
      </c>
      <c r="F9" s="18"/>
      <c r="G9" s="15"/>
      <c r="H9" s="18"/>
    </row>
    <row r="10" spans="1:8" x14ac:dyDescent="0.25">
      <c r="B10" s="1" t="s">
        <v>19</v>
      </c>
      <c r="C10" t="s">
        <v>5</v>
      </c>
      <c r="D10">
        <v>0.15492927360306749</v>
      </c>
    </row>
    <row r="11" spans="1:8" x14ac:dyDescent="0.25">
      <c r="B11" s="18" t="s">
        <v>20</v>
      </c>
      <c r="C11" t="s">
        <v>4</v>
      </c>
      <c r="D11">
        <v>0.1585594715841652</v>
      </c>
      <c r="F11" s="1"/>
      <c r="G11" s="16"/>
      <c r="H11" s="1"/>
    </row>
    <row r="12" spans="1:8" x14ac:dyDescent="0.25">
      <c r="B12" s="1" t="s">
        <v>21</v>
      </c>
      <c r="C12" t="s">
        <v>5</v>
      </c>
      <c r="D12">
        <v>0.1176550015425876</v>
      </c>
      <c r="H12" s="1"/>
    </row>
    <row r="13" spans="1:8" x14ac:dyDescent="0.25">
      <c r="B13" s="18" t="s">
        <v>22</v>
      </c>
      <c r="C13" t="s">
        <v>4</v>
      </c>
      <c r="D13">
        <v>8.8464292500063699E-2</v>
      </c>
      <c r="E13" s="19"/>
      <c r="F13" s="18"/>
      <c r="G13" s="15"/>
      <c r="H13" s="18"/>
    </row>
    <row r="14" spans="1:8" x14ac:dyDescent="0.25">
      <c r="B14" s="18" t="s">
        <v>23</v>
      </c>
      <c r="C14" t="s">
        <v>4</v>
      </c>
      <c r="D14">
        <v>0.1235329606870197</v>
      </c>
      <c r="H14" s="1"/>
    </row>
    <row r="15" spans="1:8" x14ac:dyDescent="0.25">
      <c r="F15" s="1"/>
      <c r="G15" s="16"/>
      <c r="H15" s="18"/>
    </row>
    <row r="17" spans="1:15" x14ac:dyDescent="0.25">
      <c r="I17" s="15" t="s">
        <v>4</v>
      </c>
    </row>
    <row r="18" spans="1:15" x14ac:dyDescent="0.25">
      <c r="C18">
        <v>2020</v>
      </c>
      <c r="D18">
        <v>2020</v>
      </c>
      <c r="E18">
        <v>2020</v>
      </c>
      <c r="F18">
        <v>2020</v>
      </c>
      <c r="G18">
        <v>2020</v>
      </c>
      <c r="H18">
        <v>2020</v>
      </c>
      <c r="I18">
        <v>2020</v>
      </c>
    </row>
    <row r="19" spans="1:15" x14ac:dyDescent="0.25">
      <c r="A19" s="1" t="s">
        <v>6</v>
      </c>
      <c r="C19" s="5" t="s">
        <v>57</v>
      </c>
      <c r="D19" s="4" t="s">
        <v>61</v>
      </c>
      <c r="E19" s="2" t="s">
        <v>62</v>
      </c>
      <c r="F19" s="4" t="s">
        <v>64</v>
      </c>
      <c r="G19" s="2" t="s">
        <v>63</v>
      </c>
      <c r="H19" s="17" t="s">
        <v>60</v>
      </c>
      <c r="I19" s="17" t="s">
        <v>59</v>
      </c>
    </row>
    <row r="20" spans="1:15" x14ac:dyDescent="0.25">
      <c r="C20" s="1" t="s">
        <v>17</v>
      </c>
      <c r="D20" s="18" t="s">
        <v>18</v>
      </c>
      <c r="E20" s="1" t="s">
        <v>19</v>
      </c>
      <c r="F20" s="18" t="s">
        <v>20</v>
      </c>
      <c r="G20" s="1" t="s">
        <v>21</v>
      </c>
      <c r="H20" s="18" t="s">
        <v>22</v>
      </c>
      <c r="I20" s="18" t="s">
        <v>23</v>
      </c>
      <c r="J20" s="1"/>
      <c r="K20" s="18"/>
      <c r="L20" s="18"/>
      <c r="M20" s="1"/>
      <c r="N20" s="18"/>
      <c r="O20" s="18"/>
    </row>
    <row r="21" spans="1:15" x14ac:dyDescent="0.25">
      <c r="A21">
        <v>1</v>
      </c>
      <c r="B21" s="8" t="s">
        <v>24</v>
      </c>
      <c r="C21" s="6">
        <v>68.521133053346404</v>
      </c>
      <c r="D21" s="6">
        <v>5.3465863149999997</v>
      </c>
      <c r="E21" s="6">
        <v>7.0173497467471497</v>
      </c>
      <c r="F21" s="7">
        <v>4.9093610698366001</v>
      </c>
      <c r="G21" s="7">
        <v>10.4593538929561</v>
      </c>
      <c r="H21" s="7">
        <v>310.41992018837698</v>
      </c>
      <c r="I21" s="6">
        <v>5.1407563999999999</v>
      </c>
      <c r="J21" s="21"/>
      <c r="K21" s="21"/>
      <c r="L21" s="21"/>
      <c r="M21" s="21"/>
      <c r="N21" s="21"/>
      <c r="O21" s="21"/>
    </row>
    <row r="22" spans="1:15" x14ac:dyDescent="0.25">
      <c r="A22">
        <v>2</v>
      </c>
      <c r="B22" s="8" t="s">
        <v>25</v>
      </c>
      <c r="C22" s="6">
        <v>84.163752165094294</v>
      </c>
      <c r="D22" s="6">
        <v>1.3603924510000001</v>
      </c>
      <c r="E22" s="6">
        <v>3.89743418311458</v>
      </c>
      <c r="F22" s="7">
        <v>41.978940903218501</v>
      </c>
      <c r="G22" s="7">
        <v>3.6243026288232301</v>
      </c>
      <c r="H22" s="7">
        <v>322.72750210654698</v>
      </c>
      <c r="I22" s="6">
        <v>11.351990689999999</v>
      </c>
      <c r="J22" s="21"/>
      <c r="K22" s="21"/>
      <c r="L22" s="21"/>
      <c r="M22" s="21"/>
      <c r="N22" s="21"/>
      <c r="O22" s="21"/>
    </row>
    <row r="23" spans="1:15" x14ac:dyDescent="0.25">
      <c r="A23">
        <v>3</v>
      </c>
      <c r="B23" s="8" t="s">
        <v>26</v>
      </c>
      <c r="C23" s="6">
        <v>85.244965194749994</v>
      </c>
      <c r="D23" s="6">
        <v>7.1443083959999996</v>
      </c>
      <c r="E23" s="6">
        <v>3.5422628548447199</v>
      </c>
      <c r="F23" s="7">
        <v>24.092678374765701</v>
      </c>
      <c r="G23" s="7">
        <v>6.4038770840616204</v>
      </c>
      <c r="H23" s="7">
        <v>303.45089620120802</v>
      </c>
      <c r="I23" s="6">
        <v>12.35633155</v>
      </c>
      <c r="J23" s="21"/>
      <c r="K23" s="21"/>
      <c r="L23" s="21"/>
      <c r="M23" s="21"/>
      <c r="N23" s="21"/>
      <c r="O23" s="21"/>
    </row>
    <row r="24" spans="1:15" x14ac:dyDescent="0.25">
      <c r="A24">
        <v>4</v>
      </c>
      <c r="B24" s="8" t="s">
        <v>27</v>
      </c>
      <c r="C24" s="6">
        <v>87.548579449877593</v>
      </c>
      <c r="D24" s="6">
        <v>-0.32686244599999997</v>
      </c>
      <c r="E24" s="6">
        <v>8.3298560545183893</v>
      </c>
      <c r="F24" s="7">
        <v>44.057804133801604</v>
      </c>
      <c r="G24" s="7">
        <v>28.084947606682402</v>
      </c>
      <c r="H24" s="7">
        <v>296.77532519760803</v>
      </c>
      <c r="I24" s="6">
        <v>10.544383160000001</v>
      </c>
      <c r="J24" s="21"/>
      <c r="K24" s="21"/>
      <c r="L24" s="21"/>
      <c r="M24" s="21"/>
      <c r="N24" s="21"/>
      <c r="O24" s="21"/>
    </row>
    <row r="25" spans="1:15" x14ac:dyDescent="0.25">
      <c r="A25">
        <v>5</v>
      </c>
      <c r="B25" s="8" t="s">
        <v>28</v>
      </c>
      <c r="C25" s="6">
        <v>89.3457263338139</v>
      </c>
      <c r="D25" s="6">
        <v>0.70367573999999999</v>
      </c>
      <c r="E25" s="6">
        <v>5.1945765068573202</v>
      </c>
      <c r="F25" s="7">
        <v>12.0822688043858</v>
      </c>
      <c r="G25" s="7">
        <v>12.163240020739</v>
      </c>
      <c r="H25" s="7">
        <v>311.100238875537</v>
      </c>
      <c r="I25" s="6">
        <v>6.7253370830000003</v>
      </c>
      <c r="J25" s="21"/>
      <c r="K25" s="21"/>
      <c r="L25" s="21"/>
      <c r="M25" s="21"/>
      <c r="N25" s="21"/>
      <c r="O25" s="21"/>
    </row>
    <row r="26" spans="1:15" x14ac:dyDescent="0.25">
      <c r="A26">
        <v>6</v>
      </c>
      <c r="B26" s="8" t="s">
        <v>29</v>
      </c>
      <c r="C26" s="6">
        <v>82.030856105677103</v>
      </c>
      <c r="D26" s="6">
        <v>-1.880208957</v>
      </c>
      <c r="E26" s="6">
        <v>15.282979799225499</v>
      </c>
      <c r="F26" s="7">
        <v>21.408580846356799</v>
      </c>
      <c r="G26" s="7">
        <v>29.8991252576905</v>
      </c>
      <c r="H26" s="7">
        <v>249.785287019149</v>
      </c>
      <c r="I26" s="6">
        <v>7.8669999309999996</v>
      </c>
      <c r="J26" s="21"/>
      <c r="K26" s="21"/>
      <c r="L26" s="21"/>
      <c r="M26" s="21"/>
      <c r="N26" s="21"/>
      <c r="O26" s="21"/>
    </row>
    <row r="27" spans="1:15" x14ac:dyDescent="0.25">
      <c r="A27">
        <v>7</v>
      </c>
      <c r="B27" s="8" t="s">
        <v>30</v>
      </c>
      <c r="C27" s="6">
        <v>86.069285751552101</v>
      </c>
      <c r="D27" s="6">
        <v>0.77782399999999996</v>
      </c>
      <c r="E27" s="6">
        <v>4.1596540884088098</v>
      </c>
      <c r="F27" s="7">
        <v>68.160600854581304</v>
      </c>
      <c r="G27" s="7">
        <v>14.832865842314</v>
      </c>
      <c r="H27" s="7">
        <v>371.55259727309999</v>
      </c>
      <c r="I27" s="6">
        <v>21.860199739999999</v>
      </c>
      <c r="J27" s="21"/>
      <c r="K27" s="21"/>
      <c r="L27" s="21"/>
      <c r="M27" s="21"/>
      <c r="N27" s="21"/>
      <c r="O27" s="21"/>
    </row>
    <row r="28" spans="1:15" x14ac:dyDescent="0.25">
      <c r="A28">
        <v>8</v>
      </c>
      <c r="B28" s="8" t="s">
        <v>31</v>
      </c>
      <c r="C28" s="6">
        <v>21.3053214970436</v>
      </c>
      <c r="D28" s="6">
        <v>0.20735362099999999</v>
      </c>
      <c r="E28" s="6">
        <v>6.0561441864299503</v>
      </c>
      <c r="F28" s="7">
        <v>37.0878154915018</v>
      </c>
      <c r="G28" s="7">
        <v>3.9202573506508802</v>
      </c>
      <c r="H28" s="7">
        <v>284.87274045307998</v>
      </c>
      <c r="I28" s="6">
        <v>8.2762239980000007</v>
      </c>
      <c r="J28" s="21"/>
      <c r="K28" s="21"/>
      <c r="L28" s="21"/>
      <c r="M28" s="21"/>
      <c r="N28" s="21"/>
      <c r="O28" s="21"/>
    </row>
    <row r="29" spans="1:15" x14ac:dyDescent="0.25">
      <c r="A29">
        <v>9</v>
      </c>
      <c r="B29" s="8" t="s">
        <v>32</v>
      </c>
      <c r="C29" s="6">
        <v>43.3066356773206</v>
      </c>
      <c r="D29" s="6">
        <v>0.26315631099999998</v>
      </c>
      <c r="E29" s="6">
        <v>10.8024278138938</v>
      </c>
      <c r="F29" s="7">
        <v>8.2252824793617005</v>
      </c>
      <c r="G29" s="7">
        <v>6.8277064291733902</v>
      </c>
      <c r="H29" s="7">
        <v>522.18359691660396</v>
      </c>
      <c r="I29" s="6">
        <v>12.82863549</v>
      </c>
      <c r="J29" s="21"/>
      <c r="K29" s="21"/>
      <c r="L29" s="21"/>
      <c r="M29" s="21"/>
      <c r="N29" s="21"/>
      <c r="O29" s="21"/>
    </row>
    <row r="30" spans="1:15" x14ac:dyDescent="0.25">
      <c r="A30">
        <v>10</v>
      </c>
      <c r="B30" s="8" t="s">
        <v>33</v>
      </c>
      <c r="C30" s="6">
        <v>17.771076029091301</v>
      </c>
      <c r="D30" s="6">
        <v>2.8499454630000001</v>
      </c>
      <c r="E30" s="6">
        <v>4.6776364127298899</v>
      </c>
      <c r="F30" s="7">
        <v>21.464973371568998</v>
      </c>
      <c r="G30" s="7">
        <v>7.7067381281507998</v>
      </c>
      <c r="H30" s="7">
        <v>293.97443288855902</v>
      </c>
      <c r="I30" s="6">
        <v>4.1394858250000004</v>
      </c>
      <c r="J30" s="21"/>
      <c r="K30" s="21"/>
      <c r="L30" s="21"/>
      <c r="M30" s="21"/>
      <c r="N30" s="21"/>
      <c r="O30" s="21"/>
    </row>
    <row r="31" spans="1:15" x14ac:dyDescent="0.25">
      <c r="A31">
        <v>11</v>
      </c>
      <c r="B31" s="8" t="s">
        <v>34</v>
      </c>
      <c r="C31" s="6">
        <v>18.551482583245399</v>
      </c>
      <c r="D31" s="6">
        <v>2.454127508</v>
      </c>
      <c r="E31" s="6">
        <v>4.7321827526869198</v>
      </c>
      <c r="F31" s="7">
        <v>14.6</v>
      </c>
      <c r="G31" s="7">
        <v>10.188565225557801</v>
      </c>
      <c r="H31" s="7">
        <v>319.64278362309801</v>
      </c>
      <c r="I31" s="6">
        <v>7.5147269249999997</v>
      </c>
      <c r="J31" s="21"/>
      <c r="K31" s="21"/>
      <c r="L31" s="21"/>
      <c r="M31" s="21"/>
      <c r="N31" s="21"/>
      <c r="O31" s="21"/>
    </row>
    <row r="32" spans="1:15" x14ac:dyDescent="0.25">
      <c r="A32">
        <v>12</v>
      </c>
      <c r="B32" s="8" t="s">
        <v>35</v>
      </c>
      <c r="C32" s="6">
        <v>15.738051145141</v>
      </c>
      <c r="D32" s="6">
        <v>2.0779326899999999</v>
      </c>
      <c r="E32" s="6">
        <v>8.2952558558295308</v>
      </c>
      <c r="F32" s="7">
        <v>51.4792484651012</v>
      </c>
      <c r="G32" s="7">
        <v>26.375478807067001</v>
      </c>
      <c r="H32" s="7">
        <v>301.83943641903602</v>
      </c>
      <c r="I32" s="6">
        <v>31.29725955</v>
      </c>
      <c r="J32" s="21"/>
      <c r="K32" s="21"/>
      <c r="L32" s="21"/>
      <c r="M32" s="21"/>
      <c r="N32" s="21"/>
      <c r="O32" s="21"/>
    </row>
    <row r="33" spans="1:15" x14ac:dyDescent="0.25">
      <c r="A33">
        <v>13</v>
      </c>
      <c r="B33" s="8" t="s">
        <v>36</v>
      </c>
      <c r="C33" s="6">
        <v>28.3048418921645</v>
      </c>
      <c r="D33" s="6">
        <v>1.9266859810000001</v>
      </c>
      <c r="E33" s="6">
        <v>8.0696581843501498</v>
      </c>
      <c r="F33" s="7">
        <v>19.593757420586499</v>
      </c>
      <c r="G33" s="7">
        <v>60.743790804674902</v>
      </c>
      <c r="H33" s="7">
        <v>313.05520602023199</v>
      </c>
      <c r="I33" s="6">
        <v>9.7926470739999996</v>
      </c>
      <c r="J33" s="21"/>
      <c r="K33" s="21"/>
      <c r="L33" s="21"/>
      <c r="M33" s="21"/>
      <c r="N33" s="21"/>
      <c r="O33" s="21"/>
    </row>
    <row r="34" spans="1:15" x14ac:dyDescent="0.25">
      <c r="A34">
        <v>14</v>
      </c>
      <c r="B34" s="8" t="s">
        <v>37</v>
      </c>
      <c r="C34" s="6">
        <v>15.5731803560138</v>
      </c>
      <c r="D34" s="6">
        <v>1.376004303</v>
      </c>
      <c r="E34" s="6">
        <v>9.1422062614242794</v>
      </c>
      <c r="F34" s="7">
        <v>9.7378804716976006</v>
      </c>
      <c r="G34" s="7">
        <v>14.3312753398548</v>
      </c>
      <c r="H34" s="7">
        <v>384.16097785892202</v>
      </c>
      <c r="I34" s="6">
        <v>8.5183663420000002</v>
      </c>
      <c r="J34" s="21"/>
      <c r="K34" s="21"/>
      <c r="L34" s="21"/>
      <c r="M34" s="21"/>
      <c r="N34" s="21"/>
      <c r="O34" s="21"/>
    </row>
    <row r="35" spans="1:15" x14ac:dyDescent="0.25">
      <c r="A35">
        <v>15</v>
      </c>
      <c r="B35" s="8" t="s">
        <v>38</v>
      </c>
      <c r="C35" s="6">
        <v>23.025970584606199</v>
      </c>
      <c r="D35" s="6">
        <v>3.004435907</v>
      </c>
      <c r="E35" s="6">
        <v>6.9935787703286802</v>
      </c>
      <c r="F35" s="7">
        <v>14.262508404918799</v>
      </c>
      <c r="G35" s="7">
        <v>12.596105222525599</v>
      </c>
      <c r="H35" s="7">
        <v>584.04334039389198</v>
      </c>
      <c r="I35" s="6">
        <v>12.482058200000001</v>
      </c>
      <c r="J35" s="21"/>
      <c r="K35" s="21"/>
      <c r="L35" s="21"/>
      <c r="M35" s="21"/>
      <c r="N35" s="21"/>
      <c r="O35" s="21"/>
    </row>
    <row r="36" spans="1:15" x14ac:dyDescent="0.25">
      <c r="A36">
        <v>16</v>
      </c>
      <c r="B36" s="8" t="s">
        <v>39</v>
      </c>
      <c r="C36" s="6">
        <v>26.602551456566101</v>
      </c>
      <c r="D36" s="6">
        <v>1.7222362899999999</v>
      </c>
      <c r="E36" s="6">
        <v>8.7980717581639993</v>
      </c>
      <c r="F36" s="7">
        <v>27.5855721501689</v>
      </c>
      <c r="G36" s="7">
        <v>27.291492366416701</v>
      </c>
      <c r="H36" s="7">
        <v>302.585083128397</v>
      </c>
      <c r="I36" s="6">
        <v>11.173485060000001</v>
      </c>
      <c r="J36" s="21"/>
      <c r="K36" s="21"/>
      <c r="L36" s="21"/>
      <c r="M36" s="21"/>
      <c r="N36" s="21"/>
      <c r="O36" s="21"/>
    </row>
    <row r="37" spans="1:15" x14ac:dyDescent="0.25">
      <c r="A37">
        <v>17</v>
      </c>
      <c r="B37" s="8" t="s">
        <v>40</v>
      </c>
      <c r="C37" s="6">
        <v>28.527215820671099</v>
      </c>
      <c r="D37" s="6">
        <v>0.30414152700000002</v>
      </c>
      <c r="E37" s="6">
        <v>7.0331359257468904</v>
      </c>
      <c r="F37" s="7">
        <v>21.016158849464201</v>
      </c>
      <c r="G37" s="7">
        <v>16.8658787706152</v>
      </c>
      <c r="H37" s="7">
        <v>337.12597715136297</v>
      </c>
      <c r="I37" s="6">
        <v>14.87147528</v>
      </c>
      <c r="J37" s="21"/>
      <c r="K37" s="21"/>
      <c r="L37" s="21"/>
      <c r="M37" s="21"/>
      <c r="N37" s="21"/>
      <c r="O37" s="21"/>
    </row>
    <row r="38" spans="1:15" x14ac:dyDescent="0.25">
      <c r="A38">
        <v>18</v>
      </c>
      <c r="B38" s="8" t="s">
        <v>41</v>
      </c>
      <c r="C38" s="6">
        <v>16.2583154231911</v>
      </c>
      <c r="D38" s="6">
        <v>2.6621359839999998</v>
      </c>
      <c r="E38" s="6">
        <v>7.6567297081963304</v>
      </c>
      <c r="F38" s="7">
        <v>21.4001744556648</v>
      </c>
      <c r="G38" s="7">
        <v>17.131541824428201</v>
      </c>
      <c r="H38" s="7">
        <v>294.41814301683502</v>
      </c>
      <c r="I38" s="6">
        <v>3.8723819220000002</v>
      </c>
      <c r="J38" s="21"/>
      <c r="K38" s="21"/>
      <c r="L38" s="21"/>
      <c r="M38" s="21"/>
      <c r="N38" s="21"/>
      <c r="O38" s="21"/>
    </row>
    <row r="39" spans="1:15" x14ac:dyDescent="0.25">
      <c r="A39">
        <v>19</v>
      </c>
      <c r="B39" s="8" t="s">
        <v>42</v>
      </c>
      <c r="C39" s="6">
        <v>17.7750099810245</v>
      </c>
      <c r="D39" s="6">
        <v>3.2153774890000002</v>
      </c>
      <c r="E39" s="6">
        <v>7.0510115736690198</v>
      </c>
      <c r="F39" s="7">
        <v>6.5241133458666001</v>
      </c>
      <c r="G39" s="7">
        <v>14.5477982872158</v>
      </c>
      <c r="H39" s="7">
        <v>435.61736871877702</v>
      </c>
      <c r="I39" s="6">
        <v>5.9903052280000004</v>
      </c>
      <c r="J39" s="21"/>
      <c r="K39" s="21"/>
      <c r="L39" s="21"/>
      <c r="M39" s="21"/>
      <c r="N39" s="21"/>
      <c r="O39" s="21"/>
    </row>
    <row r="40" spans="1:15" x14ac:dyDescent="0.25">
      <c r="A40">
        <v>20</v>
      </c>
      <c r="B40" s="8" t="s">
        <v>43</v>
      </c>
      <c r="C40" s="6">
        <v>29.128762100526401</v>
      </c>
      <c r="D40" s="6">
        <v>0.60080929599999999</v>
      </c>
      <c r="E40" s="6">
        <v>3.8881619288373601</v>
      </c>
      <c r="F40" s="7">
        <v>53.219696126174398</v>
      </c>
      <c r="G40" s="7">
        <v>31.373446376642701</v>
      </c>
      <c r="H40" s="7">
        <v>366.67141477464702</v>
      </c>
      <c r="I40" s="6">
        <v>25.085024879999999</v>
      </c>
      <c r="J40" s="21"/>
      <c r="K40" s="21"/>
      <c r="L40" s="21"/>
      <c r="M40" s="21"/>
      <c r="N40" s="21"/>
      <c r="O40" s="21"/>
    </row>
    <row r="41" spans="1:15" x14ac:dyDescent="0.25">
      <c r="A41">
        <v>21</v>
      </c>
      <c r="B41" s="8" t="s">
        <v>44</v>
      </c>
      <c r="C41" s="6">
        <v>18.0054035415457</v>
      </c>
      <c r="D41" s="6">
        <v>3.6662869000000001E-2</v>
      </c>
      <c r="E41" s="6">
        <v>4.87537731783741</v>
      </c>
      <c r="F41" s="7">
        <v>25.589058851583101</v>
      </c>
      <c r="G41" s="7">
        <v>18.635985441317501</v>
      </c>
      <c r="H41" s="7">
        <v>383.00820017895501</v>
      </c>
      <c r="I41" s="6">
        <v>15.61783563</v>
      </c>
      <c r="J41" s="21"/>
      <c r="K41" s="21"/>
      <c r="L41" s="21"/>
      <c r="M41" s="21"/>
      <c r="N41" s="21"/>
      <c r="O41" s="21"/>
    </row>
    <row r="42" spans="1:15" x14ac:dyDescent="0.25">
      <c r="A42">
        <v>22</v>
      </c>
      <c r="B42" s="8" t="s">
        <v>45</v>
      </c>
      <c r="C42" s="6">
        <v>15.0700277550423</v>
      </c>
      <c r="D42" s="6">
        <v>7.6111564019999998</v>
      </c>
      <c r="E42" s="6">
        <v>5.0054314470338603</v>
      </c>
      <c r="F42" s="7">
        <v>12.1073019826355</v>
      </c>
      <c r="G42" s="7">
        <v>13.4808672884439</v>
      </c>
      <c r="H42" s="7">
        <v>343.86707607942299</v>
      </c>
      <c r="I42" s="6">
        <v>6.1695127970000003</v>
      </c>
      <c r="J42" s="21"/>
      <c r="K42" s="21"/>
      <c r="L42" s="21"/>
      <c r="M42" s="21"/>
      <c r="N42" s="21"/>
      <c r="O42" s="21"/>
    </row>
    <row r="43" spans="1:15" x14ac:dyDescent="0.25">
      <c r="A43">
        <v>23</v>
      </c>
      <c r="B43" s="8" t="s">
        <v>46</v>
      </c>
      <c r="C43" s="6">
        <v>27.528888766170098</v>
      </c>
      <c r="D43" s="6">
        <v>1.153557502</v>
      </c>
      <c r="E43" s="6">
        <v>6.94085025295702</v>
      </c>
      <c r="F43" s="7">
        <v>17.417838116269799</v>
      </c>
      <c r="G43" s="7">
        <v>6.4920357137304103</v>
      </c>
      <c r="H43" s="7">
        <v>359.443651702637</v>
      </c>
      <c r="I43" s="6">
        <v>12.968454680000001</v>
      </c>
      <c r="J43" s="21"/>
      <c r="K43" s="21"/>
      <c r="L43" s="21"/>
      <c r="M43" s="21"/>
      <c r="N43" s="21"/>
      <c r="O43" s="21"/>
    </row>
    <row r="44" spans="1:15" x14ac:dyDescent="0.25">
      <c r="A44">
        <v>24</v>
      </c>
      <c r="B44" s="8" t="s">
        <v>47</v>
      </c>
      <c r="C44" s="6">
        <v>17.678960739446101</v>
      </c>
      <c r="D44" s="6">
        <v>2.2807996859999999</v>
      </c>
      <c r="E44" s="6">
        <v>3.9359983774385099</v>
      </c>
      <c r="F44" s="7">
        <v>21.967962790455299</v>
      </c>
      <c r="G44" s="7">
        <v>15.3266404588267</v>
      </c>
      <c r="H44" s="7">
        <v>326.51781302271201</v>
      </c>
      <c r="I44" s="6">
        <v>6.6624996489999999</v>
      </c>
      <c r="J44" s="21"/>
      <c r="K44" s="21"/>
      <c r="L44" s="21"/>
      <c r="M44" s="21"/>
      <c r="N44" s="21"/>
      <c r="O44" s="21"/>
    </row>
    <row r="45" spans="1:15" x14ac:dyDescent="0.25">
      <c r="A45">
        <v>25</v>
      </c>
      <c r="B45" s="8" t="s">
        <v>48</v>
      </c>
      <c r="C45" s="6">
        <v>22.6424543388604</v>
      </c>
      <c r="D45" s="6">
        <v>0.97206053199999998</v>
      </c>
      <c r="E45" s="6">
        <v>6.0620888653444096</v>
      </c>
      <c r="F45" s="7">
        <v>10.145805945926201</v>
      </c>
      <c r="G45" s="7">
        <v>14.611546581663999</v>
      </c>
      <c r="H45" s="7">
        <v>289.21814603572699</v>
      </c>
      <c r="I45" s="6">
        <v>5.2873569600000003</v>
      </c>
      <c r="J45" s="21"/>
      <c r="K45" s="21"/>
      <c r="L45" s="21"/>
      <c r="M45" s="21"/>
      <c r="N45" s="21"/>
      <c r="O45" s="21"/>
    </row>
    <row r="46" spans="1:15" x14ac:dyDescent="0.25">
      <c r="A46">
        <v>26</v>
      </c>
      <c r="B46" s="8" t="s">
        <v>49</v>
      </c>
      <c r="C46" s="6">
        <v>17.873273193703401</v>
      </c>
      <c r="D46" s="6">
        <v>2.185555076</v>
      </c>
      <c r="E46" s="6">
        <v>4.0749893667108301</v>
      </c>
      <c r="F46" s="7">
        <v>27.028288110688202</v>
      </c>
      <c r="G46" s="7">
        <v>7.2192819959721497</v>
      </c>
      <c r="H46" s="7">
        <v>290.76715082058797</v>
      </c>
      <c r="I46" s="6">
        <v>10.231581009999999</v>
      </c>
      <c r="J46" s="21"/>
      <c r="K46" s="21"/>
      <c r="L46" s="21"/>
      <c r="M46" s="21"/>
      <c r="N46" s="21"/>
      <c r="O46" s="21"/>
    </row>
    <row r="47" spans="1:15" x14ac:dyDescent="0.25">
      <c r="A47">
        <v>27</v>
      </c>
      <c r="B47" s="8" t="s">
        <v>50</v>
      </c>
      <c r="C47" s="6">
        <v>15.8808555565994</v>
      </c>
      <c r="D47" s="6">
        <v>0.90904840600000003</v>
      </c>
      <c r="E47" s="6">
        <v>8.5985768412343102</v>
      </c>
      <c r="F47" s="7">
        <v>59.430415276282503</v>
      </c>
      <c r="G47" s="7">
        <v>17.653351230871699</v>
      </c>
      <c r="H47" s="7">
        <v>294.63077696771802</v>
      </c>
      <c r="I47" s="6">
        <v>14.52130934</v>
      </c>
      <c r="J47" s="21"/>
      <c r="K47" s="21"/>
      <c r="L47" s="21"/>
      <c r="M47" s="21"/>
      <c r="N47" s="21"/>
      <c r="O47" s="21"/>
    </row>
    <row r="48" spans="1:15" x14ac:dyDescent="0.25">
      <c r="A48">
        <v>28</v>
      </c>
      <c r="B48" s="8" t="s">
        <v>51</v>
      </c>
      <c r="C48" s="6">
        <v>20.1228061020369</v>
      </c>
      <c r="D48" s="6">
        <v>1.481159401</v>
      </c>
      <c r="E48" s="6">
        <v>5.11239282976819</v>
      </c>
      <c r="F48" s="7">
        <v>14.4790032737464</v>
      </c>
      <c r="G48" s="7">
        <v>12.245775840396099</v>
      </c>
      <c r="H48" s="7">
        <v>283.23700860690201</v>
      </c>
      <c r="I48" s="6">
        <v>5.2551015989999996</v>
      </c>
      <c r="J48" s="21"/>
      <c r="K48" s="21"/>
      <c r="L48" s="21"/>
      <c r="M48" s="21"/>
      <c r="N48" s="21"/>
      <c r="O48" s="21"/>
    </row>
    <row r="49" spans="1:15" x14ac:dyDescent="0.25">
      <c r="A49">
        <v>29</v>
      </c>
      <c r="B49" s="8" t="s">
        <v>52</v>
      </c>
      <c r="C49" s="6">
        <v>23.4632624188494</v>
      </c>
      <c r="D49" s="6">
        <v>1.0042543070000001</v>
      </c>
      <c r="E49" s="6">
        <v>6.1471203081521901</v>
      </c>
      <c r="F49" s="7">
        <v>11.588606385012399</v>
      </c>
      <c r="G49" s="7">
        <v>31.647395020050801</v>
      </c>
      <c r="H49" s="7">
        <v>405.59448460796199</v>
      </c>
      <c r="I49" s="6">
        <v>11.56119925</v>
      </c>
      <c r="J49" s="21"/>
      <c r="K49" s="21"/>
      <c r="L49" s="21"/>
      <c r="M49" s="21"/>
      <c r="N49" s="21"/>
      <c r="O49" s="21"/>
    </row>
    <row r="50" spans="1:15" x14ac:dyDescent="0.25">
      <c r="A50">
        <v>30</v>
      </c>
      <c r="B50" s="8" t="s">
        <v>53</v>
      </c>
      <c r="C50" s="6">
        <v>25.8588724402371</v>
      </c>
      <c r="D50" s="6">
        <v>0.83271584600000004</v>
      </c>
      <c r="E50" s="6">
        <v>6.8215180187148299</v>
      </c>
      <c r="F50" s="7">
        <v>47.498148393847103</v>
      </c>
      <c r="G50" s="7">
        <v>23.0046937789845</v>
      </c>
      <c r="H50" s="7">
        <v>324.84095652704201</v>
      </c>
      <c r="I50" s="6">
        <v>14.52457285</v>
      </c>
      <c r="J50" s="21"/>
      <c r="K50" s="21"/>
      <c r="L50" s="21"/>
      <c r="M50" s="21"/>
      <c r="N50" s="21"/>
      <c r="O50" s="21"/>
    </row>
    <row r="51" spans="1:15" x14ac:dyDescent="0.25">
      <c r="A51">
        <v>31</v>
      </c>
      <c r="B51" s="8" t="s">
        <v>54</v>
      </c>
      <c r="C51" s="6">
        <v>40.411402571002803</v>
      </c>
      <c r="D51" s="6">
        <v>3.070544001</v>
      </c>
      <c r="E51" s="6">
        <v>6.6475027947612304</v>
      </c>
      <c r="F51" s="7">
        <v>18.242316707855299</v>
      </c>
      <c r="G51" s="7">
        <v>26.606620207097102</v>
      </c>
      <c r="H51" s="7">
        <v>363.34500658064701</v>
      </c>
      <c r="I51" s="6">
        <v>10.515445919999999</v>
      </c>
      <c r="J51" s="21"/>
      <c r="K51" s="21"/>
      <c r="L51" s="21"/>
      <c r="M51" s="21"/>
      <c r="N51" s="21"/>
      <c r="O51" s="21"/>
    </row>
    <row r="52" spans="1:15" x14ac:dyDescent="0.25">
      <c r="A52">
        <v>32</v>
      </c>
      <c r="B52" s="8" t="s">
        <v>55</v>
      </c>
      <c r="C52" s="6">
        <v>23.932031125933001</v>
      </c>
      <c r="D52" s="6">
        <v>0.53161958300000001</v>
      </c>
      <c r="E52" s="6">
        <v>4.5460616577907196</v>
      </c>
      <c r="F52" s="7">
        <v>17.521745606868301</v>
      </c>
      <c r="G52" s="7">
        <v>17.3885027702051</v>
      </c>
      <c r="H52" s="7">
        <v>275.15203879081702</v>
      </c>
      <c r="I52" s="6">
        <v>6.5046139649999999</v>
      </c>
      <c r="J52" s="21"/>
      <c r="K52" s="21"/>
      <c r="L52" s="21"/>
      <c r="M52" s="21"/>
      <c r="N52" s="21"/>
      <c r="O52" s="21"/>
    </row>
    <row r="54" spans="1:15" x14ac:dyDescent="0.25">
      <c r="A54" s="23" t="s">
        <v>74</v>
      </c>
      <c r="B54" s="30"/>
      <c r="C54" s="31">
        <f>MEDIAN(C21:C52)</f>
        <v>23.697646772391202</v>
      </c>
      <c r="D54" s="31">
        <f t="shared" ref="D54:I54" si="0">MEDIAN(D21:D52)</f>
        <v>1.3681983770000001</v>
      </c>
      <c r="E54" s="31">
        <f t="shared" si="0"/>
        <v>6.3973115514567098</v>
      </c>
      <c r="F54" s="31">
        <f t="shared" si="0"/>
        <v>21.208166652564501</v>
      </c>
      <c r="G54" s="31">
        <f t="shared" si="0"/>
        <v>14.722206211989</v>
      </c>
      <c r="H54" s="31">
        <f t="shared" si="0"/>
        <v>316.34899482166497</v>
      </c>
      <c r="I54" s="31">
        <f t="shared" si="0"/>
        <v>10.373513464999998</v>
      </c>
    </row>
    <row r="55" spans="1:15" x14ac:dyDescent="0.25">
      <c r="A55" s="23" t="s">
        <v>75</v>
      </c>
      <c r="B55" s="30"/>
      <c r="C55" s="31">
        <f>MAX(C21:C52)</f>
        <v>89.3457263338139</v>
      </c>
      <c r="D55" s="31">
        <f t="shared" ref="D55:I55" si="1">MAX(D21:D52)</f>
        <v>7.6111564019999998</v>
      </c>
      <c r="E55" s="31">
        <f t="shared" si="1"/>
        <v>15.282979799225499</v>
      </c>
      <c r="F55" s="31">
        <f t="shared" si="1"/>
        <v>68.160600854581304</v>
      </c>
      <c r="G55" s="31">
        <f t="shared" si="1"/>
        <v>60.743790804674902</v>
      </c>
      <c r="H55" s="31">
        <f t="shared" si="1"/>
        <v>584.04334039389198</v>
      </c>
      <c r="I55" s="31">
        <f t="shared" si="1"/>
        <v>31.29725955</v>
      </c>
    </row>
    <row r="56" spans="1:15" x14ac:dyDescent="0.25">
      <c r="A56" s="23" t="s">
        <v>76</v>
      </c>
      <c r="B56" s="23"/>
      <c r="C56" s="32">
        <f>MIN(C21:C52)</f>
        <v>15.0700277550423</v>
      </c>
      <c r="D56" s="32">
        <f t="shared" ref="D56:I56" si="2">MIN(D21:D52)</f>
        <v>-1.880208957</v>
      </c>
      <c r="E56" s="32">
        <f t="shared" si="2"/>
        <v>3.5422628548447199</v>
      </c>
      <c r="F56" s="32">
        <f t="shared" si="2"/>
        <v>4.9093610698366001</v>
      </c>
      <c r="G56" s="32">
        <f t="shared" si="2"/>
        <v>3.6243026288232301</v>
      </c>
      <c r="H56" s="32">
        <f t="shared" si="2"/>
        <v>249.785287019149</v>
      </c>
      <c r="I56" s="32">
        <f t="shared" si="2"/>
        <v>3.8723819220000002</v>
      </c>
    </row>
    <row r="57" spans="1:15" x14ac:dyDescent="0.25">
      <c r="A57" s="27" t="s">
        <v>77</v>
      </c>
      <c r="B57" s="27"/>
      <c r="C57" s="28">
        <f>AVERAGE(C21:C52)</f>
        <v>36.039404723441983</v>
      </c>
      <c r="D57" s="28">
        <f t="shared" ref="D57:I57" si="3">AVERAGE(D21:D52)</f>
        <v>1.8080997337499995</v>
      </c>
      <c r="E57" s="28">
        <f t="shared" si="3"/>
        <v>6.5433819513670883</v>
      </c>
      <c r="F57" s="28">
        <f t="shared" si="3"/>
        <v>25.184497108130998</v>
      </c>
      <c r="G57" s="28">
        <f t="shared" si="3"/>
        <v>17.490015112306271</v>
      </c>
      <c r="H57" s="28">
        <f t="shared" si="3"/>
        <v>338.92576806706558</v>
      </c>
      <c r="I57" s="28">
        <f t="shared" si="3"/>
        <v>10.984611186812501</v>
      </c>
    </row>
    <row r="58" spans="1:15" x14ac:dyDescent="0.25">
      <c r="A58" s="27" t="s">
        <v>78</v>
      </c>
      <c r="B58" s="27"/>
      <c r="C58" s="28">
        <f>_xlfn.STDEV.S(C21:C52)</f>
        <v>26.374541378055497</v>
      </c>
      <c r="D58" s="28">
        <f t="shared" ref="D58:I58" si="4">_xlfn.STDEV.S(D21:D52)</f>
        <v>1.9697344030547717</v>
      </c>
      <c r="E58" s="28">
        <f t="shared" si="4"/>
        <v>2.4336677986258493</v>
      </c>
      <c r="F58" s="28">
        <f t="shared" si="4"/>
        <v>16.499488566192099</v>
      </c>
      <c r="G58" s="28">
        <f t="shared" si="4"/>
        <v>11.349525110761558</v>
      </c>
      <c r="H58" s="28">
        <f t="shared" si="4"/>
        <v>70.044323958323176</v>
      </c>
      <c r="I58" s="28">
        <f t="shared" si="4"/>
        <v>6.0715010776714715</v>
      </c>
      <c r="K58" t="s">
        <v>81</v>
      </c>
    </row>
    <row r="59" spans="1:15" x14ac:dyDescent="0.25">
      <c r="A59" s="27" t="s">
        <v>79</v>
      </c>
      <c r="B59" s="27"/>
      <c r="C59" s="29">
        <f>(C58/C57)*100</f>
        <v>73.182511144253354</v>
      </c>
      <c r="D59" s="29">
        <f t="shared" ref="D59:I59" si="5">(D58/D57)*100</f>
        <v>108.93947752370616</v>
      </c>
      <c r="E59" s="29">
        <f t="shared" si="5"/>
        <v>37.192812779596196</v>
      </c>
      <c r="F59" s="29">
        <f t="shared" si="5"/>
        <v>65.514465090768553</v>
      </c>
      <c r="G59" s="29">
        <f t="shared" si="5"/>
        <v>64.891453997520216</v>
      </c>
      <c r="H59" s="29">
        <f t="shared" si="5"/>
        <v>20.666567891191747</v>
      </c>
      <c r="I59" s="29">
        <f t="shared" si="5"/>
        <v>55.272790037034447</v>
      </c>
    </row>
    <row r="61" spans="1:15" x14ac:dyDescent="0.25">
      <c r="A61" s="1" t="s">
        <v>66</v>
      </c>
    </row>
    <row r="62" spans="1:15" x14ac:dyDescent="0.25">
      <c r="C62" s="1" t="s">
        <v>17</v>
      </c>
      <c r="D62" s="4" t="s">
        <v>18</v>
      </c>
      <c r="E62" s="1" t="s">
        <v>19</v>
      </c>
      <c r="F62" s="4" t="s">
        <v>20</v>
      </c>
      <c r="G62" s="1" t="s">
        <v>21</v>
      </c>
      <c r="H62" s="4" t="s">
        <v>22</v>
      </c>
      <c r="I62" s="4" t="s">
        <v>23</v>
      </c>
    </row>
    <row r="63" spans="1:15" ht="15.6" x14ac:dyDescent="0.3">
      <c r="A63">
        <v>1</v>
      </c>
      <c r="B63" s="8" t="s">
        <v>24</v>
      </c>
      <c r="C63" s="9">
        <f>IF(C21&gt;C$54,(((C21-C$54)/(C$55-C$54))*30)+100,((((C21-C$54)/(C$54-C$56))*30)+100))</f>
        <v>120.48353276154107</v>
      </c>
      <c r="D63" s="9">
        <f t="shared" ref="D63:I63" si="6">IF(D21&gt;D$54,(((D21-D$54)/(D$55-D$54))*30)+100,((((D21-D$54)/(D$54-D$56))*30)+100))</f>
        <v>119.11780243628981</v>
      </c>
      <c r="E63" s="9">
        <f t="shared" si="6"/>
        <v>102.09338738967483</v>
      </c>
      <c r="F63" s="9">
        <f t="shared" si="6"/>
        <v>70</v>
      </c>
      <c r="G63" s="9">
        <f t="shared" si="6"/>
        <v>88.476601133481239</v>
      </c>
      <c r="H63" s="9">
        <f t="shared" si="6"/>
        <v>97.327789498650546</v>
      </c>
      <c r="I63" s="9">
        <f t="shared" si="6"/>
        <v>75.853017138373559</v>
      </c>
      <c r="O63" s="25" t="s">
        <v>73</v>
      </c>
    </row>
    <row r="64" spans="1:15" x14ac:dyDescent="0.25">
      <c r="A64">
        <v>2</v>
      </c>
      <c r="B64" s="8" t="s">
        <v>25</v>
      </c>
      <c r="C64" s="9">
        <f t="shared" ref="C64:I64" si="7">IF(C22&gt;C$54,(((C22-C$54)/(C$55-C$54))*30)+100,((((C22-C$54)/(C$54-C$56))*30)+100))</f>
        <v>127.63193034586587</v>
      </c>
      <c r="D64" s="9">
        <f t="shared" si="7"/>
        <v>99.927909970665027</v>
      </c>
      <c r="E64" s="9">
        <f t="shared" si="7"/>
        <v>73.732034364506632</v>
      </c>
      <c r="F64" s="9">
        <f t="shared" si="7"/>
        <v>113.27137214736472</v>
      </c>
      <c r="G64" s="9">
        <f t="shared" si="7"/>
        <v>70</v>
      </c>
      <c r="H64" s="9">
        <f t="shared" si="7"/>
        <v>100.71482727114544</v>
      </c>
      <c r="I64" s="9">
        <f t="shared" si="7"/>
        <v>101.4029188000443</v>
      </c>
    </row>
    <row r="65" spans="1:15" x14ac:dyDescent="0.25">
      <c r="A65">
        <v>3</v>
      </c>
      <c r="B65" s="8" t="s">
        <v>26</v>
      </c>
      <c r="C65" s="9">
        <f t="shared" ref="C65:I65" si="8">IF(C23&gt;C$54,(((C23-C$54)/(C$55-C$54))*30)+100,((((C23-C$54)/(C$54-C$56))*30)+100))</f>
        <v>128.12602539184999</v>
      </c>
      <c r="D65" s="9">
        <f t="shared" si="8"/>
        <v>127.75660189866485</v>
      </c>
      <c r="E65" s="9">
        <f t="shared" si="8"/>
        <v>70</v>
      </c>
      <c r="F65" s="9">
        <f t="shared" si="8"/>
        <v>101.84304292496765</v>
      </c>
      <c r="G65" s="9">
        <f t="shared" si="8"/>
        <v>77.513782493446826</v>
      </c>
      <c r="H65" s="9">
        <f t="shared" si="8"/>
        <v>94.186877934118286</v>
      </c>
      <c r="I65" s="9">
        <f t="shared" si="8"/>
        <v>102.84292030252861</v>
      </c>
    </row>
    <row r="66" spans="1:15" x14ac:dyDescent="0.25">
      <c r="A66">
        <v>4</v>
      </c>
      <c r="B66" s="8" t="s">
        <v>27</v>
      </c>
      <c r="C66" s="9">
        <f t="shared" ref="C66:I66" si="9">IF(C24&gt;C$54,(((C24-C$54)/(C$55-C$54))*30)+100,((((C24-C$54)/(C$54-C$56))*30)+100))</f>
        <v>129.17873596793271</v>
      </c>
      <c r="D66" s="9">
        <f t="shared" si="9"/>
        <v>84.34561326168955</v>
      </c>
      <c r="E66" s="9">
        <f t="shared" si="9"/>
        <v>106.52470174163979</v>
      </c>
      <c r="F66" s="9">
        <f t="shared" si="9"/>
        <v>114.5996503927302</v>
      </c>
      <c r="G66" s="9">
        <f t="shared" si="9"/>
        <v>108.7107439995561</v>
      </c>
      <c r="H66" s="9">
        <f t="shared" si="9"/>
        <v>91.178224469347953</v>
      </c>
      <c r="I66" s="9">
        <f t="shared" si="9"/>
        <v>100.2449891539104</v>
      </c>
    </row>
    <row r="67" spans="1:15" ht="15.6" x14ac:dyDescent="0.3">
      <c r="A67">
        <v>5</v>
      </c>
      <c r="B67" s="8" t="s">
        <v>28</v>
      </c>
      <c r="C67" s="9">
        <f t="shared" ref="C67:I67" si="10">IF(C25&gt;C$54,(((C25-C$54)/(C$55-C$54))*30)+100,((((C25-C$54)/(C$54-C$56))*30)+100))</f>
        <v>130</v>
      </c>
      <c r="D67" s="9">
        <f t="shared" si="10"/>
        <v>93.862937415101896</v>
      </c>
      <c r="E67" s="9">
        <f t="shared" si="10"/>
        <v>87.362018945316308</v>
      </c>
      <c r="F67" s="9">
        <f t="shared" si="10"/>
        <v>83.202638128557908</v>
      </c>
      <c r="G67" s="9">
        <f t="shared" si="10"/>
        <v>93.082568688562972</v>
      </c>
      <c r="H67" s="9">
        <f t="shared" si="10"/>
        <v>97.634406441855589</v>
      </c>
      <c r="I67" s="9">
        <f t="shared" si="10"/>
        <v>83.165193514989923</v>
      </c>
      <c r="O67" s="26"/>
    </row>
    <row r="68" spans="1:15" x14ac:dyDescent="0.25">
      <c r="A68">
        <v>6</v>
      </c>
      <c r="B68" s="8" t="s">
        <v>29</v>
      </c>
      <c r="C68" s="9">
        <f t="shared" ref="C68:I68" si="11">IF(C26&gt;C$54,(((C26-C$54)/(C$55-C$54))*30)+100,((((C26-C$54)/(C$54-C$56))*30)+100))</f>
        <v>126.65723493649526</v>
      </c>
      <c r="D68" s="9">
        <f t="shared" si="11"/>
        <v>70</v>
      </c>
      <c r="E68" s="9">
        <f t="shared" si="11"/>
        <v>130</v>
      </c>
      <c r="F68" s="9">
        <f t="shared" si="11"/>
        <v>100.12805354857429</v>
      </c>
      <c r="G68" s="9">
        <f t="shared" si="11"/>
        <v>109.89334842337016</v>
      </c>
      <c r="H68" s="9">
        <f t="shared" si="11"/>
        <v>70</v>
      </c>
      <c r="I68" s="9">
        <f t="shared" si="11"/>
        <v>88.433489535992308</v>
      </c>
    </row>
    <row r="69" spans="1:15" x14ac:dyDescent="0.25">
      <c r="A69">
        <v>7</v>
      </c>
      <c r="B69" s="8" t="s">
        <v>30</v>
      </c>
      <c r="C69" s="9">
        <f t="shared" ref="C69:I69" si="12">IF(C27&gt;C$54,(((C27-C$54)/(C$55-C$54))*30)+100,((((C27-C$54)/(C$54-C$56))*30)+100))</f>
        <v>128.50272516538908</v>
      </c>
      <c r="D69" s="9">
        <f t="shared" si="12"/>
        <v>94.547718469718248</v>
      </c>
      <c r="E69" s="9">
        <f t="shared" si="12"/>
        <v>76.487362905193862</v>
      </c>
      <c r="F69" s="9">
        <f t="shared" si="12"/>
        <v>130</v>
      </c>
      <c r="G69" s="9">
        <f t="shared" si="12"/>
        <v>100.07213547597571</v>
      </c>
      <c r="H69" s="9">
        <f t="shared" si="12"/>
        <v>106.18656352267334</v>
      </c>
      <c r="I69" s="9">
        <f t="shared" si="12"/>
        <v>116.46935433311535</v>
      </c>
    </row>
    <row r="70" spans="1:15" x14ac:dyDescent="0.25">
      <c r="A70">
        <v>8</v>
      </c>
      <c r="B70" s="8" t="s">
        <v>31</v>
      </c>
      <c r="C70" s="9">
        <f t="shared" ref="C70:I70" si="13">IF(C28&gt;C$54,(((C28-C$54)/(C$55-C$54))*30)+100,((((C28-C$54)/(C$54-C$56))*30)+100))</f>
        <v>91.681394586836831</v>
      </c>
      <c r="D70" s="9">
        <f t="shared" si="13"/>
        <v>89.279256232586746</v>
      </c>
      <c r="E70" s="9">
        <f t="shared" si="13"/>
        <v>96.415115103658863</v>
      </c>
      <c r="F70" s="9">
        <f t="shared" si="13"/>
        <v>110.14621442454748</v>
      </c>
      <c r="G70" s="9">
        <f t="shared" si="13"/>
        <v>70.800028725091593</v>
      </c>
      <c r="H70" s="9">
        <f t="shared" si="13"/>
        <v>85.813776572376312</v>
      </c>
      <c r="I70" s="9">
        <f t="shared" si="13"/>
        <v>90.321887260111396</v>
      </c>
    </row>
    <row r="71" spans="1:15" x14ac:dyDescent="0.25">
      <c r="A71">
        <v>9</v>
      </c>
      <c r="B71" s="8" t="s">
        <v>32</v>
      </c>
      <c r="C71" s="9">
        <f t="shared" ref="C71:I71" si="14">IF(C29&gt;C$54,(((C29-C$54)/(C$55-C$54))*30)+100,((((C29-C$54)/(C$54-C$56))*30)+100))</f>
        <v>108.9609577474003</v>
      </c>
      <c r="D71" s="9">
        <f t="shared" si="14"/>
        <v>89.794610536364459</v>
      </c>
      <c r="E71" s="9">
        <f t="shared" si="14"/>
        <v>114.87265607809483</v>
      </c>
      <c r="F71" s="9">
        <f t="shared" si="14"/>
        <v>76.103370077079205</v>
      </c>
      <c r="G71" s="9">
        <f t="shared" si="14"/>
        <v>78.659483594386288</v>
      </c>
      <c r="H71" s="9">
        <f t="shared" si="14"/>
        <v>123.06749531690079</v>
      </c>
      <c r="I71" s="9">
        <f t="shared" si="14"/>
        <v>103.5200991471982</v>
      </c>
    </row>
    <row r="72" spans="1:15" x14ac:dyDescent="0.25">
      <c r="A72">
        <v>10</v>
      </c>
      <c r="B72" s="8" t="s">
        <v>33</v>
      </c>
      <c r="C72" s="9">
        <f t="shared" ref="C72:I72" si="15">IF(C30&gt;C$54,(((C30-C$54)/(C$55-C$54))*30)+100,((((C30-C$54)/(C$54-C$56))*30)+100))</f>
        <v>79.392098568391518</v>
      </c>
      <c r="D72" s="9">
        <f t="shared" si="15"/>
        <v>107.12040869119892</v>
      </c>
      <c r="E72" s="9">
        <f t="shared" si="15"/>
        <v>81.930166647236035</v>
      </c>
      <c r="F72" s="9">
        <f t="shared" si="15"/>
        <v>100.16408524288617</v>
      </c>
      <c r="G72" s="9">
        <f t="shared" si="15"/>
        <v>81.035693729183635</v>
      </c>
      <c r="H72" s="9">
        <f t="shared" si="15"/>
        <v>89.91587337675611</v>
      </c>
      <c r="I72" s="9">
        <f t="shared" si="15"/>
        <v>71.232572674002881</v>
      </c>
    </row>
    <row r="73" spans="1:15" x14ac:dyDescent="0.25">
      <c r="A73">
        <v>11</v>
      </c>
      <c r="B73" s="8" t="s">
        <v>34</v>
      </c>
      <c r="C73" s="9">
        <f t="shared" ref="C73:I73" si="16">IF(C31&gt;C$54,(((C31-C$54)/(C$55-C$54))*30)+100,((((C31-C$54)/(C$54-C$56))*30)+100))</f>
        <v>82.105732141865758</v>
      </c>
      <c r="D73" s="9">
        <f t="shared" si="16"/>
        <v>105.21833941531267</v>
      </c>
      <c r="E73" s="9">
        <f t="shared" si="16"/>
        <v>82.503323315510301</v>
      </c>
      <c r="F73" s="9">
        <f t="shared" si="16"/>
        <v>87.83683880572093</v>
      </c>
      <c r="G73" s="9">
        <f t="shared" si="16"/>
        <v>87.744601620143271</v>
      </c>
      <c r="H73" s="9">
        <f t="shared" si="16"/>
        <v>100.3691286935171</v>
      </c>
      <c r="I73" s="9">
        <f t="shared" si="16"/>
        <v>86.807897112565783</v>
      </c>
    </row>
    <row r="74" spans="1:15" x14ac:dyDescent="0.25">
      <c r="A74">
        <v>12</v>
      </c>
      <c r="B74" s="8" t="s">
        <v>35</v>
      </c>
      <c r="C74" s="9">
        <f t="shared" ref="C74:I74" si="17">IF(C32&gt;C$54,(((C32-C$54)/(C$55-C$54))*30)+100,((((C32-C$54)/(C$54-C$56))*30)+100))</f>
        <v>72.322854273312487</v>
      </c>
      <c r="D74" s="9">
        <f t="shared" si="17"/>
        <v>103.41056744330746</v>
      </c>
      <c r="E74" s="9">
        <f t="shared" si="17"/>
        <v>106.40788374532011</v>
      </c>
      <c r="F74" s="9">
        <f t="shared" si="17"/>
        <v>119.34154149428727</v>
      </c>
      <c r="G74" s="9">
        <f t="shared" si="17"/>
        <v>107.59639592913759</v>
      </c>
      <c r="H74" s="9">
        <f t="shared" si="17"/>
        <v>93.460599379915919</v>
      </c>
      <c r="I74" s="9">
        <f t="shared" si="17"/>
        <v>130</v>
      </c>
    </row>
    <row r="75" spans="1:15" x14ac:dyDescent="0.25">
      <c r="A75">
        <v>13</v>
      </c>
      <c r="B75" s="8" t="s">
        <v>36</v>
      </c>
      <c r="C75" s="9">
        <f t="shared" ref="C75:I75" si="18">IF(C33&gt;C$54,(((C33-C$54)/(C$55-C$54))*30)+100,((((C33-C$54)/(C$54-C$56))*30)+100))</f>
        <v>102.10540589331146</v>
      </c>
      <c r="D75" s="9">
        <f t="shared" si="18"/>
        <v>102.68376433942146</v>
      </c>
      <c r="E75" s="9">
        <f t="shared" si="18"/>
        <v>105.6462156348681</v>
      </c>
      <c r="F75" s="9">
        <f t="shared" si="18"/>
        <v>97.02847692037848</v>
      </c>
      <c r="G75" s="9">
        <f t="shared" si="18"/>
        <v>130</v>
      </c>
      <c r="H75" s="9">
        <f t="shared" si="18"/>
        <v>98.515502406564337</v>
      </c>
      <c r="I75" s="9">
        <f t="shared" si="18"/>
        <v>97.319544818507296</v>
      </c>
    </row>
    <row r="76" spans="1:15" x14ac:dyDescent="0.25">
      <c r="A76">
        <v>14</v>
      </c>
      <c r="B76" s="8" t="s">
        <v>37</v>
      </c>
      <c r="C76" s="9">
        <f t="shared" ref="C76:I76" si="19">IF(C34&gt;C$54,(((C34-C$54)/(C$55-C$54))*30)+100,((((C34-C$54)/(C$54-C$56))*30)+100))</f>
        <v>71.749564740723017</v>
      </c>
      <c r="D76" s="9">
        <f t="shared" si="19"/>
        <v>100.03751070871569</v>
      </c>
      <c r="E76" s="9">
        <f t="shared" si="19"/>
        <v>109.26737742203065</v>
      </c>
      <c r="F76" s="9">
        <f t="shared" si="19"/>
        <v>78.887496775183067</v>
      </c>
      <c r="G76" s="9">
        <f t="shared" si="19"/>
        <v>98.94323048707902</v>
      </c>
      <c r="H76" s="9">
        <f t="shared" si="19"/>
        <v>107.59956093495003</v>
      </c>
      <c r="I76" s="9">
        <f t="shared" si="19"/>
        <v>91.43927279091514</v>
      </c>
    </row>
    <row r="77" spans="1:15" x14ac:dyDescent="0.25">
      <c r="A77">
        <v>15</v>
      </c>
      <c r="B77" s="8" t="s">
        <v>38</v>
      </c>
      <c r="C77" s="9">
        <f t="shared" ref="C77:I77" si="20">IF(C35&gt;C$54,(((C35-C$54)/(C$55-C$54))*30)+100,((((C35-C$54)/(C$54-C$56))*30)+100))</f>
        <v>97.664444200302455</v>
      </c>
      <c r="D77" s="9">
        <f t="shared" si="20"/>
        <v>107.86279928576005</v>
      </c>
      <c r="E77" s="9">
        <f t="shared" si="20"/>
        <v>102.01313126569302</v>
      </c>
      <c r="F77" s="9">
        <f t="shared" si="20"/>
        <v>87.215643111285175</v>
      </c>
      <c r="G77" s="9">
        <f t="shared" si="20"/>
        <v>94.252695636980164</v>
      </c>
      <c r="H77" s="9">
        <f t="shared" si="20"/>
        <v>130</v>
      </c>
      <c r="I77" s="9">
        <f t="shared" si="20"/>
        <v>103.02318436636678</v>
      </c>
    </row>
    <row r="78" spans="1:15" x14ac:dyDescent="0.25">
      <c r="A78">
        <v>16</v>
      </c>
      <c r="B78" s="8" t="s">
        <v>39</v>
      </c>
      <c r="C78" s="9">
        <f t="shared" ref="C78:I78" si="21">IF(C36&gt;C$54,(((C36-C$54)/(C$55-C$54))*30)+100,((((C36-C$54)/(C$54-C$56))*30)+100))</f>
        <v>101.32748956416476</v>
      </c>
      <c r="D78" s="9">
        <f t="shared" si="21"/>
        <v>101.70129886304977</v>
      </c>
      <c r="E78" s="9">
        <f t="shared" si="21"/>
        <v>108.10550250053548</v>
      </c>
      <c r="F78" s="9">
        <f t="shared" si="21"/>
        <v>104.07480822197529</v>
      </c>
      <c r="G78" s="9">
        <f t="shared" si="21"/>
        <v>108.19351588977575</v>
      </c>
      <c r="H78" s="9">
        <f t="shared" si="21"/>
        <v>93.796659404504638</v>
      </c>
      <c r="I78" s="9">
        <f t="shared" si="21"/>
        <v>101.14698141300829</v>
      </c>
    </row>
    <row r="79" spans="1:15" x14ac:dyDescent="0.25">
      <c r="A79">
        <v>17</v>
      </c>
      <c r="B79" s="8" t="s">
        <v>40</v>
      </c>
      <c r="C79" s="9">
        <f t="shared" ref="C79:I79" si="22">IF(C37&gt;C$54,(((C37-C$54)/(C$55-C$54))*30)+100,((((C37-C$54)/(C$54-C$56))*30)+100))</f>
        <v>102.20702680743061</v>
      </c>
      <c r="D79" s="9">
        <f t="shared" si="22"/>
        <v>90.173121096641381</v>
      </c>
      <c r="E79" s="9">
        <f t="shared" si="22"/>
        <v>102.14668505472227</v>
      </c>
      <c r="F79" s="9">
        <f t="shared" si="22"/>
        <v>99.646585508136056</v>
      </c>
      <c r="G79" s="9">
        <f t="shared" si="22"/>
        <v>101.39739162238683</v>
      </c>
      <c r="H79" s="9">
        <f t="shared" si="22"/>
        <v>102.32843719040291</v>
      </c>
      <c r="I79" s="9">
        <f t="shared" si="22"/>
        <v>106.44907723033096</v>
      </c>
    </row>
    <row r="80" spans="1:15" x14ac:dyDescent="0.25">
      <c r="A80">
        <v>18</v>
      </c>
      <c r="B80" s="8" t="s">
        <v>41</v>
      </c>
      <c r="C80" s="9">
        <f t="shared" ref="C80:I80" si="23">IF(C38&gt;C$54,(((C38-C$54)/(C$55-C$54))*30)+100,((((C38-C$54)/(C$54-C$56))*30)+100))</f>
        <v>74.131919823160914</v>
      </c>
      <c r="D80" s="9">
        <f t="shared" si="23"/>
        <v>106.21790632814643</v>
      </c>
      <c r="E80" s="9">
        <f t="shared" si="23"/>
        <v>104.25207690053878</v>
      </c>
      <c r="F80" s="9">
        <f t="shared" si="23"/>
        <v>100.12268233140426</v>
      </c>
      <c r="G80" s="9">
        <f t="shared" si="23"/>
        <v>101.57056887573279</v>
      </c>
      <c r="H80" s="9">
        <f t="shared" si="23"/>
        <v>90.115851777715562</v>
      </c>
      <c r="I80" s="9">
        <f t="shared" si="23"/>
        <v>70</v>
      </c>
    </row>
    <row r="81" spans="1:9" x14ac:dyDescent="0.25">
      <c r="A81">
        <v>19</v>
      </c>
      <c r="B81" s="8" t="s">
        <v>42</v>
      </c>
      <c r="C81" s="9">
        <f t="shared" ref="C81:I81" si="24">IF(C39&gt;C$54,(((C39-C$54)/(C$55-C$54))*30)+100,((((C39-C$54)/(C$54-C$56))*30)+100))</f>
        <v>79.405777725730132</v>
      </c>
      <c r="D81" s="9">
        <f t="shared" si="24"/>
        <v>108.87646098821881</v>
      </c>
      <c r="E81" s="9">
        <f t="shared" si="24"/>
        <v>102.20703723338913</v>
      </c>
      <c r="F81" s="9">
        <f t="shared" si="24"/>
        <v>72.972154495310704</v>
      </c>
      <c r="G81" s="9">
        <f t="shared" si="24"/>
        <v>99.5285381870561</v>
      </c>
      <c r="H81" s="9">
        <f t="shared" si="24"/>
        <v>113.36618152790965</v>
      </c>
      <c r="I81" s="9">
        <f t="shared" si="24"/>
        <v>79.773329267335512</v>
      </c>
    </row>
    <row r="82" spans="1:9" x14ac:dyDescent="0.25">
      <c r="A82">
        <v>20</v>
      </c>
      <c r="B82" s="8" t="s">
        <v>43</v>
      </c>
      <c r="C82" s="9">
        <f t="shared" ref="C82:I82" si="25">IF(C40&gt;C$54,(((C40-C$54)/(C$55-C$54))*30)+100,((((C40-C$54)/(C$54-C$56))*30)+100))</f>
        <v>102.48192271476289</v>
      </c>
      <c r="D82" s="9">
        <f t="shared" si="25"/>
        <v>92.91293545946661</v>
      </c>
      <c r="E82" s="9">
        <f t="shared" si="25"/>
        <v>73.634604282614617</v>
      </c>
      <c r="F82" s="9">
        <f t="shared" si="25"/>
        <v>120.45359096988088</v>
      </c>
      <c r="G82" s="9">
        <f t="shared" si="25"/>
        <v>110.85441123683084</v>
      </c>
      <c r="H82" s="9">
        <f t="shared" si="25"/>
        <v>105.63953861394556</v>
      </c>
      <c r="I82" s="9">
        <f t="shared" si="25"/>
        <v>121.09303662246197</v>
      </c>
    </row>
    <row r="83" spans="1:9" x14ac:dyDescent="0.25">
      <c r="A83">
        <v>21</v>
      </c>
      <c r="B83" s="8" t="s">
        <v>44</v>
      </c>
      <c r="C83" s="9">
        <f t="shared" ref="C83:I83" si="26">IF(C41&gt;C$54,(((C41-C$54)/(C$55-C$54))*30)+100,((((C41-C$54)/(C$54-C$56))*30)+100))</f>
        <v>80.206903366736924</v>
      </c>
      <c r="D83" s="9">
        <f t="shared" si="26"/>
        <v>87.702876784602154</v>
      </c>
      <c r="E83" s="9">
        <f t="shared" si="26"/>
        <v>84.007969089017593</v>
      </c>
      <c r="F83" s="9">
        <f t="shared" si="26"/>
        <v>102.79914701344521</v>
      </c>
      <c r="G83" s="9">
        <f t="shared" si="26"/>
        <v>102.551267582788</v>
      </c>
      <c r="H83" s="9">
        <f t="shared" si="26"/>
        <v>107.47037131637559</v>
      </c>
      <c r="I83" s="9">
        <f t="shared" si="26"/>
        <v>107.51919203716527</v>
      </c>
    </row>
    <row r="84" spans="1:9" x14ac:dyDescent="0.25">
      <c r="A84">
        <v>22</v>
      </c>
      <c r="B84" s="8" t="s">
        <v>45</v>
      </c>
      <c r="C84" s="9">
        <f t="shared" ref="C84:I84" si="27">IF(C42&gt;C$54,(((C42-C$54)/(C$55-C$54))*30)+100,((((C42-C$54)/(C$54-C$56))*30)+100))</f>
        <v>70</v>
      </c>
      <c r="D84" s="9">
        <f t="shared" si="27"/>
        <v>130</v>
      </c>
      <c r="E84" s="9">
        <f t="shared" si="27"/>
        <v>85.374539081509653</v>
      </c>
      <c r="F84" s="9">
        <f t="shared" si="27"/>
        <v>83.248714839129079</v>
      </c>
      <c r="G84" s="9">
        <f t="shared" si="27"/>
        <v>96.644396175612655</v>
      </c>
      <c r="H84" s="9">
        <f t="shared" si="27"/>
        <v>103.0838994225599</v>
      </c>
      <c r="I84" s="9">
        <f t="shared" si="27"/>
        <v>80.600297162761166</v>
      </c>
    </row>
    <row r="85" spans="1:9" x14ac:dyDescent="0.25">
      <c r="A85">
        <v>23</v>
      </c>
      <c r="B85" s="8" t="s">
        <v>46</v>
      </c>
      <c r="C85" s="9">
        <f t="shared" ref="C85:I85" si="28">IF(C43&gt;C$54,(((C43-C$54)/(C$55-C$54))*30)+100,((((C43-C$54)/(C$54-C$56))*30)+100))</f>
        <v>101.75080917189402</v>
      </c>
      <c r="D85" s="9">
        <f t="shared" si="28"/>
        <v>98.017728200954735</v>
      </c>
      <c r="E85" s="9">
        <f t="shared" si="28"/>
        <v>101.83510801780201</v>
      </c>
      <c r="F85" s="9">
        <f t="shared" si="28"/>
        <v>93.023423985783282</v>
      </c>
      <c r="G85" s="9">
        <f t="shared" si="28"/>
        <v>77.752094069164187</v>
      </c>
      <c r="H85" s="9">
        <f t="shared" si="28"/>
        <v>104.82953684981865</v>
      </c>
      <c r="I85" s="9">
        <f t="shared" si="28"/>
        <v>103.72056878026295</v>
      </c>
    </row>
    <row r="86" spans="1:9" x14ac:dyDescent="0.25">
      <c r="A86">
        <v>24</v>
      </c>
      <c r="B86" s="8" t="s">
        <v>47</v>
      </c>
      <c r="C86" s="9">
        <f t="shared" ref="C86:I86" si="29">IF(C44&gt;C$54,(((C44-C$54)/(C$55-C$54))*30)+100,((((C44-C$54)/(C$54-C$56))*30)+100))</f>
        <v>79.07179482250298</v>
      </c>
      <c r="D86" s="9">
        <f t="shared" si="29"/>
        <v>104.38542741443469</v>
      </c>
      <c r="E86" s="9">
        <f t="shared" si="29"/>
        <v>74.137255414182874</v>
      </c>
      <c r="F86" s="9">
        <f t="shared" si="29"/>
        <v>100.48546756998053</v>
      </c>
      <c r="G86" s="9">
        <f t="shared" si="29"/>
        <v>100.39401136587576</v>
      </c>
      <c r="H86" s="9">
        <f t="shared" si="29"/>
        <v>101.13960026080977</v>
      </c>
      <c r="I86" s="9">
        <f t="shared" si="29"/>
        <v>82.875225067569446</v>
      </c>
    </row>
    <row r="87" spans="1:9" x14ac:dyDescent="0.25">
      <c r="A87">
        <v>25</v>
      </c>
      <c r="B87" s="8" t="s">
        <v>48</v>
      </c>
      <c r="C87" s="9">
        <f t="shared" ref="C87:I87" si="30">IF(C45&gt;C$54,(((C45-C$54)/(C$55-C$54))*30)+100,((((C45-C$54)/(C$54-C$56))*30)+100))</f>
        <v>96.330879592356951</v>
      </c>
      <c r="D87" s="9">
        <f t="shared" si="30"/>
        <v>96.341550141937958</v>
      </c>
      <c r="E87" s="9">
        <f t="shared" si="30"/>
        <v>96.477580016304799</v>
      </c>
      <c r="F87" s="9">
        <f t="shared" si="30"/>
        <v>79.638334875848955</v>
      </c>
      <c r="G87" s="9">
        <f t="shared" si="30"/>
        <v>99.70086342119734</v>
      </c>
      <c r="H87" s="9">
        <f t="shared" si="30"/>
        <v>87.772233692375906</v>
      </c>
      <c r="I87" s="9">
        <f t="shared" si="30"/>
        <v>76.529517340055463</v>
      </c>
    </row>
    <row r="88" spans="1:9" x14ac:dyDescent="0.25">
      <c r="A88">
        <v>26</v>
      </c>
      <c r="B88" s="8" t="s">
        <v>49</v>
      </c>
      <c r="C88" s="9">
        <f t="shared" ref="C88:I88" si="31">IF(C46&gt;C$54,(((C46-C$54)/(C$55-C$54))*30)+100,((((C46-C$54)/(C$54-C$56))*30)+100))</f>
        <v>79.747459060341598</v>
      </c>
      <c r="D88" s="9">
        <f t="shared" si="31"/>
        <v>103.92773759999771</v>
      </c>
      <c r="E88" s="9">
        <f t="shared" si="31"/>
        <v>75.597731266352298</v>
      </c>
      <c r="F88" s="9">
        <f t="shared" si="31"/>
        <v>103.71873464520421</v>
      </c>
      <c r="G88" s="9">
        <f t="shared" si="31"/>
        <v>79.717995854465926</v>
      </c>
      <c r="H88" s="9">
        <f t="shared" si="31"/>
        <v>88.470364026156275</v>
      </c>
      <c r="I88" s="9">
        <f t="shared" si="31"/>
        <v>99.345041148323688</v>
      </c>
    </row>
    <row r="89" spans="1:9" x14ac:dyDescent="0.25">
      <c r="A89">
        <v>27</v>
      </c>
      <c r="B89" s="8" t="s">
        <v>50</v>
      </c>
      <c r="C89" s="9">
        <f t="shared" ref="C89:I89" si="32">IF(C47&gt;C$54,(((C47-C$54)/(C$55-C$54))*30)+100,((((C47-C$54)/(C$54-C$56))*30)+100))</f>
        <v>72.819414487102321</v>
      </c>
      <c r="D89" s="9">
        <f t="shared" si="32"/>
        <v>95.759614569938037</v>
      </c>
      <c r="E89" s="9">
        <f t="shared" si="32"/>
        <v>107.43196311767663</v>
      </c>
      <c r="F89" s="9">
        <f t="shared" si="32"/>
        <v>124.4218958654605</v>
      </c>
      <c r="G89" s="9">
        <f t="shared" si="32"/>
        <v>101.91071974910781</v>
      </c>
      <c r="H89" s="9">
        <f t="shared" si="32"/>
        <v>90.211685058899604</v>
      </c>
      <c r="I89" s="9">
        <f t="shared" si="32"/>
        <v>105.94701712324856</v>
      </c>
    </row>
    <row r="90" spans="1:9" x14ac:dyDescent="0.25">
      <c r="A90">
        <v>28</v>
      </c>
      <c r="B90" s="8" t="s">
        <v>51</v>
      </c>
      <c r="C90" s="9">
        <f t="shared" ref="C90:I90" si="33">IF(C48&gt;C$54,(((C48-C$54)/(C$55-C$54))*30)+100,((((C48-C$54)/(C$54-C$56))*30)+100))</f>
        <v>87.569546140716881</v>
      </c>
      <c r="D90" s="9">
        <f t="shared" si="33"/>
        <v>100.5428245242767</v>
      </c>
      <c r="E90" s="9">
        <f t="shared" si="33"/>
        <v>86.498457383091591</v>
      </c>
      <c r="F90" s="9">
        <f t="shared" si="33"/>
        <v>87.614129124991038</v>
      </c>
      <c r="G90" s="9">
        <f t="shared" si="33"/>
        <v>93.305680609761225</v>
      </c>
      <c r="H90" s="9">
        <f t="shared" si="33"/>
        <v>85.076558694866719</v>
      </c>
      <c r="I90" s="9">
        <f t="shared" si="33"/>
        <v>76.380672354594125</v>
      </c>
    </row>
    <row r="91" spans="1:9" x14ac:dyDescent="0.25">
      <c r="A91">
        <v>29</v>
      </c>
      <c r="B91" s="8" t="s">
        <v>52</v>
      </c>
      <c r="C91" s="9">
        <f t="shared" ref="C91:I91" si="34">IF(C49&gt;C$54,(((C49-C$54)/(C$55-C$54))*30)+100,((((C49-C$54)/(C$54-C$56))*30)+100))</f>
        <v>99.184997553541166</v>
      </c>
      <c r="D91" s="9">
        <f t="shared" si="34"/>
        <v>96.638869151130905</v>
      </c>
      <c r="E91" s="9">
        <f t="shared" si="34"/>
        <v>97.371065051169722</v>
      </c>
      <c r="F91" s="9">
        <f t="shared" si="34"/>
        <v>82.293990405506577</v>
      </c>
      <c r="G91" s="9">
        <f t="shared" si="34"/>
        <v>111.0329896012001</v>
      </c>
      <c r="H91" s="9">
        <f t="shared" si="34"/>
        <v>110.00157357775242</v>
      </c>
      <c r="I91" s="9">
        <f t="shared" si="34"/>
        <v>101.70287736265081</v>
      </c>
    </row>
    <row r="92" spans="1:9" x14ac:dyDescent="0.25">
      <c r="A92">
        <v>30</v>
      </c>
      <c r="B92" s="8" t="s">
        <v>53</v>
      </c>
      <c r="C92" s="9">
        <f t="shared" ref="C92:I92" si="35">IF(C50&gt;C$54,(((C50-C$54)/(C$55-C$54))*30)+100,((((C50-C$54)/(C$54-C$56))*30)+100))</f>
        <v>100.98764153450541</v>
      </c>
      <c r="D92" s="9">
        <f t="shared" si="35"/>
        <v>95.054660860459691</v>
      </c>
      <c r="E92" s="9">
        <f t="shared" si="35"/>
        <v>101.43221575045176</v>
      </c>
      <c r="F92" s="9">
        <f t="shared" si="35"/>
        <v>116.79783946546908</v>
      </c>
      <c r="G92" s="9">
        <f t="shared" si="35"/>
        <v>105.39908891032306</v>
      </c>
      <c r="H92" s="9">
        <f t="shared" si="35"/>
        <v>100.95167811862719</v>
      </c>
      <c r="I92" s="9">
        <f t="shared" si="35"/>
        <v>105.95169627102651</v>
      </c>
    </row>
    <row r="93" spans="1:9" x14ac:dyDescent="0.25">
      <c r="A93">
        <v>31</v>
      </c>
      <c r="B93" s="8" t="s">
        <v>54</v>
      </c>
      <c r="C93" s="9">
        <f t="shared" ref="C93:I93" si="36">IF(C51&gt;C$54,(((C51-C$54)/(C$55-C$54))*30)+100,((((C51-C$54)/(C$54-C$56))*30)+100))</f>
        <v>107.6378879215988</v>
      </c>
      <c r="D93" s="9">
        <f t="shared" si="36"/>
        <v>108.18047606847396</v>
      </c>
      <c r="E93" s="9">
        <f t="shared" si="36"/>
        <v>100.84470150019615</v>
      </c>
      <c r="F93" s="9">
        <f t="shared" si="36"/>
        <v>94.540980448557235</v>
      </c>
      <c r="G93" s="9">
        <f t="shared" si="36"/>
        <v>107.74706961980414</v>
      </c>
      <c r="H93" s="9">
        <f t="shared" si="36"/>
        <v>105.26675432667687</v>
      </c>
      <c r="I93" s="9">
        <f t="shared" si="36"/>
        <v>100.2034995852417</v>
      </c>
    </row>
    <row r="94" spans="1:9" x14ac:dyDescent="0.25">
      <c r="A94">
        <v>32</v>
      </c>
      <c r="B94" s="8" t="s">
        <v>55</v>
      </c>
      <c r="C94" s="9">
        <f t="shared" ref="C94:I94" si="37">IF(C52&gt;C$54,(((C52-C$54)/(C$55-C$54))*30)+100,((((C52-C$54)/(C$54-C$56))*30)+100))</f>
        <v>100.1071094638751</v>
      </c>
      <c r="D94" s="9">
        <f t="shared" si="37"/>
        <v>92.273948049151898</v>
      </c>
      <c r="E94" s="9">
        <f t="shared" si="37"/>
        <v>80.547618373065035</v>
      </c>
      <c r="F94" s="9">
        <f t="shared" si="37"/>
        <v>93.214678780629015</v>
      </c>
      <c r="G94" s="9">
        <f t="shared" si="37"/>
        <v>101.73807350299701</v>
      </c>
      <c r="H94" s="9">
        <f t="shared" si="37"/>
        <v>81.432694756244871</v>
      </c>
      <c r="I94" s="9">
        <f t="shared" si="37"/>
        <v>82.146648743790848</v>
      </c>
    </row>
    <row r="96" spans="1:9" x14ac:dyDescent="0.25">
      <c r="A96" s="1" t="s">
        <v>7</v>
      </c>
    </row>
    <row r="97" spans="1:9" x14ac:dyDescent="0.25">
      <c r="A97" s="1"/>
      <c r="B97" s="5" t="s">
        <v>12</v>
      </c>
      <c r="C97">
        <v>0.25343861496818959</v>
      </c>
      <c r="D97">
        <v>0.1034203851149066</v>
      </c>
      <c r="E97">
        <v>0.15492927360306749</v>
      </c>
      <c r="F97">
        <v>0.1585594715841652</v>
      </c>
      <c r="G97">
        <v>0.1176550015425876</v>
      </c>
      <c r="H97">
        <v>8.8464292500063699E-2</v>
      </c>
      <c r="I97">
        <v>0.1235329606870197</v>
      </c>
    </row>
    <row r="98" spans="1:9" x14ac:dyDescent="0.25">
      <c r="C98" s="1" t="s">
        <v>17</v>
      </c>
      <c r="D98" s="4" t="s">
        <v>18</v>
      </c>
      <c r="E98" s="1" t="s">
        <v>19</v>
      </c>
      <c r="F98" s="4" t="s">
        <v>20</v>
      </c>
      <c r="G98" s="1" t="s">
        <v>21</v>
      </c>
      <c r="H98" s="4" t="s">
        <v>22</v>
      </c>
      <c r="I98" s="4" t="s">
        <v>23</v>
      </c>
    </row>
    <row r="99" spans="1:9" ht="14.4" x14ac:dyDescent="0.3">
      <c r="A99">
        <v>1</v>
      </c>
      <c r="B99" s="8" t="s">
        <v>24</v>
      </c>
      <c r="C99" s="10">
        <f t="shared" ref="C99:I108" si="38">C63*C$97</f>
        <v>30.535179669559465</v>
      </c>
      <c r="D99" s="10">
        <f t="shared" si="38"/>
        <v>12.319209002002452</v>
      </c>
      <c r="E99" s="10">
        <f t="shared" si="38"/>
        <v>15.817254347958892</v>
      </c>
      <c r="F99" s="10">
        <f t="shared" si="38"/>
        <v>11.099163010891564</v>
      </c>
      <c r="G99" s="10">
        <f t="shared" si="38"/>
        <v>10.409714642842642</v>
      </c>
      <c r="H99" s="10">
        <f t="shared" si="38"/>
        <v>8.6100340385932501</v>
      </c>
      <c r="I99" s="10">
        <f t="shared" si="38"/>
        <v>9.3703477841465332</v>
      </c>
    </row>
    <row r="100" spans="1:9" ht="14.4" x14ac:dyDescent="0.3">
      <c r="A100">
        <v>2</v>
      </c>
      <c r="B100" s="8" t="s">
        <v>25</v>
      </c>
      <c r="C100" s="10">
        <f t="shared" si="38"/>
        <v>32.346859652572689</v>
      </c>
      <c r="D100" s="10">
        <f t="shared" si="38"/>
        <v>10.334582932893893</v>
      </c>
      <c r="E100" s="10">
        <f t="shared" si="38"/>
        <v>11.423250525369422</v>
      </c>
      <c r="F100" s="10">
        <f t="shared" si="38"/>
        <v>17.960248913299477</v>
      </c>
      <c r="G100" s="10">
        <f t="shared" si="38"/>
        <v>8.2358501079811308</v>
      </c>
      <c r="H100" s="10">
        <f t="shared" si="38"/>
        <v>8.9096659388080024</v>
      </c>
      <c r="I100" s="10">
        <f t="shared" si="38"/>
        <v>12.526602781674924</v>
      </c>
    </row>
    <row r="101" spans="1:9" ht="14.4" x14ac:dyDescent="0.3">
      <c r="A101">
        <v>3</v>
      </c>
      <c r="B101" s="8" t="s">
        <v>26</v>
      </c>
      <c r="C101" s="10">
        <f t="shared" si="38"/>
        <v>32.472082416689553</v>
      </c>
      <c r="D101" s="10">
        <f t="shared" si="38"/>
        <v>13.212636969331728</v>
      </c>
      <c r="E101" s="10">
        <f t="shared" si="38"/>
        <v>10.845049152214724</v>
      </c>
      <c r="F101" s="10">
        <f t="shared" si="38"/>
        <v>16.148179070706323</v>
      </c>
      <c r="G101" s="10">
        <f t="shared" si="38"/>
        <v>9.1198841988382853</v>
      </c>
      <c r="H101" s="10">
        <f t="shared" si="38"/>
        <v>8.3321755192316349</v>
      </c>
      <c r="I101" s="10">
        <f t="shared" si="38"/>
        <v>12.704490430670567</v>
      </c>
    </row>
    <row r="102" spans="1:9" ht="14.4" x14ac:dyDescent="0.3">
      <c r="A102">
        <v>4</v>
      </c>
      <c r="B102" s="8" t="s">
        <v>27</v>
      </c>
      <c r="C102" s="10">
        <f t="shared" si="38"/>
        <v>32.73887992705432</v>
      </c>
      <c r="D102" s="10">
        <f t="shared" si="38"/>
        <v>8.723055806276907</v>
      </c>
      <c r="E102" s="10">
        <f t="shared" si="38"/>
        <v>16.503794661615672</v>
      </c>
      <c r="F102" s="10">
        <f t="shared" si="38"/>
        <v>18.17086001000137</v>
      </c>
      <c r="G102" s="10">
        <f t="shared" si="38"/>
        <v>12.790362752963619</v>
      </c>
      <c r="H102" s="10">
        <f t="shared" si="38"/>
        <v>8.0660171190928622</v>
      </c>
      <c r="I102" s="10">
        <f t="shared" si="38"/>
        <v>12.38356030422073</v>
      </c>
    </row>
    <row r="103" spans="1:9" ht="14.4" x14ac:dyDescent="0.3">
      <c r="A103">
        <v>5</v>
      </c>
      <c r="B103" s="8" t="s">
        <v>28</v>
      </c>
      <c r="C103" s="10">
        <f t="shared" si="38"/>
        <v>32.947019945864646</v>
      </c>
      <c r="D103" s="10">
        <f t="shared" si="38"/>
        <v>9.7073411354862138</v>
      </c>
      <c r="E103" s="10">
        <f t="shared" si="38"/>
        <v>13.534934135695275</v>
      </c>
      <c r="F103" s="10">
        <f t="shared" si="38"/>
        <v>13.192566336072657</v>
      </c>
      <c r="G103" s="10">
        <f t="shared" si="38"/>
        <v>10.951629762640891</v>
      </c>
      <c r="H103" s="10">
        <f t="shared" si="38"/>
        <v>8.6371586895424155</v>
      </c>
      <c r="I103" s="10">
        <f t="shared" si="38"/>
        <v>10.273642581015636</v>
      </c>
    </row>
    <row r="104" spans="1:9" ht="14.4" x14ac:dyDescent="0.3">
      <c r="A104">
        <v>6</v>
      </c>
      <c r="B104" s="8" t="s">
        <v>29</v>
      </c>
      <c r="C104" s="10">
        <f t="shared" si="38"/>
        <v>32.099834198005951</v>
      </c>
      <c r="D104" s="10">
        <f t="shared" si="38"/>
        <v>7.2394269580434623</v>
      </c>
      <c r="E104" s="10">
        <f t="shared" si="38"/>
        <v>20.140805568398775</v>
      </c>
      <c r="F104" s="10">
        <f t="shared" si="38"/>
        <v>15.876251261412936</v>
      </c>
      <c r="G104" s="10">
        <f t="shared" si="38"/>
        <v>12.929502078271732</v>
      </c>
      <c r="H104" s="10">
        <f t="shared" si="38"/>
        <v>6.1925004750044588</v>
      </c>
      <c r="I104" s="10">
        <f t="shared" si="38"/>
        <v>10.924450786265705</v>
      </c>
    </row>
    <row r="105" spans="1:9" ht="14.4" x14ac:dyDescent="0.3">
      <c r="A105">
        <v>7</v>
      </c>
      <c r="B105" s="8" t="s">
        <v>30</v>
      </c>
      <c r="C105" s="10">
        <f t="shared" si="38"/>
        <v>32.567552685554134</v>
      </c>
      <c r="D105" s="10">
        <f t="shared" si="38"/>
        <v>9.7781614558740291</v>
      </c>
      <c r="E105" s="10">
        <f t="shared" si="38"/>
        <v>11.850131574715896</v>
      </c>
      <c r="F105" s="10">
        <f t="shared" si="38"/>
        <v>20.612731305941477</v>
      </c>
      <c r="G105" s="10">
        <f t="shared" si="38"/>
        <v>11.773987253795957</v>
      </c>
      <c r="H105" s="10">
        <f t="shared" si="38"/>
        <v>9.3937192150463691</v>
      </c>
      <c r="I105" s="10">
        <f t="shared" si="38"/>
        <v>14.387804170075306</v>
      </c>
    </row>
    <row r="106" spans="1:9" ht="14.4" x14ac:dyDescent="0.3">
      <c r="A106">
        <v>8</v>
      </c>
      <c r="B106" s="8" t="s">
        <v>31</v>
      </c>
      <c r="C106" s="10">
        <f t="shared" si="38"/>
        <v>23.235605662440001</v>
      </c>
      <c r="D106" s="10">
        <f t="shared" si="38"/>
        <v>9.2332950623465475</v>
      </c>
      <c r="E106" s="10">
        <f t="shared" si="38"/>
        <v>14.93752374736601</v>
      </c>
      <c r="F106" s="10">
        <f t="shared" si="38"/>
        <v>17.464725556152402</v>
      </c>
      <c r="G106" s="10">
        <f t="shared" si="38"/>
        <v>8.3299774888658966</v>
      </c>
      <c r="H106" s="10">
        <f t="shared" si="38"/>
        <v>7.5914550312338118</v>
      </c>
      <c r="I106" s="10">
        <f t="shared" si="38"/>
        <v>11.157730148080766</v>
      </c>
    </row>
    <row r="107" spans="1:9" ht="14.4" x14ac:dyDescent="0.3">
      <c r="A107">
        <v>9</v>
      </c>
      <c r="B107" s="8" t="s">
        <v>32</v>
      </c>
      <c r="C107" s="10">
        <f t="shared" si="38"/>
        <v>27.614914217108559</v>
      </c>
      <c r="D107" s="10">
        <f t="shared" si="38"/>
        <v>9.2865932029138616</v>
      </c>
      <c r="E107" s="10">
        <f t="shared" si="38"/>
        <v>17.797137163034229</v>
      </c>
      <c r="F107" s="10">
        <f t="shared" si="38"/>
        <v>12.066910145195848</v>
      </c>
      <c r="G107" s="10">
        <f t="shared" si="38"/>
        <v>9.2546816636366618</v>
      </c>
      <c r="H107" s="10">
        <f t="shared" si="38"/>
        <v>10.887078902964531</v>
      </c>
      <c r="I107" s="10">
        <f t="shared" si="38"/>
        <v>12.788144338267216</v>
      </c>
    </row>
    <row r="108" spans="1:9" ht="14.4" x14ac:dyDescent="0.3">
      <c r="A108">
        <v>10</v>
      </c>
      <c r="B108" s="8" t="s">
        <v>33</v>
      </c>
      <c r="C108" s="10">
        <f t="shared" si="38"/>
        <v>20.121023500591132</v>
      </c>
      <c r="D108" s="10">
        <f t="shared" si="38"/>
        <v>11.07843392050998</v>
      </c>
      <c r="E108" s="10">
        <f t="shared" si="38"/>
        <v>12.693381204834546</v>
      </c>
      <c r="F108" s="10">
        <f t="shared" si="38"/>
        <v>15.881964427823311</v>
      </c>
      <c r="G108" s="10">
        <f t="shared" si="38"/>
        <v>9.534254670711757</v>
      </c>
      <c r="H108" s="10">
        <f t="shared" si="38"/>
        <v>7.9543441228000429</v>
      </c>
      <c r="I108" s="10">
        <f t="shared" si="38"/>
        <v>8.7995705997728724</v>
      </c>
    </row>
    <row r="109" spans="1:9" ht="14.4" x14ac:dyDescent="0.3">
      <c r="A109">
        <v>11</v>
      </c>
      <c r="B109" s="8" t="s">
        <v>34</v>
      </c>
      <c r="C109" s="10">
        <f t="shared" ref="C109:I118" si="39">C73*C$97</f>
        <v>20.808763034983624</v>
      </c>
      <c r="D109" s="10">
        <f t="shared" si="39"/>
        <v>10.881721183482593</v>
      </c>
      <c r="E109" s="10">
        <f t="shared" si="39"/>
        <v>12.782179951111033</v>
      </c>
      <c r="F109" s="10">
        <f t="shared" si="39"/>
        <v>13.927362746658607</v>
      </c>
      <c r="G109" s="10">
        <f t="shared" si="39"/>
        <v>10.323591238971691</v>
      </c>
      <c r="H109" s="10">
        <f t="shared" si="39"/>
        <v>8.879083958719832</v>
      </c>
      <c r="I109" s="10">
        <f t="shared" si="39"/>
        <v>10.723636541329441</v>
      </c>
    </row>
    <row r="110" spans="1:9" ht="14.4" x14ac:dyDescent="0.3">
      <c r="A110">
        <v>12</v>
      </c>
      <c r="B110" s="8" t="s">
        <v>35</v>
      </c>
      <c r="C110" s="10">
        <f t="shared" si="39"/>
        <v>18.329404017574529</v>
      </c>
      <c r="D110" s="10">
        <f t="shared" si="39"/>
        <v>10.69476070993788</v>
      </c>
      <c r="E110" s="10">
        <f t="shared" si="39"/>
        <v>16.485696134302096</v>
      </c>
      <c r="F110" s="10">
        <f t="shared" si="39"/>
        <v>18.922731757373914</v>
      </c>
      <c r="G110" s="10">
        <f t="shared" si="39"/>
        <v>12.659254129019548</v>
      </c>
      <c r="H110" s="10">
        <f t="shared" si="39"/>
        <v>8.2679258007761547</v>
      </c>
      <c r="I110" s="10">
        <f t="shared" si="39"/>
        <v>16.059284889312561</v>
      </c>
    </row>
    <row r="111" spans="1:9" ht="14.4" x14ac:dyDescent="0.3">
      <c r="A111">
        <v>13</v>
      </c>
      <c r="B111" s="8" t="s">
        <v>36</v>
      </c>
      <c r="C111" s="10">
        <f t="shared" si="39"/>
        <v>25.877452650365679</v>
      </c>
      <c r="D111" s="10">
        <f t="shared" si="39"/>
        <v>10.619594453031281</v>
      </c>
      <c r="E111" s="10">
        <f t="shared" si="39"/>
        <v>16.367691447223145</v>
      </c>
      <c r="F111" s="10">
        <f t="shared" si="39"/>
        <v>15.38478402911158</v>
      </c>
      <c r="G111" s="10">
        <f t="shared" si="39"/>
        <v>15.295150200536387</v>
      </c>
      <c r="H111" s="10">
        <f t="shared" si="39"/>
        <v>8.7151042206850367</v>
      </c>
      <c r="I111" s="10">
        <f t="shared" si="39"/>
        <v>12.022171504143314</v>
      </c>
    </row>
    <row r="112" spans="1:9" ht="14.4" x14ac:dyDescent="0.3">
      <c r="A112">
        <v>14</v>
      </c>
      <c r="B112" s="8" t="s">
        <v>37</v>
      </c>
      <c r="C112" s="10">
        <f t="shared" si="39"/>
        <v>18.184110312459293</v>
      </c>
      <c r="D112" s="10">
        <f t="shared" si="39"/>
        <v>10.345917883431969</v>
      </c>
      <c r="E112" s="10">
        <f t="shared" si="39"/>
        <v>16.928715412507426</v>
      </c>
      <c r="F112" s="10">
        <f t="shared" si="39"/>
        <v>12.508359803270563</v>
      </c>
      <c r="G112" s="10">
        <f t="shared" si="39"/>
        <v>11.641165935585882</v>
      </c>
      <c r="H112" s="10">
        <f t="shared" si="39"/>
        <v>9.5187190314278478</v>
      </c>
      <c r="I112" s="10">
        <f t="shared" si="39"/>
        <v>11.29576409092979</v>
      </c>
    </row>
    <row r="113" spans="1:9" ht="14.4" x14ac:dyDescent="0.3">
      <c r="A113">
        <v>15</v>
      </c>
      <c r="B113" s="8" t="s">
        <v>38</v>
      </c>
      <c r="C113" s="10">
        <f t="shared" si="39"/>
        <v>24.751941469762691</v>
      </c>
      <c r="D113" s="10">
        <f t="shared" si="39"/>
        <v>11.155212241705177</v>
      </c>
      <c r="E113" s="10">
        <f t="shared" si="39"/>
        <v>15.804820324968192</v>
      </c>
      <c r="F113" s="10">
        <f t="shared" si="39"/>
        <v>13.828866285598515</v>
      </c>
      <c r="G113" s="10">
        <f t="shared" si="39"/>
        <v>11.089301050561939</v>
      </c>
      <c r="H113" s="10">
        <f t="shared" si="39"/>
        <v>11.50035802500828</v>
      </c>
      <c r="I113" s="10">
        <f t="shared" si="39"/>
        <v>12.72675898418197</v>
      </c>
    </row>
    <row r="114" spans="1:9" ht="14.4" x14ac:dyDescent="0.3">
      <c r="A114">
        <v>16</v>
      </c>
      <c r="B114" s="8" t="s">
        <v>39</v>
      </c>
      <c r="C114" s="10">
        <f t="shared" si="39"/>
        <v>25.680298613345602</v>
      </c>
      <c r="D114" s="10">
        <f t="shared" si="39"/>
        <v>10.517987495102821</v>
      </c>
      <c r="E114" s="10">
        <f t="shared" si="39"/>
        <v>16.748706974902557</v>
      </c>
      <c r="F114" s="10">
        <f t="shared" si="39"/>
        <v>16.502046596899731</v>
      </c>
      <c r="G114" s="10">
        <f t="shared" si="39"/>
        <v>12.729508278909542</v>
      </c>
      <c r="H114" s="10">
        <f t="shared" si="39"/>
        <v>8.2976551130889487</v>
      </c>
      <c r="I114" s="10">
        <f t="shared" si="39"/>
        <v>12.494986078503866</v>
      </c>
    </row>
    <row r="115" spans="1:9" ht="14.4" x14ac:dyDescent="0.3">
      <c r="A115">
        <v>17</v>
      </c>
      <c r="B115" s="8" t="s">
        <v>40</v>
      </c>
      <c r="C115" s="10">
        <f t="shared" si="39"/>
        <v>25.903207314091837</v>
      </c>
      <c r="D115" s="10">
        <f t="shared" si="39"/>
        <v>9.3257389108277611</v>
      </c>
      <c r="E115" s="10">
        <f t="shared" si="39"/>
        <v>15.825511716489432</v>
      </c>
      <c r="F115" s="10">
        <f t="shared" si="39"/>
        <v>15.799909943336386</v>
      </c>
      <c r="G115" s="10">
        <f t="shared" si="39"/>
        <v>11.929910267746282</v>
      </c>
      <c r="H115" s="10">
        <f t="shared" si="39"/>
        <v>9.0524127986861984</v>
      </c>
      <c r="I115" s="10">
        <f t="shared" si="39"/>
        <v>13.149969672663998</v>
      </c>
    </row>
    <row r="116" spans="1:9" ht="14.4" x14ac:dyDescent="0.3">
      <c r="A116">
        <v>18</v>
      </c>
      <c r="B116" s="8" t="s">
        <v>41</v>
      </c>
      <c r="C116" s="10">
        <f t="shared" si="39"/>
        <v>18.787891084914779</v>
      </c>
      <c r="D116" s="10">
        <f t="shared" si="39"/>
        <v>10.985096778555979</v>
      </c>
      <c r="E116" s="10">
        <f t="shared" si="39"/>
        <v>16.151698545811605</v>
      </c>
      <c r="F116" s="10">
        <f t="shared" si="39"/>
        <v>15.875399604056692</v>
      </c>
      <c r="G116" s="10">
        <f t="shared" si="39"/>
        <v>11.950285437755841</v>
      </c>
      <c r="H116" s="10">
        <f t="shared" si="39"/>
        <v>7.9720350705562151</v>
      </c>
      <c r="I116" s="10">
        <f t="shared" si="39"/>
        <v>8.64730724809138</v>
      </c>
    </row>
    <row r="117" spans="1:9" ht="14.4" x14ac:dyDescent="0.3">
      <c r="A117">
        <v>19</v>
      </c>
      <c r="B117" s="8" t="s">
        <v>42</v>
      </c>
      <c r="C117" s="10">
        <f t="shared" si="39"/>
        <v>20.124490327280963</v>
      </c>
      <c r="D117" s="10">
        <f t="shared" si="39"/>
        <v>11.260045525349694</v>
      </c>
      <c r="E117" s="10">
        <f t="shared" si="39"/>
        <v>15.834862035690652</v>
      </c>
      <c r="F117" s="10">
        <f t="shared" si="39"/>
        <v>11.57042625713453</v>
      </c>
      <c r="G117" s="10">
        <f t="shared" si="39"/>
        <v>11.710030313929574</v>
      </c>
      <c r="H117" s="10">
        <f t="shared" si="39"/>
        <v>10.028859042300317</v>
      </c>
      <c r="I117" s="10">
        <f t="shared" si="39"/>
        <v>9.8546355482544357</v>
      </c>
    </row>
    <row r="118" spans="1:9" ht="14.4" x14ac:dyDescent="0.3">
      <c r="A118">
        <v>20</v>
      </c>
      <c r="B118" s="8" t="s">
        <v>43</v>
      </c>
      <c r="C118" s="10">
        <f t="shared" si="39"/>
        <v>25.972876552106555</v>
      </c>
      <c r="D118" s="10">
        <f t="shared" si="39"/>
        <v>9.6090915673744988</v>
      </c>
      <c r="E118" s="10">
        <f t="shared" si="39"/>
        <v>11.408155753554805</v>
      </c>
      <c r="F118" s="10">
        <f t="shared" si="39"/>
        <v>19.099057734599484</v>
      </c>
      <c r="G118" s="10">
        <f t="shared" si="39"/>
        <v>13.042575925071972</v>
      </c>
      <c r="H118" s="10">
        <f t="shared" si="39"/>
        <v>9.3453270435158533</v>
      </c>
      <c r="I118" s="10">
        <f t="shared" si="39"/>
        <v>14.958981332554432</v>
      </c>
    </row>
    <row r="119" spans="1:9" ht="14.4" x14ac:dyDescent="0.3">
      <c r="A119">
        <v>21</v>
      </c>
      <c r="B119" s="8" t="s">
        <v>44</v>
      </c>
      <c r="C119" s="10">
        <f t="shared" ref="C119:I128" si="40">C83*C$97</f>
        <v>20.32752650015323</v>
      </c>
      <c r="D119" s="10">
        <f t="shared" si="40"/>
        <v>9.0702652927487559</v>
      </c>
      <c r="E119" s="10">
        <f t="shared" si="40"/>
        <v>13.015293627830443</v>
      </c>
      <c r="F119" s="10">
        <f t="shared" si="40"/>
        <v>16.299778429754785</v>
      </c>
      <c r="G119" s="10">
        <f t="shared" si="40"/>
        <v>12.065669545647236</v>
      </c>
      <c r="H119" s="10">
        <f t="shared" si="40"/>
        <v>9.5072903632223067</v>
      </c>
      <c r="I119" s="10">
        <f t="shared" si="40"/>
        <v>13.282164123027259</v>
      </c>
    </row>
    <row r="120" spans="1:9" ht="14.4" x14ac:dyDescent="0.3">
      <c r="A120">
        <v>22</v>
      </c>
      <c r="B120" s="8" t="s">
        <v>45</v>
      </c>
      <c r="C120" s="10">
        <f t="shared" si="40"/>
        <v>17.74070304777327</v>
      </c>
      <c r="D120" s="10">
        <f t="shared" si="40"/>
        <v>13.444650064937859</v>
      </c>
      <c r="E120" s="10">
        <f t="shared" si="40"/>
        <v>13.227015324094987</v>
      </c>
      <c r="F120" s="10">
        <f t="shared" si="40"/>
        <v>13.199872234953158</v>
      </c>
      <c r="G120" s="10">
        <f t="shared" si="40"/>
        <v>11.370696581124154</v>
      </c>
      <c r="H120" s="10">
        <f t="shared" si="40"/>
        <v>9.1192442305644867</v>
      </c>
      <c r="I120" s="10">
        <f t="shared" si="40"/>
        <v>9.9567933407694813</v>
      </c>
    </row>
    <row r="121" spans="1:9" ht="14.4" x14ac:dyDescent="0.3">
      <c r="A121">
        <v>23</v>
      </c>
      <c r="B121" s="8" t="s">
        <v>46</v>
      </c>
      <c r="C121" s="10">
        <f t="shared" si="40"/>
        <v>25.787584148417384</v>
      </c>
      <c r="D121" s="10">
        <f t="shared" si="40"/>
        <v>10.13703119863098</v>
      </c>
      <c r="E121" s="10">
        <f t="shared" si="40"/>
        <v>15.77723931248798</v>
      </c>
      <c r="F121" s="10">
        <f t="shared" si="40"/>
        <v>14.749744952135556</v>
      </c>
      <c r="G121" s="10">
        <f t="shared" si="40"/>
        <v>9.1479227476469287</v>
      </c>
      <c r="H121" s="10">
        <f t="shared" si="40"/>
        <v>9.2736708105285626</v>
      </c>
      <c r="I121" s="10">
        <f t="shared" si="40"/>
        <v>12.812908945567546</v>
      </c>
    </row>
    <row r="122" spans="1:9" ht="14.4" x14ac:dyDescent="0.3">
      <c r="A122">
        <v>24</v>
      </c>
      <c r="B122" s="8" t="s">
        <v>47</v>
      </c>
      <c r="C122" s="10">
        <f t="shared" si="40"/>
        <v>20.03984616286402</v>
      </c>
      <c r="D122" s="10">
        <f t="shared" si="40"/>
        <v>10.795581103584965</v>
      </c>
      <c r="E122" s="10">
        <f t="shared" si="40"/>
        <v>11.486031128244436</v>
      </c>
      <c r="F122" s="10">
        <f t="shared" si="40"/>
        <v>15.932922639783881</v>
      </c>
      <c r="G122" s="10">
        <f t="shared" si="40"/>
        <v>11.811857562118668</v>
      </c>
      <c r="H122" s="10">
        <f t="shared" si="40"/>
        <v>8.9472431808117943</v>
      </c>
      <c r="I122" s="10">
        <f t="shared" si="40"/>
        <v>10.237821920199966</v>
      </c>
    </row>
    <row r="123" spans="1:9" ht="14.4" x14ac:dyDescent="0.3">
      <c r="A123">
        <v>25</v>
      </c>
      <c r="B123" s="8" t="s">
        <v>48</v>
      </c>
      <c r="C123" s="10">
        <f t="shared" si="40"/>
        <v>24.413964702554384</v>
      </c>
      <c r="D123" s="10">
        <f t="shared" si="40"/>
        <v>9.9636802182463082</v>
      </c>
      <c r="E123" s="10">
        <f t="shared" si="40"/>
        <v>14.947201390907923</v>
      </c>
      <c r="F123" s="10">
        <f t="shared" si="40"/>
        <v>12.627412295757404</v>
      </c>
      <c r="G123" s="10">
        <f t="shared" si="40"/>
        <v>11.730305239618287</v>
      </c>
      <c r="H123" s="10">
        <f t="shared" si="40"/>
        <v>7.7647085547462877</v>
      </c>
      <c r="I123" s="10">
        <f t="shared" si="40"/>
        <v>9.4539178569656634</v>
      </c>
    </row>
    <row r="124" spans="1:9" ht="14.4" x14ac:dyDescent="0.3">
      <c r="A124">
        <v>26</v>
      </c>
      <c r="B124" s="8" t="s">
        <v>49</v>
      </c>
      <c r="C124" s="10">
        <f t="shared" si="40"/>
        <v>20.211085571485377</v>
      </c>
      <c r="D124" s="10">
        <f t="shared" si="40"/>
        <v>10.748246646712722</v>
      </c>
      <c r="E124" s="10">
        <f t="shared" si="40"/>
        <v>11.712301591135866</v>
      </c>
      <c r="F124" s="10">
        <f t="shared" si="40"/>
        <v>16.445587758721828</v>
      </c>
      <c r="G124" s="10">
        <f t="shared" si="40"/>
        <v>9.3792209252291805</v>
      </c>
      <c r="H124" s="10">
        <f t="shared" si="40"/>
        <v>7.8264681607970017</v>
      </c>
      <c r="I124" s="10">
        <f t="shared" si="40"/>
        <v>12.272387062626224</v>
      </c>
    </row>
    <row r="125" spans="1:9" ht="14.4" x14ac:dyDescent="0.3">
      <c r="A125">
        <v>27</v>
      </c>
      <c r="B125" s="8" t="s">
        <v>50</v>
      </c>
      <c r="C125" s="10">
        <f t="shared" si="40"/>
        <v>18.455251550405734</v>
      </c>
      <c r="D125" s="10">
        <f t="shared" si="40"/>
        <v>9.903496217278013</v>
      </c>
      <c r="E125" s="10">
        <f t="shared" si="40"/>
        <v>16.64435600757318</v>
      </c>
      <c r="F125" s="10">
        <f t="shared" si="40"/>
        <v>19.728270061927446</v>
      </c>
      <c r="G125" s="10">
        <f t="shared" si="40"/>
        <v>11.990305889287491</v>
      </c>
      <c r="H125" s="10">
        <f t="shared" si="40"/>
        <v>7.9805128939741206</v>
      </c>
      <c r="I125" s="10">
        <f t="shared" si="40"/>
        <v>13.087948701193268</v>
      </c>
    </row>
    <row r="126" spans="1:9" ht="14.4" x14ac:dyDescent="0.3">
      <c r="A126">
        <v>28</v>
      </c>
      <c r="B126" s="8" t="s">
        <v>51</v>
      </c>
      <c r="C126" s="10">
        <f t="shared" si="40"/>
        <v>22.193504487296259</v>
      </c>
      <c r="D126" s="10">
        <f t="shared" si="40"/>
        <v>10.398177632841172</v>
      </c>
      <c r="E126" s="10">
        <f t="shared" si="40"/>
        <v>13.40114317014827</v>
      </c>
      <c r="F126" s="10">
        <f t="shared" si="40"/>
        <v>13.892050017365397</v>
      </c>
      <c r="G126" s="10">
        <f t="shared" si="40"/>
        <v>10.977879996073643</v>
      </c>
      <c r="H126" s="10">
        <f t="shared" si="40"/>
        <v>7.5262375732815272</v>
      </c>
      <c r="I126" s="10">
        <f t="shared" si="40"/>
        <v>9.435530595228208</v>
      </c>
    </row>
    <row r="127" spans="1:9" ht="14.4" x14ac:dyDescent="0.3">
      <c r="A127">
        <v>29</v>
      </c>
      <c r="B127" s="8" t="s">
        <v>52</v>
      </c>
      <c r="C127" s="10">
        <f t="shared" si="40"/>
        <v>25.137308405592748</v>
      </c>
      <c r="D127" s="10">
        <f t="shared" si="40"/>
        <v>9.994429064679025</v>
      </c>
      <c r="E127" s="10">
        <f t="shared" si="40"/>
        <v>15.085628378334757</v>
      </c>
      <c r="F127" s="10">
        <f t="shared" si="40"/>
        <v>13.048491633249483</v>
      </c>
      <c r="G127" s="10">
        <f t="shared" si="40"/>
        <v>13.063586562807311</v>
      </c>
      <c r="H127" s="10">
        <f t="shared" si="40"/>
        <v>9.7312113804495688</v>
      </c>
      <c r="I127" s="10">
        <f t="shared" si="40"/>
        <v>12.563657550997128</v>
      </c>
    </row>
    <row r="128" spans="1:9" ht="14.4" x14ac:dyDescent="0.3">
      <c r="A128">
        <v>30</v>
      </c>
      <c r="B128" s="8" t="s">
        <v>53</v>
      </c>
      <c r="C128" s="10">
        <f t="shared" si="40"/>
        <v>25.59416799940907</v>
      </c>
      <c r="D128" s="10">
        <f t="shared" si="40"/>
        <v>9.8305896331555811</v>
      </c>
      <c r="E128" s="10">
        <f t="shared" si="40"/>
        <v>15.714819506167112</v>
      </c>
      <c r="F128" s="10">
        <f t="shared" si="40"/>
        <v>18.519403707816934</v>
      </c>
      <c r="G128" s="10">
        <f t="shared" si="40"/>
        <v>12.400729968331387</v>
      </c>
      <c r="H128" s="10">
        <f t="shared" si="40"/>
        <v>8.9306187814585147</v>
      </c>
      <c r="I128" s="10">
        <f t="shared" si="40"/>
        <v>13.08852673017177</v>
      </c>
    </row>
    <row r="129" spans="1:22" ht="14.4" x14ac:dyDescent="0.3">
      <c r="A129">
        <v>31</v>
      </c>
      <c r="B129" s="8" t="s">
        <v>54</v>
      </c>
      <c r="C129" s="10">
        <f t="shared" ref="C129:I130" si="41">C93*C$97</f>
        <v>27.279597232951225</v>
      </c>
      <c r="D129" s="10">
        <f t="shared" si="41"/>
        <v>11.188066496915514</v>
      </c>
      <c r="E129" s="10">
        <f t="shared" si="41"/>
        <v>15.623796350143561</v>
      </c>
      <c r="F129" s="10">
        <f t="shared" si="41"/>
        <v>14.990367902972128</v>
      </c>
      <c r="G129" s="10">
        <f t="shared" si="41"/>
        <v>12.676981642327348</v>
      </c>
      <c r="H129" s="10">
        <f t="shared" si="41"/>
        <v>9.3123489452874892</v>
      </c>
      <c r="I129" s="10">
        <f t="shared" si="41"/>
        <v>12.378434974965458</v>
      </c>
    </row>
    <row r="130" spans="1:22" ht="14.4" x14ac:dyDescent="0.3">
      <c r="A130">
        <v>32</v>
      </c>
      <c r="B130" s="8" t="s">
        <v>55</v>
      </c>
      <c r="C130" s="10">
        <f t="shared" si="41"/>
        <v>25.371007170993451</v>
      </c>
      <c r="D130" s="10">
        <f t="shared" si="41"/>
        <v>9.5430072433161737</v>
      </c>
      <c r="E130" s="10">
        <f t="shared" si="41"/>
        <v>12.479184004996059</v>
      </c>
      <c r="F130" s="10">
        <f t="shared" si="41"/>
        <v>14.780070211344233</v>
      </c>
      <c r="G130" s="10">
        <f t="shared" si="41"/>
        <v>11.969993194935004</v>
      </c>
      <c r="H130" s="10">
        <f t="shared" si="41"/>
        <v>7.2038857279848498</v>
      </c>
      <c r="I130" s="10">
        <f t="shared" si="41"/>
        <v>10.147818729837132</v>
      </c>
    </row>
    <row r="131" spans="1:22" x14ac:dyDescent="0.25">
      <c r="B131" s="2" t="s">
        <v>10</v>
      </c>
      <c r="C131" s="3">
        <f>MAX(C99:C130)</f>
        <v>32.947019945864646</v>
      </c>
      <c r="D131" s="3">
        <f t="shared" ref="D131:I131" si="42">MAX(D99:D130)</f>
        <v>13.444650064937859</v>
      </c>
      <c r="E131" s="3">
        <f t="shared" si="42"/>
        <v>20.140805568398775</v>
      </c>
      <c r="F131" s="3">
        <f t="shared" si="42"/>
        <v>20.612731305941477</v>
      </c>
      <c r="G131" s="3">
        <f t="shared" si="42"/>
        <v>15.295150200536387</v>
      </c>
      <c r="H131" s="3">
        <f t="shared" si="42"/>
        <v>11.50035802500828</v>
      </c>
      <c r="I131" s="3">
        <f t="shared" si="42"/>
        <v>16.059284889312561</v>
      </c>
    </row>
    <row r="132" spans="1:22" x14ac:dyDescent="0.25">
      <c r="B132" s="2" t="s">
        <v>11</v>
      </c>
      <c r="C132" s="3">
        <f>MIN(C99:C130)</f>
        <v>17.74070304777327</v>
      </c>
      <c r="D132" s="11">
        <f t="shared" ref="D132:I132" si="43">MIN(D99:D130)</f>
        <v>7.2394269580434623</v>
      </c>
      <c r="E132" s="3">
        <f t="shared" si="43"/>
        <v>10.845049152214724</v>
      </c>
      <c r="F132" s="11">
        <f t="shared" si="43"/>
        <v>11.099163010891564</v>
      </c>
      <c r="G132" s="3">
        <f t="shared" si="43"/>
        <v>8.2358501079811308</v>
      </c>
      <c r="H132" s="11">
        <f t="shared" si="43"/>
        <v>6.1925004750044588</v>
      </c>
      <c r="I132" s="11">
        <f t="shared" si="43"/>
        <v>8.64730724809138</v>
      </c>
    </row>
    <row r="133" spans="1:22" ht="14.4" x14ac:dyDescent="0.3">
      <c r="B133" s="2" t="s">
        <v>16</v>
      </c>
      <c r="C133" s="12">
        <f>C131</f>
        <v>32.947019945864646</v>
      </c>
      <c r="D133" s="12">
        <f>D132</f>
        <v>7.2394269580434623</v>
      </c>
      <c r="E133" s="12">
        <f>E131</f>
        <v>20.140805568398775</v>
      </c>
      <c r="F133" s="12">
        <f>F132</f>
        <v>11.099163010891564</v>
      </c>
      <c r="G133" s="12">
        <f>G131</f>
        <v>15.295150200536387</v>
      </c>
      <c r="H133" s="12">
        <f t="shared" ref="H133:I133" si="44">H132</f>
        <v>6.1925004750044588</v>
      </c>
      <c r="I133" s="12">
        <f t="shared" si="44"/>
        <v>8.64730724809138</v>
      </c>
    </row>
    <row r="134" spans="1:22" x14ac:dyDescent="0.25">
      <c r="B134" s="2"/>
    </row>
    <row r="135" spans="1:22" x14ac:dyDescent="0.25">
      <c r="A135" s="1" t="s">
        <v>8</v>
      </c>
      <c r="E135" s="2"/>
      <c r="F135" s="2"/>
    </row>
    <row r="136" spans="1:22" x14ac:dyDescent="0.25">
      <c r="C136" t="s">
        <v>9</v>
      </c>
      <c r="E136" s="2"/>
      <c r="F136" s="2"/>
      <c r="J136" s="2"/>
      <c r="K136" s="2"/>
    </row>
    <row r="137" spans="1:22" x14ac:dyDescent="0.25">
      <c r="A137" s="1" t="s">
        <v>17</v>
      </c>
      <c r="C137" s="12">
        <f>C133</f>
        <v>32.947019945864646</v>
      </c>
      <c r="D137" s="12"/>
      <c r="E137" s="2"/>
      <c r="F137" s="2"/>
    </row>
    <row r="138" spans="1:22" x14ac:dyDescent="0.25">
      <c r="A138" s="4" t="s">
        <v>18</v>
      </c>
      <c r="C138" s="12">
        <f>D133</f>
        <v>7.2394269580434623</v>
      </c>
      <c r="D138" s="12"/>
      <c r="E138" s="2"/>
      <c r="F138" s="2"/>
    </row>
    <row r="139" spans="1:22" x14ac:dyDescent="0.25">
      <c r="A139" s="1" t="s">
        <v>19</v>
      </c>
      <c r="C139" s="12">
        <f>E133</f>
        <v>20.140805568398775</v>
      </c>
      <c r="D139" s="12"/>
      <c r="E139" s="2"/>
      <c r="F139" s="2"/>
    </row>
    <row r="140" spans="1:22" x14ac:dyDescent="0.25">
      <c r="A140" s="4" t="s">
        <v>20</v>
      </c>
      <c r="C140" s="12">
        <f>F133</f>
        <v>11.099163010891564</v>
      </c>
      <c r="D140" s="12"/>
      <c r="E140" s="2"/>
      <c r="F140" s="2"/>
    </row>
    <row r="141" spans="1:22" x14ac:dyDescent="0.25">
      <c r="A141" s="1" t="s">
        <v>21</v>
      </c>
      <c r="C141" s="12">
        <f>G133</f>
        <v>15.295150200536387</v>
      </c>
      <c r="D141" s="12"/>
      <c r="E141" s="2"/>
      <c r="F141" s="2"/>
    </row>
    <row r="142" spans="1:22" x14ac:dyDescent="0.25">
      <c r="A142" s="4" t="s">
        <v>22</v>
      </c>
      <c r="C142" s="12">
        <f>H133</f>
        <v>6.1925004750044588</v>
      </c>
      <c r="D142" s="12"/>
      <c r="E142" s="2"/>
      <c r="F142" s="2"/>
      <c r="H142" t="s">
        <v>93</v>
      </c>
    </row>
    <row r="143" spans="1:22" x14ac:dyDescent="0.25">
      <c r="A143" s="4" t="s">
        <v>23</v>
      </c>
      <c r="C143" s="12">
        <f>I133</f>
        <v>8.64730724809138</v>
      </c>
      <c r="D143" s="40" t="s">
        <v>90</v>
      </c>
      <c r="E143" s="38"/>
      <c r="F143" s="38"/>
      <c r="G143" s="39"/>
      <c r="H143" s="39"/>
      <c r="I143" s="39"/>
      <c r="J143" s="39"/>
      <c r="K143" s="39"/>
      <c r="L143" s="37" t="s">
        <v>89</v>
      </c>
      <c r="M143" s="36"/>
      <c r="N143" s="36"/>
      <c r="O143" s="36"/>
      <c r="P143" s="36"/>
      <c r="Q143" s="36"/>
      <c r="R143" s="36"/>
      <c r="S143" s="36"/>
      <c r="T143" s="36"/>
      <c r="U143" s="36"/>
      <c r="V143" s="36"/>
    </row>
    <row r="144" spans="1:22" x14ac:dyDescent="0.25">
      <c r="A144" s="1"/>
      <c r="E144" t="s">
        <v>71</v>
      </c>
      <c r="J144" t="s">
        <v>65</v>
      </c>
      <c r="S144" t="s">
        <v>65</v>
      </c>
      <c r="T144" t="s">
        <v>65</v>
      </c>
      <c r="U144" s="34"/>
      <c r="V144" s="34"/>
    </row>
    <row r="145" spans="1:22" x14ac:dyDescent="0.25">
      <c r="A145" s="1"/>
      <c r="B145" t="s">
        <v>15</v>
      </c>
      <c r="J145" t="s">
        <v>9</v>
      </c>
      <c r="S145" t="s">
        <v>9</v>
      </c>
      <c r="T145" t="s">
        <v>9</v>
      </c>
      <c r="U145" t="s">
        <v>91</v>
      </c>
      <c r="V145" t="s">
        <v>92</v>
      </c>
    </row>
    <row r="146" spans="1:22" ht="14.4" x14ac:dyDescent="0.3">
      <c r="C146" s="1" t="s">
        <v>17</v>
      </c>
      <c r="D146" s="4" t="s">
        <v>18</v>
      </c>
      <c r="E146" s="1" t="s">
        <v>19</v>
      </c>
      <c r="F146" s="4" t="s">
        <v>20</v>
      </c>
      <c r="G146" s="1" t="s">
        <v>21</v>
      </c>
      <c r="H146" s="4" t="s">
        <v>22</v>
      </c>
      <c r="I146" s="4" t="s">
        <v>23</v>
      </c>
      <c r="J146" s="14" t="s">
        <v>56</v>
      </c>
      <c r="K146" s="14" t="s">
        <v>70</v>
      </c>
      <c r="L146" s="1" t="s">
        <v>17</v>
      </c>
      <c r="M146" s="4" t="s">
        <v>18</v>
      </c>
      <c r="N146" s="1" t="s">
        <v>19</v>
      </c>
      <c r="O146" s="4" t="s">
        <v>20</v>
      </c>
      <c r="P146" s="1" t="s">
        <v>21</v>
      </c>
      <c r="Q146" s="4" t="s">
        <v>22</v>
      </c>
      <c r="R146" s="4" t="s">
        <v>23</v>
      </c>
      <c r="S146" s="24" t="s">
        <v>13</v>
      </c>
      <c r="T146" s="24" t="s">
        <v>14</v>
      </c>
      <c r="U146" s="24" t="s">
        <v>72</v>
      </c>
      <c r="V146" s="24" t="s">
        <v>88</v>
      </c>
    </row>
    <row r="147" spans="1:22" x14ac:dyDescent="0.25">
      <c r="A147">
        <v>1</v>
      </c>
      <c r="B147" s="8" t="s">
        <v>24</v>
      </c>
      <c r="C147" s="13">
        <f t="shared" ref="C147:I156" si="45">(C99-C$133)^2</f>
        <v>5.8169735184078526</v>
      </c>
      <c r="D147" s="13">
        <f t="shared" si="45"/>
        <v>25.804185614128173</v>
      </c>
      <c r="E147" s="13">
        <f t="shared" si="45"/>
        <v>18.693095155767207</v>
      </c>
      <c r="F147" s="13">
        <f t="shared" si="45"/>
        <v>0</v>
      </c>
      <c r="G147" s="13">
        <f t="shared" si="45"/>
        <v>23.867480588378392</v>
      </c>
      <c r="H147" s="13">
        <f t="shared" si="45"/>
        <v>5.8444685310783209</v>
      </c>
      <c r="I147" s="13">
        <f t="shared" si="45"/>
        <v>0.52278761677892338</v>
      </c>
      <c r="J147" s="13">
        <f>SQRT(SUM(C147:I147))</f>
        <v>8.9749089702647602</v>
      </c>
      <c r="K147" s="21">
        <f>1-J147/J$182</f>
        <v>0.55871083370156149</v>
      </c>
      <c r="L147" s="20">
        <f>ABS(C99-C$133)</f>
        <v>2.4118402763051812</v>
      </c>
      <c r="M147" s="20">
        <f>ABS(D99-D$133)</f>
        <v>5.07978204395899</v>
      </c>
      <c r="N147" s="20">
        <f>ABS(E99-E$133)</f>
        <v>4.3235512204398834</v>
      </c>
      <c r="O147" s="20">
        <f>ABS(F99-F$133)</f>
        <v>0</v>
      </c>
      <c r="P147" s="20">
        <f>ABS(G99-G$133)</f>
        <v>4.8854355576937447</v>
      </c>
      <c r="Q147" s="20">
        <f>ABS(H99-H$133)</f>
        <v>2.4175335635887913</v>
      </c>
      <c r="R147" s="20">
        <f>ABS(I99-I$133)</f>
        <v>0.72304053605515328</v>
      </c>
      <c r="S147" s="20">
        <f>AVERAGE(L147:R147)</f>
        <v>2.8344547425773916</v>
      </c>
      <c r="T147" s="20">
        <f>MIN(L147:R147)</f>
        <v>0</v>
      </c>
      <c r="U147" s="13">
        <f t="shared" ref="U147:U178" si="46">AVERAGE(S147:T147)</f>
        <v>1.4172273712886958</v>
      </c>
      <c r="V147" s="13">
        <f>1-U147/U$182</f>
        <v>0.68376217171079401</v>
      </c>
    </row>
    <row r="148" spans="1:22" x14ac:dyDescent="0.25">
      <c r="A148">
        <v>2</v>
      </c>
      <c r="B148" s="8" t="s">
        <v>25</v>
      </c>
      <c r="C148" s="13">
        <f t="shared" si="45"/>
        <v>0.36019237764428752</v>
      </c>
      <c r="D148" s="13">
        <f t="shared" si="45"/>
        <v>9.5799905086523207</v>
      </c>
      <c r="E148" s="13">
        <f t="shared" si="45"/>
        <v>75.995765928246513</v>
      </c>
      <c r="F148" s="13">
        <f t="shared" si="45"/>
        <v>47.074499760220604</v>
      </c>
      <c r="G148" s="13">
        <f t="shared" si="45"/>
        <v>49.833717796750648</v>
      </c>
      <c r="H148" s="13">
        <f t="shared" si="45"/>
        <v>7.382988157686726</v>
      </c>
      <c r="I148" s="13">
        <f t="shared" si="45"/>
        <v>15.048933836881236</v>
      </c>
      <c r="J148" s="13">
        <f t="shared" ref="J148:J178" si="47">SQRT(SUM(C148:I148))</f>
        <v>14.32745924321833</v>
      </c>
      <c r="K148" s="21">
        <f t="shared" ref="K148:K178" si="48">1-J148/J$182</f>
        <v>0.29553017578648955</v>
      </c>
      <c r="L148" s="20">
        <f>ABS(C100-C$133)</f>
        <v>0.60016029329195675</v>
      </c>
      <c r="M148" s="20">
        <f>ABS(D100-D$133)</f>
        <v>3.0951559748504307</v>
      </c>
      <c r="N148" s="20">
        <f>ABS(E100-E$133)</f>
        <v>8.7175550430293534</v>
      </c>
      <c r="O148" s="20">
        <f>ABS(F100-F$133)</f>
        <v>6.8610859024079129</v>
      </c>
      <c r="P148" s="20">
        <f>ABS(G100-G$133)</f>
        <v>7.0593000925552563</v>
      </c>
      <c r="Q148" s="20">
        <f>ABS(H100-H$133)</f>
        <v>2.7171654638035436</v>
      </c>
      <c r="R148" s="20">
        <f>ABS(I100-I$133)</f>
        <v>3.8792955335835444</v>
      </c>
      <c r="S148" s="20">
        <f t="shared" ref="S148:S178" si="49">AVERAGE(L148:R148)</f>
        <v>4.7042454719317135</v>
      </c>
      <c r="T148" s="20">
        <f t="shared" ref="T148:T178" si="50">MIN(L148:R148)</f>
        <v>0.60016029329195675</v>
      </c>
      <c r="U148" s="13">
        <f t="shared" si="46"/>
        <v>2.6522028826118351</v>
      </c>
      <c r="V148" s="13">
        <f t="shared" ref="V148:V178" si="51">1-U148/U$182</f>
        <v>0.40819172930813652</v>
      </c>
    </row>
    <row r="149" spans="1:22" x14ac:dyDescent="0.25">
      <c r="A149">
        <v>3</v>
      </c>
      <c r="B149" s="8" t="s">
        <v>26</v>
      </c>
      <c r="C149" s="13">
        <f t="shared" si="45"/>
        <v>0.22556565661894296</v>
      </c>
      <c r="D149" s="13">
        <f t="shared" si="45"/>
        <v>35.679237838954357</v>
      </c>
      <c r="E149" s="13">
        <f t="shared" si="45"/>
        <v>86.411087349026957</v>
      </c>
      <c r="F149" s="13">
        <f t="shared" si="45"/>
        <v>25.492563172267356</v>
      </c>
      <c r="G149" s="13">
        <f t="shared" si="45"/>
        <v>38.133910191728461</v>
      </c>
      <c r="H149" s="13">
        <f t="shared" si="45"/>
        <v>4.578209294888568</v>
      </c>
      <c r="I149" s="13">
        <f t="shared" si="45"/>
        <v>16.460735377003385</v>
      </c>
      <c r="J149" s="13">
        <f t="shared" si="47"/>
        <v>14.386844993968902</v>
      </c>
      <c r="K149" s="21">
        <f t="shared" si="48"/>
        <v>0.2926102254532269</v>
      </c>
      <c r="L149" s="20">
        <f>ABS(C101-C$133)</f>
        <v>0.47493752917509369</v>
      </c>
      <c r="M149" s="20">
        <f>ABS(D101-D$133)</f>
        <v>5.9732100112882653</v>
      </c>
      <c r="N149" s="20">
        <f>ABS(E101-E$133)</f>
        <v>9.2957564161840516</v>
      </c>
      <c r="O149" s="20">
        <f>ABS(F101-F$133)</f>
        <v>5.0490160598147593</v>
      </c>
      <c r="P149" s="20">
        <f>ABS(G101-G$133)</f>
        <v>6.1752660016981018</v>
      </c>
      <c r="Q149" s="20">
        <f>ABS(H101-H$133)</f>
        <v>2.1396750442271761</v>
      </c>
      <c r="R149" s="20">
        <f>ABS(I101-I$133)</f>
        <v>4.0571831825791875</v>
      </c>
      <c r="S149" s="20">
        <f t="shared" si="49"/>
        <v>4.7378634635666623</v>
      </c>
      <c r="T149" s="20">
        <f t="shared" si="50"/>
        <v>0.47493752917509369</v>
      </c>
      <c r="U149" s="13">
        <f t="shared" si="46"/>
        <v>2.606400496370878</v>
      </c>
      <c r="V149" s="13">
        <f t="shared" si="51"/>
        <v>0.41841199985098732</v>
      </c>
    </row>
    <row r="150" spans="1:22" x14ac:dyDescent="0.25">
      <c r="A150">
        <v>4</v>
      </c>
      <c r="B150" s="8" t="s">
        <v>27</v>
      </c>
      <c r="C150" s="13">
        <f t="shared" si="45"/>
        <v>4.332226743036284E-2</v>
      </c>
      <c r="D150" s="13">
        <f t="shared" si="45"/>
        <v>2.2011545593104977</v>
      </c>
      <c r="E150" s="13">
        <f t="shared" si="45"/>
        <v>13.227848336059255</v>
      </c>
      <c r="F150" s="13">
        <f t="shared" si="45"/>
        <v>50.008898447218634</v>
      </c>
      <c r="G150" s="13">
        <f t="shared" si="45"/>
        <v>6.2739601575181041</v>
      </c>
      <c r="H150" s="13">
        <f t="shared" si="45"/>
        <v>3.5100646156762734</v>
      </c>
      <c r="I150" s="13">
        <f t="shared" si="45"/>
        <v>13.959586899435905</v>
      </c>
      <c r="J150" s="13">
        <f t="shared" si="47"/>
        <v>9.4458898618737361</v>
      </c>
      <c r="K150" s="21">
        <f t="shared" si="48"/>
        <v>0.53555307625920512</v>
      </c>
      <c r="L150" s="20">
        <f>ABS(C102-C$133)</f>
        <v>0.20814001881032596</v>
      </c>
      <c r="M150" s="20">
        <f>ABS(D102-D$133)</f>
        <v>1.4836288482334448</v>
      </c>
      <c r="N150" s="20">
        <f>ABS(E102-E$133)</f>
        <v>3.6370109067831038</v>
      </c>
      <c r="O150" s="20">
        <f>ABS(F102-F$133)</f>
        <v>7.0716969991098058</v>
      </c>
      <c r="P150" s="20">
        <f>ABS(G102-G$133)</f>
        <v>2.5047874475727685</v>
      </c>
      <c r="Q150" s="20">
        <f>ABS(H102-H$133)</f>
        <v>1.8735166440884035</v>
      </c>
      <c r="R150" s="20">
        <f>ABS(I102-I$133)</f>
        <v>3.7362530561293497</v>
      </c>
      <c r="S150" s="20">
        <f t="shared" si="49"/>
        <v>2.9307191315324572</v>
      </c>
      <c r="T150" s="20">
        <f t="shared" si="50"/>
        <v>0.20814001881032596</v>
      </c>
      <c r="U150" s="13">
        <f t="shared" si="46"/>
        <v>1.5694295751713916</v>
      </c>
      <c r="V150" s="13">
        <f t="shared" si="51"/>
        <v>0.64980001758380468</v>
      </c>
    </row>
    <row r="151" spans="1:22" x14ac:dyDescent="0.25">
      <c r="A151">
        <v>5</v>
      </c>
      <c r="B151" s="8" t="s">
        <v>28</v>
      </c>
      <c r="C151" s="13">
        <f t="shared" si="45"/>
        <v>0</v>
      </c>
      <c r="D151" s="13">
        <f t="shared" si="45"/>
        <v>6.0906003872229331</v>
      </c>
      <c r="E151" s="13">
        <f t="shared" si="45"/>
        <v>43.637537385408194</v>
      </c>
      <c r="F151" s="13">
        <f t="shared" si="45"/>
        <v>4.3823374818792571</v>
      </c>
      <c r="G151" s="13">
        <f t="shared" si="45"/>
        <v>18.866169794415878</v>
      </c>
      <c r="H151" s="13">
        <f t="shared" si="45"/>
        <v>5.9763537859079108</v>
      </c>
      <c r="I151" s="13">
        <f t="shared" si="45"/>
        <v>2.6449666151178515</v>
      </c>
      <c r="J151" s="13">
        <f t="shared" si="47"/>
        <v>9.033159217569013</v>
      </c>
      <c r="K151" s="21">
        <f t="shared" si="48"/>
        <v>0.55584671517348094</v>
      </c>
      <c r="L151" s="20">
        <f>ABS(C103-C$133)</f>
        <v>0</v>
      </c>
      <c r="M151" s="20">
        <f>ABS(D103-D$133)</f>
        <v>2.4679141774427515</v>
      </c>
      <c r="N151" s="20">
        <f>ABS(E103-E$133)</f>
        <v>6.6058714327035002</v>
      </c>
      <c r="O151" s="20">
        <f>ABS(F103-F$133)</f>
        <v>2.0934033251810931</v>
      </c>
      <c r="P151" s="20">
        <f>ABS(G103-G$133)</f>
        <v>4.3435204378954957</v>
      </c>
      <c r="Q151" s="20">
        <f>ABS(H103-H$133)</f>
        <v>2.4446582145379567</v>
      </c>
      <c r="R151" s="20">
        <f>ABS(I103-I$133)</f>
        <v>1.6263353329242562</v>
      </c>
      <c r="S151" s="20">
        <f t="shared" si="49"/>
        <v>2.7973861315264363</v>
      </c>
      <c r="T151" s="20">
        <f t="shared" si="50"/>
        <v>0</v>
      </c>
      <c r="U151" s="13">
        <f t="shared" si="46"/>
        <v>1.3986930657632182</v>
      </c>
      <c r="V151" s="13">
        <f t="shared" si="51"/>
        <v>0.68789788673222774</v>
      </c>
    </row>
    <row r="152" spans="1:22" x14ac:dyDescent="0.25">
      <c r="A152">
        <v>6</v>
      </c>
      <c r="B152" s="8" t="s">
        <v>29</v>
      </c>
      <c r="C152" s="13">
        <f t="shared" si="45"/>
        <v>0.71772369137489722</v>
      </c>
      <c r="D152" s="13">
        <f t="shared" si="45"/>
        <v>0</v>
      </c>
      <c r="E152" s="13">
        <f t="shared" si="45"/>
        <v>0</v>
      </c>
      <c r="F152" s="13">
        <f t="shared" si="45"/>
        <v>22.820572153269339</v>
      </c>
      <c r="G152" s="13">
        <f t="shared" si="45"/>
        <v>5.5962910383742903</v>
      </c>
      <c r="H152" s="13">
        <f t="shared" si="45"/>
        <v>0</v>
      </c>
      <c r="I152" s="13">
        <f t="shared" si="45"/>
        <v>5.1853826934490845</v>
      </c>
      <c r="J152" s="13">
        <f t="shared" si="47"/>
        <v>5.858324809744472</v>
      </c>
      <c r="K152" s="21">
        <f t="shared" si="48"/>
        <v>0.71195080866415372</v>
      </c>
      <c r="L152" s="20">
        <f>ABS(C104-C$133)</f>
        <v>0.84718574785869549</v>
      </c>
      <c r="M152" s="20">
        <f>ABS(D104-D$133)</f>
        <v>0</v>
      </c>
      <c r="N152" s="20">
        <f>ABS(E104-E$133)</f>
        <v>0</v>
      </c>
      <c r="O152" s="20">
        <f>ABS(F104-F$133)</f>
        <v>4.7770882505213716</v>
      </c>
      <c r="P152" s="20">
        <f>ABS(G104-G$133)</f>
        <v>2.3656481222646555</v>
      </c>
      <c r="Q152" s="20">
        <f>ABS(H104-H$133)</f>
        <v>0</v>
      </c>
      <c r="R152" s="20">
        <f>ABS(I104-I$133)</f>
        <v>2.2771435381743252</v>
      </c>
      <c r="S152" s="20">
        <f t="shared" si="49"/>
        <v>1.4667236655455782</v>
      </c>
      <c r="T152" s="20">
        <f t="shared" si="50"/>
        <v>0</v>
      </c>
      <c r="U152" s="13">
        <f t="shared" si="46"/>
        <v>0.7333618327727891</v>
      </c>
      <c r="V152" s="13">
        <f t="shared" si="51"/>
        <v>0.83635882424753416</v>
      </c>
    </row>
    <row r="153" spans="1:22" x14ac:dyDescent="0.25">
      <c r="A153">
        <v>7</v>
      </c>
      <c r="B153" s="8" t="s">
        <v>30</v>
      </c>
      <c r="C153" s="13">
        <f t="shared" si="45"/>
        <v>0.14399540164756641</v>
      </c>
      <c r="D153" s="13">
        <f t="shared" si="45"/>
        <v>6.4451728504750205</v>
      </c>
      <c r="E153" s="13">
        <f t="shared" si="45"/>
        <v>68.735275269529637</v>
      </c>
      <c r="F153" s="13">
        <f t="shared" si="45"/>
        <v>90.50798170457891</v>
      </c>
      <c r="G153" s="13">
        <f t="shared" si="45"/>
        <v>12.398588497497752</v>
      </c>
      <c r="H153" s="13">
        <f t="shared" si="45"/>
        <v>10.247801421595517</v>
      </c>
      <c r="I153" s="13">
        <f t="shared" si="45"/>
        <v>32.95330491130693</v>
      </c>
      <c r="J153" s="13">
        <f t="shared" si="47"/>
        <v>14.880595420097656</v>
      </c>
      <c r="K153" s="21">
        <f t="shared" si="48"/>
        <v>0.268332908031095</v>
      </c>
      <c r="L153" s="20">
        <f>ABS(C105-C$133)</f>
        <v>0.3794672603105127</v>
      </c>
      <c r="M153" s="20">
        <f>ABS(D105-D$133)</f>
        <v>2.5387344978305668</v>
      </c>
      <c r="N153" s="20">
        <f>ABS(E105-E$133)</f>
        <v>8.2906739936828799</v>
      </c>
      <c r="O153" s="20">
        <f>ABS(F105-F$133)</f>
        <v>9.5135682950499127</v>
      </c>
      <c r="P153" s="20">
        <f>ABS(G105-G$133)</f>
        <v>3.5211629467404304</v>
      </c>
      <c r="Q153" s="20">
        <f>ABS(H105-H$133)</f>
        <v>3.2012187400419103</v>
      </c>
      <c r="R153" s="20">
        <f>ABS(I105-I$133)</f>
        <v>5.7404969219839259</v>
      </c>
      <c r="S153" s="20">
        <f t="shared" si="49"/>
        <v>4.7407603793771633</v>
      </c>
      <c r="T153" s="20">
        <f t="shared" si="50"/>
        <v>0.3794672603105127</v>
      </c>
      <c r="U153" s="13">
        <f t="shared" si="46"/>
        <v>2.560113819843838</v>
      </c>
      <c r="V153" s="13">
        <f t="shared" si="51"/>
        <v>0.42874033414665225</v>
      </c>
    </row>
    <row r="154" spans="1:22" x14ac:dyDescent="0.25">
      <c r="A154">
        <v>8</v>
      </c>
      <c r="B154" s="8" t="s">
        <v>31</v>
      </c>
      <c r="C154" s="13">
        <f t="shared" si="45"/>
        <v>94.311567384304212</v>
      </c>
      <c r="D154" s="13">
        <f t="shared" si="45"/>
        <v>3.9755100173571787</v>
      </c>
      <c r="E154" s="13">
        <f t="shared" si="45"/>
        <v>27.074141709090057</v>
      </c>
      <c r="F154" s="13">
        <f t="shared" si="45"/>
        <v>40.520386517627635</v>
      </c>
      <c r="G154" s="13">
        <f t="shared" si="45"/>
        <v>48.513630903399253</v>
      </c>
      <c r="H154" s="13">
        <f t="shared" si="45"/>
        <v>1.9570738503948661</v>
      </c>
      <c r="I154" s="13">
        <f t="shared" si="45"/>
        <v>6.3022231367911203</v>
      </c>
      <c r="J154" s="13">
        <f t="shared" si="47"/>
        <v>14.921612966397577</v>
      </c>
      <c r="K154" s="21">
        <f t="shared" si="48"/>
        <v>0.26631610776378645</v>
      </c>
      <c r="L154" s="20">
        <f>ABS(C106-C$133)</f>
        <v>9.7114142834246451</v>
      </c>
      <c r="M154" s="20">
        <f>ABS(D106-D$133)</f>
        <v>1.9938681043030853</v>
      </c>
      <c r="N154" s="20">
        <f>ABS(E106-E$133)</f>
        <v>5.2032818210327658</v>
      </c>
      <c r="O154" s="20">
        <f>ABS(F106-F$133)</f>
        <v>6.365562545260838</v>
      </c>
      <c r="P154" s="20">
        <f>ABS(G106-G$133)</f>
        <v>6.9651727116704905</v>
      </c>
      <c r="Q154" s="20">
        <f>ABS(H106-H$133)</f>
        <v>1.3989545562293531</v>
      </c>
      <c r="R154" s="20">
        <f>ABS(I106-I$133)</f>
        <v>2.5104228999893863</v>
      </c>
      <c r="S154" s="20">
        <f t="shared" si="49"/>
        <v>4.8783824174157946</v>
      </c>
      <c r="T154" s="20">
        <f t="shared" si="50"/>
        <v>1.3989545562293531</v>
      </c>
      <c r="U154" s="13">
        <f t="shared" si="46"/>
        <v>3.1386684868225738</v>
      </c>
      <c r="V154" s="13">
        <f t="shared" si="51"/>
        <v>0.29964257951778661</v>
      </c>
    </row>
    <row r="155" spans="1:22" x14ac:dyDescent="0.25">
      <c r="A155">
        <v>9</v>
      </c>
      <c r="B155" s="8" t="s">
        <v>32</v>
      </c>
      <c r="C155" s="13">
        <f t="shared" si="45"/>
        <v>28.431351502633479</v>
      </c>
      <c r="D155" s="13">
        <f t="shared" si="45"/>
        <v>4.1908896341367718</v>
      </c>
      <c r="E155" s="13">
        <f t="shared" si="45"/>
        <v>5.4927815943039962</v>
      </c>
      <c r="F155" s="13">
        <f t="shared" si="45"/>
        <v>0.93653451595415438</v>
      </c>
      <c r="G155" s="13">
        <f t="shared" si="45"/>
        <v>36.487260145275506</v>
      </c>
      <c r="H155" s="13">
        <f t="shared" si="45"/>
        <v>22.039066616268059</v>
      </c>
      <c r="I155" s="13">
        <f t="shared" si="45"/>
        <v>17.146531807375883</v>
      </c>
      <c r="J155" s="13">
        <f t="shared" si="47"/>
        <v>10.710948408798721</v>
      </c>
      <c r="K155" s="21">
        <f t="shared" si="48"/>
        <v>0.47335114938275091</v>
      </c>
      <c r="L155" s="20">
        <f>ABS(C107-C$133)</f>
        <v>5.3321057287560869</v>
      </c>
      <c r="M155" s="20">
        <f>ABS(D107-D$133)</f>
        <v>2.0471662448703993</v>
      </c>
      <c r="N155" s="20">
        <f>ABS(E107-E$133)</f>
        <v>2.3436684053645465</v>
      </c>
      <c r="O155" s="20">
        <f>ABS(F107-F$133)</f>
        <v>0.96774713430428427</v>
      </c>
      <c r="P155" s="20">
        <f>ABS(G107-G$133)</f>
        <v>6.0404685368997253</v>
      </c>
      <c r="Q155" s="20">
        <f>ABS(H107-H$133)</f>
        <v>4.6945784279600717</v>
      </c>
      <c r="R155" s="20">
        <f>ABS(I107-I$133)</f>
        <v>4.140837090175836</v>
      </c>
      <c r="S155" s="20">
        <f t="shared" si="49"/>
        <v>3.6523673669044214</v>
      </c>
      <c r="T155" s="20">
        <f t="shared" si="50"/>
        <v>0.96774713430428427</v>
      </c>
      <c r="U155" s="13">
        <f t="shared" si="46"/>
        <v>2.3100572506043529</v>
      </c>
      <c r="V155" s="13">
        <f t="shared" si="51"/>
        <v>0.48453755342688565</v>
      </c>
    </row>
    <row r="156" spans="1:22" x14ac:dyDescent="0.25">
      <c r="A156">
        <v>10</v>
      </c>
      <c r="B156" s="8" t="s">
        <v>33</v>
      </c>
      <c r="C156" s="13">
        <f t="shared" si="45"/>
        <v>164.50618481416882</v>
      </c>
      <c r="D156" s="13">
        <f t="shared" si="45"/>
        <v>14.737974457866397</v>
      </c>
      <c r="E156" s="13">
        <f t="shared" si="45"/>
        <v>55.464129651010062</v>
      </c>
      <c r="F156" s="13">
        <f t="shared" si="45"/>
        <v>22.875189393804327</v>
      </c>
      <c r="G156" s="13">
        <f t="shared" si="45"/>
        <v>33.187917305553405</v>
      </c>
      <c r="H156" s="13">
        <f t="shared" si="45"/>
        <v>3.1040930392776502</v>
      </c>
      <c r="I156" s="13">
        <f t="shared" si="45"/>
        <v>2.3184128265281836E-2</v>
      </c>
      <c r="J156" s="13">
        <f t="shared" si="47"/>
        <v>17.143473183399738</v>
      </c>
      <c r="K156" s="21">
        <f t="shared" si="48"/>
        <v>0.15706900051834916</v>
      </c>
      <c r="L156" s="20">
        <f>ABS(C108-C$133)</f>
        <v>12.825996445273514</v>
      </c>
      <c r="M156" s="20">
        <f>ABS(D108-D$133)</f>
        <v>3.8390069624665175</v>
      </c>
      <c r="N156" s="20">
        <f>ABS(E108-E$133)</f>
        <v>7.4474243635642292</v>
      </c>
      <c r="O156" s="20">
        <f>ABS(F108-F$133)</f>
        <v>4.782801416931747</v>
      </c>
      <c r="P156" s="20">
        <f>ABS(G108-G$133)</f>
        <v>5.76089552982463</v>
      </c>
      <c r="Q156" s="20">
        <f>ABS(H108-H$133)</f>
        <v>1.7618436477955841</v>
      </c>
      <c r="R156" s="20">
        <f>ABS(I108-I$133)</f>
        <v>0.15226335168149241</v>
      </c>
      <c r="S156" s="20">
        <f t="shared" si="49"/>
        <v>5.2243188167911025</v>
      </c>
      <c r="T156" s="20">
        <f t="shared" si="50"/>
        <v>0.15226335168149241</v>
      </c>
      <c r="U156" s="13">
        <f t="shared" si="46"/>
        <v>2.6882910842362975</v>
      </c>
      <c r="V156" s="13">
        <f t="shared" si="51"/>
        <v>0.40013906624236073</v>
      </c>
    </row>
    <row r="157" spans="1:22" x14ac:dyDescent="0.25">
      <c r="A157">
        <v>11</v>
      </c>
      <c r="B157" s="8" t="s">
        <v>34</v>
      </c>
      <c r="C157" s="13">
        <f t="shared" ref="C157:I163" si="52">(C109-C$133)^2</f>
        <v>147.33728083455091</v>
      </c>
      <c r="D157" s="13">
        <f t="shared" si="52"/>
        <v>13.266307224667239</v>
      </c>
      <c r="E157" s="13">
        <f t="shared" si="52"/>
        <v>54.149370975403414</v>
      </c>
      <c r="F157" s="13">
        <f t="shared" si="52"/>
        <v>7.9987137453927746</v>
      </c>
      <c r="G157" s="13">
        <f t="shared" si="52"/>
        <v>24.716398508314242</v>
      </c>
      <c r="H157" s="13">
        <f t="shared" si="52"/>
        <v>7.2177308149722315</v>
      </c>
      <c r="I157" s="13">
        <f t="shared" si="52"/>
        <v>4.3111433339584648</v>
      </c>
      <c r="J157" s="13">
        <f t="shared" si="47"/>
        <v>16.093382038504497</v>
      </c>
      <c r="K157" s="21">
        <f t="shared" si="48"/>
        <v>0.20870115048259807</v>
      </c>
      <c r="L157" s="20">
        <f>ABS(C109-C$133)</f>
        <v>12.138256910881022</v>
      </c>
      <c r="M157" s="20">
        <f>ABS(D109-D$133)</f>
        <v>3.6422942254391311</v>
      </c>
      <c r="N157" s="20">
        <f>ABS(E109-E$133)</f>
        <v>7.3586256172877427</v>
      </c>
      <c r="O157" s="20">
        <f>ABS(F109-F$133)</f>
        <v>2.8281997357670434</v>
      </c>
      <c r="P157" s="20">
        <f>ABS(G109-G$133)</f>
        <v>4.9715589615646962</v>
      </c>
      <c r="Q157" s="20">
        <f>ABS(H109-H$133)</f>
        <v>2.6865834837153733</v>
      </c>
      <c r="R157" s="20">
        <f>ABS(I109-I$133)</f>
        <v>2.0763292932380608</v>
      </c>
      <c r="S157" s="20">
        <f t="shared" si="49"/>
        <v>5.1002640325561526</v>
      </c>
      <c r="T157" s="20">
        <f t="shared" si="50"/>
        <v>2.0763292932380608</v>
      </c>
      <c r="U157" s="13">
        <f t="shared" si="46"/>
        <v>3.5882966628971067</v>
      </c>
      <c r="V157" s="13">
        <f t="shared" si="51"/>
        <v>0.19931327398782572</v>
      </c>
    </row>
    <row r="158" spans="1:22" x14ac:dyDescent="0.25">
      <c r="A158">
        <v>12</v>
      </c>
      <c r="B158" s="8" t="s">
        <v>35</v>
      </c>
      <c r="C158" s="13">
        <f t="shared" si="52"/>
        <v>213.67469542700096</v>
      </c>
      <c r="D158" s="13">
        <f t="shared" si="52"/>
        <v>11.939331336980752</v>
      </c>
      <c r="E158" s="13">
        <f t="shared" si="52"/>
        <v>13.359824975222551</v>
      </c>
      <c r="F158" s="13">
        <f t="shared" si="52"/>
        <v>61.208227930935401</v>
      </c>
      <c r="G158" s="13">
        <f t="shared" si="52"/>
        <v>6.9479480998379071</v>
      </c>
      <c r="H158" s="13">
        <f t="shared" si="52"/>
        <v>4.3073902828545503</v>
      </c>
      <c r="I158" s="13">
        <f t="shared" si="52"/>
        <v>54.937412553962709</v>
      </c>
      <c r="J158" s="13">
        <f t="shared" si="47"/>
        <v>19.140920317654395</v>
      </c>
      <c r="K158" s="21">
        <f t="shared" si="48"/>
        <v>5.8856106825407317E-2</v>
      </c>
      <c r="L158" s="20">
        <f>ABS(C110-C$133)</f>
        <v>14.617615928290117</v>
      </c>
      <c r="M158" s="20">
        <f>ABS(D110-D$133)</f>
        <v>3.4553337518944174</v>
      </c>
      <c r="N158" s="20">
        <f>ABS(E110-E$133)</f>
        <v>3.6551094340966799</v>
      </c>
      <c r="O158" s="20">
        <f>ABS(F110-F$133)</f>
        <v>7.8235687464823496</v>
      </c>
      <c r="P158" s="20">
        <f>ABS(G110-G$133)</f>
        <v>2.6358960715168394</v>
      </c>
      <c r="Q158" s="20">
        <f>ABS(H110-H$133)</f>
        <v>2.0754253257716959</v>
      </c>
      <c r="R158" s="20">
        <f>ABS(I110-I$133)</f>
        <v>7.4119776412211813</v>
      </c>
      <c r="S158" s="20">
        <f t="shared" si="49"/>
        <v>5.9535609856104701</v>
      </c>
      <c r="T158" s="20">
        <f t="shared" si="50"/>
        <v>2.0754253257716959</v>
      </c>
      <c r="U158" s="35">
        <f t="shared" si="46"/>
        <v>4.014493155691083</v>
      </c>
      <c r="V158" s="35">
        <f t="shared" si="51"/>
        <v>0.10421247644742304</v>
      </c>
    </row>
    <row r="159" spans="1:22" x14ac:dyDescent="0.25">
      <c r="A159">
        <v>13</v>
      </c>
      <c r="B159" s="8" t="s">
        <v>36</v>
      </c>
      <c r="C159" s="13">
        <f t="shared" si="52"/>
        <v>49.978781745588577</v>
      </c>
      <c r="D159" s="13">
        <f t="shared" si="52"/>
        <v>11.425532294172227</v>
      </c>
      <c r="E159" s="13">
        <f t="shared" si="52"/>
        <v>14.236390171414953</v>
      </c>
      <c r="F159" s="13">
        <f t="shared" si="52"/>
        <v>18.36654751180917</v>
      </c>
      <c r="G159" s="13">
        <f t="shared" si="52"/>
        <v>0</v>
      </c>
      <c r="H159" s="13">
        <f t="shared" si="52"/>
        <v>6.3635296577216813</v>
      </c>
      <c r="I159" s="13">
        <f t="shared" si="52"/>
        <v>11.389708746776973</v>
      </c>
      <c r="J159" s="13">
        <f t="shared" si="47"/>
        <v>10.571683410293916</v>
      </c>
      <c r="K159" s="21">
        <f t="shared" si="48"/>
        <v>0.48019869906691504</v>
      </c>
      <c r="L159" s="20">
        <f>ABS(C111-C$133)</f>
        <v>7.0695672954989668</v>
      </c>
      <c r="M159" s="20">
        <f>ABS(D111-D$133)</f>
        <v>3.3801674949878189</v>
      </c>
      <c r="N159" s="20">
        <f>ABS(E111-E$133)</f>
        <v>3.7731141211756309</v>
      </c>
      <c r="O159" s="20">
        <f>ABS(F111-F$133)</f>
        <v>4.2856210182200165</v>
      </c>
      <c r="P159" s="20">
        <f>ABS(G111-G$133)</f>
        <v>0</v>
      </c>
      <c r="Q159" s="20">
        <f>ABS(H111-H$133)</f>
        <v>2.5226037456805779</v>
      </c>
      <c r="R159" s="20">
        <f>ABS(I111-I$133)</f>
        <v>3.374864256051934</v>
      </c>
      <c r="S159" s="20">
        <f t="shared" si="49"/>
        <v>3.4865625616592775</v>
      </c>
      <c r="T159" s="20">
        <f t="shared" si="50"/>
        <v>0</v>
      </c>
      <c r="U159" s="13">
        <f t="shared" si="46"/>
        <v>1.7432812808296387</v>
      </c>
      <c r="V159" s="13">
        <f t="shared" si="51"/>
        <v>0.61100702857192446</v>
      </c>
    </row>
    <row r="160" spans="1:22" x14ac:dyDescent="0.25">
      <c r="A160">
        <v>14</v>
      </c>
      <c r="B160" s="8" t="s">
        <v>37</v>
      </c>
      <c r="C160" s="13">
        <f t="shared" si="52"/>
        <v>217.9435008440926</v>
      </c>
      <c r="D160" s="13">
        <f t="shared" si="52"/>
        <v>9.6502858695211433</v>
      </c>
      <c r="E160" s="13">
        <f t="shared" si="52"/>
        <v>10.317523169574114</v>
      </c>
      <c r="F160" s="13">
        <f t="shared" si="52"/>
        <v>1.9858355996512609</v>
      </c>
      <c r="G160" s="13">
        <f t="shared" si="52"/>
        <v>13.351601008505886</v>
      </c>
      <c r="H160" s="13">
        <f t="shared" si="52"/>
        <v>11.063729885095293</v>
      </c>
      <c r="I160" s="13">
        <f t="shared" si="52"/>
        <v>7.0143236483775988</v>
      </c>
      <c r="J160" s="13">
        <f t="shared" si="47"/>
        <v>16.472000486425987</v>
      </c>
      <c r="K160" s="21">
        <f t="shared" si="48"/>
        <v>0.19008478124898864</v>
      </c>
      <c r="L160" s="20">
        <f>ABS(C112-C$133)</f>
        <v>14.762909633405354</v>
      </c>
      <c r="M160" s="20">
        <f>ABS(D112-D$133)</f>
        <v>3.1064909253885071</v>
      </c>
      <c r="N160" s="20">
        <f>ABS(E112-E$133)</f>
        <v>3.2120901558913495</v>
      </c>
      <c r="O160" s="20">
        <f>ABS(F112-F$133)</f>
        <v>1.4091967923789994</v>
      </c>
      <c r="P160" s="20">
        <f>ABS(G112-G$133)</f>
        <v>3.6539842649505054</v>
      </c>
      <c r="Q160" s="20">
        <f>ABS(H112-H$133)</f>
        <v>3.326218556423389</v>
      </c>
      <c r="R160" s="20">
        <f>ABS(I112-I$133)</f>
        <v>2.6484568428384101</v>
      </c>
      <c r="S160" s="20">
        <f t="shared" si="49"/>
        <v>4.5884781673252162</v>
      </c>
      <c r="T160" s="20">
        <f t="shared" si="50"/>
        <v>1.4091967923789994</v>
      </c>
      <c r="U160" s="13">
        <f t="shared" si="46"/>
        <v>2.9988374798521078</v>
      </c>
      <c r="V160" s="13">
        <f t="shared" si="51"/>
        <v>0.33084424473232699</v>
      </c>
    </row>
    <row r="161" spans="1:22" x14ac:dyDescent="0.25">
      <c r="A161">
        <v>15</v>
      </c>
      <c r="B161" s="8" t="s">
        <v>38</v>
      </c>
      <c r="C161" s="13">
        <f t="shared" si="52"/>
        <v>67.159311229469537</v>
      </c>
      <c r="D161" s="13">
        <f t="shared" si="52"/>
        <v>15.333374387741658</v>
      </c>
      <c r="E161" s="13">
        <f t="shared" si="52"/>
        <v>18.800768031247774</v>
      </c>
      <c r="F161" s="13">
        <f t="shared" si="52"/>
        <v>7.4512799679458528</v>
      </c>
      <c r="G161" s="13">
        <f t="shared" si="52"/>
        <v>17.689167072340783</v>
      </c>
      <c r="H161" s="13">
        <f t="shared" si="52"/>
        <v>28.17335177113257</v>
      </c>
      <c r="I161" s="13">
        <f t="shared" si="52"/>
        <v>16.641926467092528</v>
      </c>
      <c r="J161" s="13">
        <f t="shared" si="47"/>
        <v>13.086220956676939</v>
      </c>
      <c r="K161" s="21">
        <f t="shared" si="48"/>
        <v>0.35656087932457725</v>
      </c>
      <c r="L161" s="20">
        <f>ABS(C113-C$133)</f>
        <v>8.1950784761019548</v>
      </c>
      <c r="M161" s="20">
        <f>ABS(D113-D$133)</f>
        <v>3.9157852836617151</v>
      </c>
      <c r="N161" s="20">
        <f>ABS(E113-E$133)</f>
        <v>4.3359852434305832</v>
      </c>
      <c r="O161" s="20">
        <f>ABS(F113-F$133)</f>
        <v>2.7297032747069512</v>
      </c>
      <c r="P161" s="20">
        <f>ABS(G113-G$133)</f>
        <v>4.2058491499744477</v>
      </c>
      <c r="Q161" s="20">
        <f>ABS(H113-H$133)</f>
        <v>5.3078575500038214</v>
      </c>
      <c r="R161" s="20">
        <f>ABS(I113-I$133)</f>
        <v>4.07945173609059</v>
      </c>
      <c r="S161" s="20">
        <f t="shared" si="49"/>
        <v>4.6813872448528651</v>
      </c>
      <c r="T161" s="20">
        <f t="shared" si="50"/>
        <v>2.7297032747069512</v>
      </c>
      <c r="U161" s="13">
        <f t="shared" si="46"/>
        <v>3.7055452597799081</v>
      </c>
      <c r="V161" s="13">
        <f t="shared" si="51"/>
        <v>0.17315061131326981</v>
      </c>
    </row>
    <row r="162" spans="1:22" x14ac:dyDescent="0.25">
      <c r="A162">
        <v>16</v>
      </c>
      <c r="B162" s="8" t="s">
        <v>39</v>
      </c>
      <c r="C162" s="13">
        <f t="shared" si="52"/>
        <v>52.805238924487348</v>
      </c>
      <c r="D162" s="13">
        <f t="shared" si="52"/>
        <v>10.748959195162948</v>
      </c>
      <c r="E162" s="13">
        <f t="shared" si="52"/>
        <v>11.506332867999022</v>
      </c>
      <c r="F162" s="13">
        <f t="shared" si="52"/>
        <v>29.191151043956474</v>
      </c>
      <c r="G162" s="13">
        <f t="shared" si="52"/>
        <v>6.5825184700090915</v>
      </c>
      <c r="H162" s="13">
        <f t="shared" si="52"/>
        <v>4.4316760502486394</v>
      </c>
      <c r="I162" s="13">
        <f t="shared" si="52"/>
        <v>14.804632382004392</v>
      </c>
      <c r="J162" s="13">
        <f t="shared" si="47"/>
        <v>11.404845853139266</v>
      </c>
      <c r="K162" s="21">
        <f t="shared" si="48"/>
        <v>0.43923276158359059</v>
      </c>
      <c r="L162" s="20">
        <f>ABS(C114-C$133)</f>
        <v>7.2667213325190438</v>
      </c>
      <c r="M162" s="20">
        <f>ABS(D114-D$133)</f>
        <v>3.2785605370593585</v>
      </c>
      <c r="N162" s="20">
        <f>ABS(E114-E$133)</f>
        <v>3.3920985934962182</v>
      </c>
      <c r="O162" s="20">
        <f>ABS(F114-F$133)</f>
        <v>5.4028835860081674</v>
      </c>
      <c r="P162" s="20">
        <f>ABS(G114-G$133)</f>
        <v>2.5656419216268453</v>
      </c>
      <c r="Q162" s="20">
        <f>ABS(H114-H$133)</f>
        <v>2.1051546380844899</v>
      </c>
      <c r="R162" s="20">
        <f>ABS(I114-I$133)</f>
        <v>3.8476788304124856</v>
      </c>
      <c r="S162" s="20">
        <f t="shared" si="49"/>
        <v>3.9798199198866584</v>
      </c>
      <c r="T162" s="20">
        <f t="shared" si="50"/>
        <v>2.1051546380844899</v>
      </c>
      <c r="U162" s="13">
        <f t="shared" si="46"/>
        <v>3.0424872789855741</v>
      </c>
      <c r="V162" s="13">
        <f t="shared" si="51"/>
        <v>0.32110429900246462</v>
      </c>
    </row>
    <row r="163" spans="1:22" x14ac:dyDescent="0.25">
      <c r="A163">
        <v>17</v>
      </c>
      <c r="B163" s="8" t="s">
        <v>40</v>
      </c>
      <c r="C163" s="13">
        <f t="shared" si="52"/>
        <v>49.615296391522186</v>
      </c>
      <c r="D163" s="13">
        <f t="shared" si="52"/>
        <v>4.3526975643306347</v>
      </c>
      <c r="E163" s="13">
        <f t="shared" si="52"/>
        <v>18.621761028326581</v>
      </c>
      <c r="F163" s="13">
        <f t="shared" si="52"/>
        <v>22.097021722889409</v>
      </c>
      <c r="G163" s="13">
        <f t="shared" si="52"/>
        <v>11.324839805245153</v>
      </c>
      <c r="H163" s="13">
        <f t="shared" si="52"/>
        <v>8.1790984991466882</v>
      </c>
      <c r="I163" s="13">
        <f t="shared" si="52"/>
        <v>20.273968909658166</v>
      </c>
      <c r="J163" s="13">
        <f t="shared" si="47"/>
        <v>11.595890820507014</v>
      </c>
      <c r="K163" s="21">
        <f t="shared" si="48"/>
        <v>0.42983923183810291</v>
      </c>
      <c r="L163" s="20">
        <f>ABS(C115-C$133)</f>
        <v>7.0438126317728091</v>
      </c>
      <c r="M163" s="20">
        <f>ABS(D115-D$133)</f>
        <v>2.0863119527842988</v>
      </c>
      <c r="N163" s="20">
        <f>ABS(E115-E$133)</f>
        <v>4.3152938519093436</v>
      </c>
      <c r="O163" s="20">
        <f>ABS(F115-F$133)</f>
        <v>4.7007469324448223</v>
      </c>
      <c r="P163" s="20">
        <f>ABS(G115-G$133)</f>
        <v>3.3652399327901055</v>
      </c>
      <c r="Q163" s="20">
        <f>ABS(H115-H$133)</f>
        <v>2.8599123236817396</v>
      </c>
      <c r="R163" s="20">
        <f>ABS(I115-I$133)</f>
        <v>4.5026624245726179</v>
      </c>
      <c r="S163" s="20">
        <f t="shared" si="49"/>
        <v>4.1248542928508201</v>
      </c>
      <c r="T163" s="20">
        <f t="shared" si="50"/>
        <v>2.0863119527842988</v>
      </c>
      <c r="U163" s="13">
        <f t="shared" si="46"/>
        <v>3.1055831228175594</v>
      </c>
      <c r="V163" s="13">
        <f t="shared" si="51"/>
        <v>0.30702519424360142</v>
      </c>
    </row>
    <row r="164" spans="1:22" x14ac:dyDescent="0.25">
      <c r="A164">
        <v>18</v>
      </c>
      <c r="B164" s="8" t="s">
        <v>41</v>
      </c>
      <c r="C164" s="13">
        <f t="shared" ref="C164:I178" si="53">(C116-C$133)^2</f>
        <v>200.48093010098347</v>
      </c>
      <c r="D164" s="13">
        <f t="shared" si="53"/>
        <v>14.030042404298271</v>
      </c>
      <c r="E164" s="13">
        <f t="shared" si="53"/>
        <v>15.912974837654277</v>
      </c>
      <c r="F164" s="13">
        <f t="shared" si="53"/>
        <v>22.812435993889633</v>
      </c>
      <c r="G164" s="13">
        <f t="shared" si="53"/>
        <v>11.188120281290956</v>
      </c>
      <c r="H164" s="13">
        <f t="shared" si="53"/>
        <v>3.1667433767655528</v>
      </c>
      <c r="I164" s="13">
        <f t="shared" si="53"/>
        <v>0</v>
      </c>
      <c r="J164" s="13">
        <f t="shared" si="47"/>
        <v>16.358216497982969</v>
      </c>
      <c r="K164" s="21">
        <f t="shared" si="48"/>
        <v>0.19567944984835706</v>
      </c>
      <c r="L164" s="20">
        <f>ABS(C116-C$133)</f>
        <v>14.159128860949867</v>
      </c>
      <c r="M164" s="20">
        <f>ABS(D116-D$133)</f>
        <v>3.745669820512517</v>
      </c>
      <c r="N164" s="20">
        <f>ABS(E116-E$133)</f>
        <v>3.9891070225871701</v>
      </c>
      <c r="O164" s="20">
        <f>ABS(F116-F$133)</f>
        <v>4.7762365931651285</v>
      </c>
      <c r="P164" s="20">
        <f>ABS(G116-G$133)</f>
        <v>3.3448647627805457</v>
      </c>
      <c r="Q164" s="20">
        <f>ABS(H116-H$133)</f>
        <v>1.7795345955517563</v>
      </c>
      <c r="R164" s="20">
        <f>ABS(I116-I$133)</f>
        <v>0</v>
      </c>
      <c r="S164" s="20">
        <f t="shared" si="49"/>
        <v>4.5420773793638549</v>
      </c>
      <c r="T164" s="20">
        <f t="shared" si="50"/>
        <v>0</v>
      </c>
      <c r="U164" s="13">
        <f t="shared" si="46"/>
        <v>2.2710386896819275</v>
      </c>
      <c r="V164" s="13">
        <f t="shared" si="51"/>
        <v>0.49324409213694309</v>
      </c>
    </row>
    <row r="165" spans="1:22" x14ac:dyDescent="0.25">
      <c r="A165">
        <v>19</v>
      </c>
      <c r="B165" s="8" t="s">
        <v>42</v>
      </c>
      <c r="C165" s="13">
        <f t="shared" si="53"/>
        <v>164.41726581945582</v>
      </c>
      <c r="D165" s="13">
        <f t="shared" si="53"/>
        <v>16.165373663767618</v>
      </c>
      <c r="E165" s="13">
        <f t="shared" si="53"/>
        <v>18.541149706870918</v>
      </c>
      <c r="F165" s="13">
        <f t="shared" si="53"/>
        <v>0.22208904725945841</v>
      </c>
      <c r="G165" s="13">
        <f t="shared" si="53"/>
        <v>12.853084601343651</v>
      </c>
      <c r="H165" s="13">
        <f t="shared" si="53"/>
        <v>14.717647056864328</v>
      </c>
      <c r="I165" s="13">
        <f t="shared" si="53"/>
        <v>1.4576416243746135</v>
      </c>
      <c r="J165" s="13">
        <f t="shared" si="47"/>
        <v>15.112056495392558</v>
      </c>
      <c r="K165" s="21">
        <f t="shared" si="48"/>
        <v>0.25695215026677254</v>
      </c>
      <c r="L165" s="20">
        <f>ABS(C117-C$133)</f>
        <v>12.822529618583683</v>
      </c>
      <c r="M165" s="20">
        <f>ABS(D117-D$133)</f>
        <v>4.020618567306232</v>
      </c>
      <c r="N165" s="20">
        <f>ABS(E117-E$133)</f>
        <v>4.3059435327081239</v>
      </c>
      <c r="O165" s="20">
        <f>ABS(F117-F$133)</f>
        <v>0.47126324624296601</v>
      </c>
      <c r="P165" s="20">
        <f>ABS(G117-G$133)</f>
        <v>3.5851198866068135</v>
      </c>
      <c r="Q165" s="20">
        <f>ABS(H117-H$133)</f>
        <v>3.836358567295858</v>
      </c>
      <c r="R165" s="20">
        <f>ABS(I117-I$133)</f>
        <v>1.2073283001630557</v>
      </c>
      <c r="S165" s="20">
        <f t="shared" si="49"/>
        <v>4.3213088169866758</v>
      </c>
      <c r="T165" s="20">
        <f t="shared" si="50"/>
        <v>0.47126324624296601</v>
      </c>
      <c r="U165" s="13">
        <f t="shared" si="46"/>
        <v>2.3962860316148209</v>
      </c>
      <c r="V165" s="13">
        <f t="shared" si="51"/>
        <v>0.46529660240151838</v>
      </c>
    </row>
    <row r="166" spans="1:22" x14ac:dyDescent="0.25">
      <c r="A166">
        <v>20</v>
      </c>
      <c r="B166" s="8" t="s">
        <v>43</v>
      </c>
      <c r="C166" s="13">
        <f t="shared" si="53"/>
        <v>48.638676076699618</v>
      </c>
      <c r="D166" s="13">
        <f t="shared" si="53"/>
        <v>5.6153103607160135</v>
      </c>
      <c r="E166" s="13">
        <f t="shared" si="53"/>
        <v>76.259172788694428</v>
      </c>
      <c r="F166" s="13">
        <f t="shared" si="53"/>
        <v>63.99831559040981</v>
      </c>
      <c r="G166" s="13">
        <f t="shared" si="53"/>
        <v>5.0740908664840338</v>
      </c>
      <c r="H166" s="13">
        <f t="shared" si="53"/>
        <v>9.9403153711113355</v>
      </c>
      <c r="I166" s="13">
        <f t="shared" si="53"/>
        <v>39.8372297484825</v>
      </c>
      <c r="J166" s="13">
        <f t="shared" si="47"/>
        <v>15.791235252588626</v>
      </c>
      <c r="K166" s="21">
        <f t="shared" si="48"/>
        <v>0.22355746865789372</v>
      </c>
      <c r="L166" s="20">
        <f>ABS(C118-C$133)</f>
        <v>6.9741433937580908</v>
      </c>
      <c r="M166" s="20">
        <f>ABS(D118-D$133)</f>
        <v>2.3696646093310365</v>
      </c>
      <c r="N166" s="20">
        <f>ABS(E118-E$133)</f>
        <v>8.7326498148439704</v>
      </c>
      <c r="O166" s="20">
        <f>ABS(F118-F$133)</f>
        <v>7.9998947237079197</v>
      </c>
      <c r="P166" s="20">
        <f>ABS(G118-G$133)</f>
        <v>2.2525742754644149</v>
      </c>
      <c r="Q166" s="20">
        <f>ABS(H118-H$133)</f>
        <v>3.1528265685113945</v>
      </c>
      <c r="R166" s="20">
        <f>ABS(I118-I$133)</f>
        <v>6.3116740844630517</v>
      </c>
      <c r="S166" s="20">
        <f t="shared" si="49"/>
        <v>5.3990610671542685</v>
      </c>
      <c r="T166" s="20">
        <f t="shared" si="50"/>
        <v>2.2525742754644149</v>
      </c>
      <c r="U166" s="13">
        <f t="shared" si="46"/>
        <v>3.8258176713093417</v>
      </c>
      <c r="V166" s="13">
        <f t="shared" si="51"/>
        <v>0.14631321951876297</v>
      </c>
    </row>
    <row r="167" spans="1:22" x14ac:dyDescent="0.25">
      <c r="A167">
        <v>21</v>
      </c>
      <c r="B167" s="8" t="s">
        <v>44</v>
      </c>
      <c r="C167" s="13">
        <f t="shared" si="53"/>
        <v>159.2516148263534</v>
      </c>
      <c r="D167" s="13">
        <f t="shared" si="53"/>
        <v>3.3519690078264528</v>
      </c>
      <c r="E167" s="13">
        <f t="shared" si="53"/>
        <v>50.772920415181879</v>
      </c>
      <c r="F167" s="13">
        <f t="shared" si="53"/>
        <v>27.046400734917871</v>
      </c>
      <c r="G167" s="13">
        <f t="shared" si="53"/>
        <v>10.429545300303262</v>
      </c>
      <c r="H167" s="13">
        <f t="shared" si="53"/>
        <v>10.987832003031293</v>
      </c>
      <c r="I167" s="13">
        <f t="shared" si="53"/>
        <v>21.481898251140386</v>
      </c>
      <c r="J167" s="13">
        <f t="shared" si="47"/>
        <v>16.832176939978815</v>
      </c>
      <c r="K167" s="21">
        <f t="shared" si="48"/>
        <v>0.17237519027316317</v>
      </c>
      <c r="L167" s="20">
        <f>ABS(C119-C$133)</f>
        <v>12.619493445711417</v>
      </c>
      <c r="M167" s="20">
        <f>ABS(D119-D$133)</f>
        <v>1.8308383347052937</v>
      </c>
      <c r="N167" s="20">
        <f>ABS(E119-E$133)</f>
        <v>7.125511940568332</v>
      </c>
      <c r="O167" s="20">
        <f>ABS(F119-F$133)</f>
        <v>5.2006154188632205</v>
      </c>
      <c r="P167" s="20">
        <f>ABS(G119-G$133)</f>
        <v>3.2294806548891515</v>
      </c>
      <c r="Q167" s="20">
        <f>ABS(H119-H$133)</f>
        <v>3.3147898882178479</v>
      </c>
      <c r="R167" s="20">
        <f>ABS(I119-I$133)</f>
        <v>4.6348568749358794</v>
      </c>
      <c r="S167" s="20">
        <f t="shared" si="49"/>
        <v>5.4222266511273052</v>
      </c>
      <c r="T167" s="20">
        <f t="shared" si="50"/>
        <v>1.8308383347052937</v>
      </c>
      <c r="U167" s="13">
        <f t="shared" si="46"/>
        <v>3.6265324929162994</v>
      </c>
      <c r="V167" s="13">
        <f t="shared" si="51"/>
        <v>0.1907813925882238</v>
      </c>
    </row>
    <row r="168" spans="1:22" x14ac:dyDescent="0.25">
      <c r="A168">
        <v>22</v>
      </c>
      <c r="B168" s="8" t="s">
        <v>45</v>
      </c>
      <c r="C168" s="13">
        <f t="shared" si="53"/>
        <v>231.23207360517935</v>
      </c>
      <c r="D168" s="13">
        <f t="shared" si="53"/>
        <v>38.504793806336146</v>
      </c>
      <c r="E168" s="13">
        <f t="shared" si="53"/>
        <v>47.800495542230237</v>
      </c>
      <c r="F168" s="13">
        <f t="shared" si="53"/>
        <v>4.4129792440574658</v>
      </c>
      <c r="G168" s="13">
        <f t="shared" si="53"/>
        <v>15.401336210917778</v>
      </c>
      <c r="H168" s="13">
        <f t="shared" si="53"/>
        <v>8.5658290107096171</v>
      </c>
      <c r="I168" s="13">
        <f t="shared" si="53"/>
        <v>1.714753826917361</v>
      </c>
      <c r="J168" s="13">
        <f t="shared" si="47"/>
        <v>18.644899067743648</v>
      </c>
      <c r="K168" s="21">
        <f t="shared" si="48"/>
        <v>8.3245078854498056E-2</v>
      </c>
      <c r="L168" s="20">
        <f>ABS(C120-C$133)</f>
        <v>15.206316898091377</v>
      </c>
      <c r="M168" s="20">
        <f>ABS(D120-D$133)</f>
        <v>6.2052231068943966</v>
      </c>
      <c r="N168" s="20">
        <f>ABS(E120-E$133)</f>
        <v>6.9137902443037884</v>
      </c>
      <c r="O168" s="20">
        <f>ABS(F120-F$133)</f>
        <v>2.1007092240615943</v>
      </c>
      <c r="P168" s="20">
        <f>ABS(G120-G$133)</f>
        <v>3.9244536194122333</v>
      </c>
      <c r="Q168" s="20">
        <f>ABS(H120-H$133)</f>
        <v>2.926743755560028</v>
      </c>
      <c r="R168" s="20">
        <f>ABS(I120-I$133)</f>
        <v>1.3094860926781013</v>
      </c>
      <c r="S168" s="20">
        <f t="shared" si="49"/>
        <v>5.5123889915716457</v>
      </c>
      <c r="T168" s="20">
        <f t="shared" si="50"/>
        <v>1.3094860926781013</v>
      </c>
      <c r="U168" s="13">
        <f t="shared" si="46"/>
        <v>3.4109375421248735</v>
      </c>
      <c r="V168" s="13">
        <f t="shared" si="51"/>
        <v>0.23888890194743317</v>
      </c>
    </row>
    <row r="169" spans="1:22" x14ac:dyDescent="0.25">
      <c r="A169">
        <v>23</v>
      </c>
      <c r="B169" s="8" t="s">
        <v>46</v>
      </c>
      <c r="C169" s="13">
        <f t="shared" si="53"/>
        <v>51.257520937769314</v>
      </c>
      <c r="D169" s="13">
        <f t="shared" si="53"/>
        <v>8.3961103350707678</v>
      </c>
      <c r="E169" s="13">
        <f t="shared" si="53"/>
        <v>19.040710469723358</v>
      </c>
      <c r="F169" s="13">
        <f t="shared" si="53"/>
        <v>13.326748509736753</v>
      </c>
      <c r="G169" s="13">
        <f t="shared" si="53"/>
        <v>37.788405357557821</v>
      </c>
      <c r="H169" s="13">
        <f t="shared" si="53"/>
        <v>9.4936106365137185</v>
      </c>
      <c r="I169" s="13">
        <f t="shared" si="53"/>
        <v>17.352237502016319</v>
      </c>
      <c r="J169" s="13">
        <f t="shared" si="47"/>
        <v>12.51620324812553</v>
      </c>
      <c r="K169" s="21">
        <f t="shared" si="48"/>
        <v>0.38458819862278926</v>
      </c>
      <c r="L169" s="20">
        <f>ABS(C121-C$133)</f>
        <v>7.1594357974472622</v>
      </c>
      <c r="M169" s="20">
        <f>ABS(D121-D$133)</f>
        <v>2.8976042405875182</v>
      </c>
      <c r="N169" s="20">
        <f>ABS(E121-E$133)</f>
        <v>4.3635662559107953</v>
      </c>
      <c r="O169" s="20">
        <f>ABS(F121-F$133)</f>
        <v>3.6505819412439919</v>
      </c>
      <c r="P169" s="20">
        <f>ABS(G121-G$133)</f>
        <v>6.1472274528894584</v>
      </c>
      <c r="Q169" s="20">
        <f>ABS(H121-H$133)</f>
        <v>3.0811703355241038</v>
      </c>
      <c r="R169" s="20">
        <f>ABS(I121-I$133)</f>
        <v>4.1656016974761663</v>
      </c>
      <c r="S169" s="20">
        <f t="shared" si="49"/>
        <v>4.4950268172970427</v>
      </c>
      <c r="T169" s="20">
        <f t="shared" si="50"/>
        <v>2.8976042405875182</v>
      </c>
      <c r="U169" s="13">
        <f t="shared" si="46"/>
        <v>3.6963155289422804</v>
      </c>
      <c r="V169" s="13">
        <f t="shared" si="51"/>
        <v>0.17521011855601465</v>
      </c>
    </row>
    <row r="170" spans="1:22" x14ac:dyDescent="0.25">
      <c r="A170">
        <v>24</v>
      </c>
      <c r="B170" s="8" t="s">
        <v>47</v>
      </c>
      <c r="C170" s="13">
        <f t="shared" si="53"/>
        <v>166.5951350645787</v>
      </c>
      <c r="D170" s="13">
        <f t="shared" si="53"/>
        <v>12.646232306852015</v>
      </c>
      <c r="E170" s="13">
        <f t="shared" si="53"/>
        <v>74.905120609948852</v>
      </c>
      <c r="F170" s="13">
        <f t="shared" si="53"/>
        <v>23.365232149909186</v>
      </c>
      <c r="G170" s="13">
        <f t="shared" si="53"/>
        <v>12.133327604855076</v>
      </c>
      <c r="H170" s="13">
        <f t="shared" si="53"/>
        <v>7.5886073751987198</v>
      </c>
      <c r="I170" s="13">
        <f t="shared" si="53"/>
        <v>2.5297369221926838</v>
      </c>
      <c r="J170" s="13">
        <f t="shared" si="47"/>
        <v>17.313676444751277</v>
      </c>
      <c r="K170" s="21">
        <f t="shared" si="48"/>
        <v>0.14870024095187961</v>
      </c>
      <c r="L170" s="20">
        <f>ABS(C122-C$133)</f>
        <v>12.907173783000626</v>
      </c>
      <c r="M170" s="20">
        <f>ABS(D122-D$133)</f>
        <v>3.5561541455415027</v>
      </c>
      <c r="N170" s="20">
        <f>ABS(E122-E$133)</f>
        <v>8.6547744401543394</v>
      </c>
      <c r="O170" s="20">
        <f>ABS(F122-F$133)</f>
        <v>4.8337596288923166</v>
      </c>
      <c r="P170" s="20">
        <f>ABS(G122-G$133)</f>
        <v>3.4832926384177192</v>
      </c>
      <c r="Q170" s="20">
        <f>ABS(H122-H$133)</f>
        <v>2.7547427058073355</v>
      </c>
      <c r="R170" s="20">
        <f>ABS(I122-I$133)</f>
        <v>1.5905146721085863</v>
      </c>
      <c r="S170" s="20">
        <f t="shared" si="49"/>
        <v>5.3972017162746324</v>
      </c>
      <c r="T170" s="20">
        <f t="shared" si="50"/>
        <v>1.5905146721085863</v>
      </c>
      <c r="U170" s="13">
        <f t="shared" si="46"/>
        <v>3.4938581941916094</v>
      </c>
      <c r="V170" s="13">
        <f t="shared" si="51"/>
        <v>0.22038612147540149</v>
      </c>
    </row>
    <row r="171" spans="1:22" x14ac:dyDescent="0.25">
      <c r="A171">
        <v>25</v>
      </c>
      <c r="B171" s="8" t="s">
        <v>48</v>
      </c>
      <c r="C171" s="13">
        <f t="shared" si="53"/>
        <v>72.813031785384752</v>
      </c>
      <c r="D171" s="13">
        <f t="shared" si="53"/>
        <v>7.4215558257258349</v>
      </c>
      <c r="E171" s="13">
        <f t="shared" si="53"/>
        <v>26.973524352450436</v>
      </c>
      <c r="F171" s="13">
        <f t="shared" si="53"/>
        <v>2.3355458766929513</v>
      </c>
      <c r="G171" s="13">
        <f t="shared" si="53"/>
        <v>12.708119595383167</v>
      </c>
      <c r="H171" s="13">
        <f t="shared" si="53"/>
        <v>2.4718382460054893</v>
      </c>
      <c r="I171" s="13">
        <f t="shared" si="53"/>
        <v>0.65062067434854232</v>
      </c>
      <c r="J171" s="13">
        <f t="shared" si="47"/>
        <v>11.197063738140958</v>
      </c>
      <c r="K171" s="21">
        <f t="shared" si="48"/>
        <v>0.44944924362292027</v>
      </c>
      <c r="L171" s="20">
        <f>ABS(C123-C$133)</f>
        <v>8.5330552433102618</v>
      </c>
      <c r="M171" s="20">
        <f>ABS(D123-D$133)</f>
        <v>2.724253260202846</v>
      </c>
      <c r="N171" s="20">
        <f>ABS(E123-E$133)</f>
        <v>5.1936041774908528</v>
      </c>
      <c r="O171" s="20">
        <f>ABS(F123-F$133)</f>
        <v>1.52824928486584</v>
      </c>
      <c r="P171" s="20">
        <f>ABS(G123-G$133)</f>
        <v>3.5648449609180997</v>
      </c>
      <c r="Q171" s="20">
        <f>ABS(H123-H$133)</f>
        <v>1.572208079741829</v>
      </c>
      <c r="R171" s="20">
        <f>ABS(I123-I$133)</f>
        <v>0.80661060887428349</v>
      </c>
      <c r="S171" s="20">
        <f t="shared" si="49"/>
        <v>3.4175465164862873</v>
      </c>
      <c r="T171" s="20">
        <f t="shared" si="50"/>
        <v>0.80661060887428349</v>
      </c>
      <c r="U171" s="13">
        <f t="shared" si="46"/>
        <v>2.1120785626802854</v>
      </c>
      <c r="V171" s="13">
        <f t="shared" si="51"/>
        <v>0.52871419832171529</v>
      </c>
    </row>
    <row r="172" spans="1:22" x14ac:dyDescent="0.25">
      <c r="A172">
        <v>26</v>
      </c>
      <c r="B172" s="8" t="s">
        <v>49</v>
      </c>
      <c r="C172" s="13">
        <f t="shared" si="53"/>
        <v>162.20402438849547</v>
      </c>
      <c r="D172" s="13">
        <f t="shared" si="53"/>
        <v>12.311815607593044</v>
      </c>
      <c r="E172" s="13">
        <f t="shared" si="53"/>
        <v>71.039679294736686</v>
      </c>
      <c r="F172" s="13">
        <f t="shared" si="53"/>
        <v>28.584257584211905</v>
      </c>
      <c r="G172" s="13">
        <f t="shared" si="53"/>
        <v>34.998219190436849</v>
      </c>
      <c r="H172" s="13">
        <f t="shared" si="53"/>
        <v>2.6698503982142383</v>
      </c>
      <c r="I172" s="13">
        <f t="shared" si="53"/>
        <v>13.141203661747982</v>
      </c>
      <c r="J172" s="13">
        <f t="shared" si="47"/>
        <v>18.026343226662366</v>
      </c>
      <c r="K172" s="21">
        <f t="shared" si="48"/>
        <v>0.11365897968894145</v>
      </c>
      <c r="L172" s="20">
        <f>ABS(C124-C$133)</f>
        <v>12.735934374379269</v>
      </c>
      <c r="M172" s="20">
        <f>ABS(D124-D$133)</f>
        <v>3.5088196886692602</v>
      </c>
      <c r="N172" s="20">
        <f>ABS(E124-E$133)</f>
        <v>8.4285039772629098</v>
      </c>
      <c r="O172" s="20">
        <f>ABS(F124-F$133)</f>
        <v>5.3464247478302642</v>
      </c>
      <c r="P172" s="20">
        <f>ABS(G124-G$133)</f>
        <v>5.9159292753072066</v>
      </c>
      <c r="Q172" s="20">
        <f>ABS(H124-H$133)</f>
        <v>1.6339676857925429</v>
      </c>
      <c r="R172" s="20">
        <f>ABS(I124-I$133)</f>
        <v>3.6250798145348444</v>
      </c>
      <c r="S172" s="20">
        <f t="shared" si="49"/>
        <v>5.8849513662537563</v>
      </c>
      <c r="T172" s="20">
        <f t="shared" si="50"/>
        <v>1.6339676857925429</v>
      </c>
      <c r="U172" s="13">
        <f t="shared" si="46"/>
        <v>3.7594595260231496</v>
      </c>
      <c r="V172" s="13">
        <f t="shared" si="51"/>
        <v>0.16112026895891263</v>
      </c>
    </row>
    <row r="173" spans="1:22" x14ac:dyDescent="0.25">
      <c r="A173">
        <v>27</v>
      </c>
      <c r="B173" s="8" t="s">
        <v>50</v>
      </c>
      <c r="C173" s="13">
        <f t="shared" si="53"/>
        <v>210.01135122762179</v>
      </c>
      <c r="D173" s="13">
        <f t="shared" si="53"/>
        <v>7.0972650179985282</v>
      </c>
      <c r="E173" s="13">
        <f t="shared" si="53"/>
        <v>12.225159531397502</v>
      </c>
      <c r="F173" s="13">
        <f t="shared" si="53"/>
        <v>74.461488498237188</v>
      </c>
      <c r="G173" s="13">
        <f t="shared" si="53"/>
        <v>10.92199592159419</v>
      </c>
      <c r="H173" s="13">
        <f t="shared" si="53"/>
        <v>3.1969884103897415</v>
      </c>
      <c r="I173" s="13">
        <f t="shared" si="53"/>
        <v>19.719296515006846</v>
      </c>
      <c r="J173" s="13">
        <f t="shared" si="47"/>
        <v>18.374807349255278</v>
      </c>
      <c r="K173" s="21">
        <f t="shared" si="48"/>
        <v>9.6525274750716705E-2</v>
      </c>
      <c r="L173" s="20">
        <f>ABS(C125-C$133)</f>
        <v>14.491768395458912</v>
      </c>
      <c r="M173" s="20">
        <f>ABS(D125-D$133)</f>
        <v>2.6640692592345507</v>
      </c>
      <c r="N173" s="20">
        <f>ABS(E125-E$133)</f>
        <v>3.4964495608255959</v>
      </c>
      <c r="O173" s="20">
        <f>ABS(F125-F$133)</f>
        <v>8.6291070510358825</v>
      </c>
      <c r="P173" s="20">
        <f>ABS(G125-G$133)</f>
        <v>3.3048443112488961</v>
      </c>
      <c r="Q173" s="20">
        <f>ABS(H125-H$133)</f>
        <v>1.7880124189696618</v>
      </c>
      <c r="R173" s="20">
        <f>ABS(I125-I$133)</f>
        <v>4.4406414531018878</v>
      </c>
      <c r="S173" s="20">
        <f t="shared" si="49"/>
        <v>5.5449846356964851</v>
      </c>
      <c r="T173" s="20">
        <f t="shared" si="50"/>
        <v>1.7880124189696618</v>
      </c>
      <c r="U173" s="13">
        <f t="shared" si="46"/>
        <v>3.6664985273330735</v>
      </c>
      <c r="V173" s="13">
        <f t="shared" si="51"/>
        <v>0.18186343617181633</v>
      </c>
    </row>
    <row r="174" spans="1:22" x14ac:dyDescent="0.25">
      <c r="A174">
        <v>28</v>
      </c>
      <c r="B174" s="8" t="s">
        <v>51</v>
      </c>
      <c r="C174" s="13">
        <f t="shared" si="53"/>
        <v>115.63809471766926</v>
      </c>
      <c r="D174" s="13">
        <f t="shared" si="53"/>
        <v>9.9777058255349864</v>
      </c>
      <c r="E174" s="13">
        <f t="shared" si="53"/>
        <v>45.423049242391755</v>
      </c>
      <c r="F174" s="13">
        <f t="shared" si="53"/>
        <v>7.8002178309303698</v>
      </c>
      <c r="G174" s="13">
        <f t="shared" si="53"/>
        <v>18.638822018341784</v>
      </c>
      <c r="H174" s="13">
        <f t="shared" si="53"/>
        <v>1.7788546473205344</v>
      </c>
      <c r="I174" s="13">
        <f t="shared" si="53"/>
        <v>0.62129604497158453</v>
      </c>
      <c r="J174" s="13">
        <f t="shared" si="47"/>
        <v>14.137823040594343</v>
      </c>
      <c r="K174" s="21">
        <f t="shared" si="48"/>
        <v>0.30485443768521181</v>
      </c>
      <c r="L174" s="20">
        <f>ABS(C126-C$133)</f>
        <v>10.753515458568387</v>
      </c>
      <c r="M174" s="20">
        <f>ABS(D126-D$133)</f>
        <v>3.1587506747977097</v>
      </c>
      <c r="N174" s="20">
        <f>ABS(E126-E$133)</f>
        <v>6.7396623982505055</v>
      </c>
      <c r="O174" s="20">
        <f>ABS(F126-F$133)</f>
        <v>2.7928870064738334</v>
      </c>
      <c r="P174" s="20">
        <f>ABS(G126-G$133)</f>
        <v>4.3172702044627442</v>
      </c>
      <c r="Q174" s="20">
        <f>ABS(H126-H$133)</f>
        <v>1.3337370982770684</v>
      </c>
      <c r="R174" s="20">
        <f>ABS(I126-I$133)</f>
        <v>0.78822334713682807</v>
      </c>
      <c r="S174" s="20">
        <f t="shared" si="49"/>
        <v>4.269149455423868</v>
      </c>
      <c r="T174" s="20">
        <f t="shared" si="50"/>
        <v>0.78822334713682807</v>
      </c>
      <c r="U174" s="13">
        <f t="shared" si="46"/>
        <v>2.5286864012803481</v>
      </c>
      <c r="V174" s="13">
        <f t="shared" si="51"/>
        <v>0.43575299760249331</v>
      </c>
    </row>
    <row r="175" spans="1:22" x14ac:dyDescent="0.25">
      <c r="A175">
        <v>29</v>
      </c>
      <c r="B175" s="8" t="s">
        <v>52</v>
      </c>
      <c r="C175" s="13">
        <f t="shared" si="53"/>
        <v>60.991594342256064</v>
      </c>
      <c r="D175" s="13">
        <f t="shared" si="53"/>
        <v>7.5900366075663888</v>
      </c>
      <c r="E175" s="13">
        <f t="shared" si="53"/>
        <v>25.554816422943546</v>
      </c>
      <c r="F175" s="13">
        <f t="shared" si="53"/>
        <v>3.799882077943824</v>
      </c>
      <c r="G175" s="13">
        <f t="shared" si="53"/>
        <v>4.9798762692346275</v>
      </c>
      <c r="H175" s="13">
        <f t="shared" si="53"/>
        <v>12.522474872316151</v>
      </c>
      <c r="I175" s="13">
        <f t="shared" si="53"/>
        <v>15.337799695069945</v>
      </c>
      <c r="J175" s="13">
        <f t="shared" si="47"/>
        <v>11.435754469528041</v>
      </c>
      <c r="K175" s="21">
        <f t="shared" si="48"/>
        <v>0.43771300939414426</v>
      </c>
      <c r="L175" s="20">
        <f>ABS(C127-C$133)</f>
        <v>7.8097115402718984</v>
      </c>
      <c r="M175" s="20">
        <f>ABS(D127-D$133)</f>
        <v>2.7550021066355628</v>
      </c>
      <c r="N175" s="20">
        <f>ABS(E127-E$133)</f>
        <v>5.0551771900640183</v>
      </c>
      <c r="O175" s="20">
        <f>ABS(F127-F$133)</f>
        <v>1.9493286223579194</v>
      </c>
      <c r="P175" s="20">
        <f>ABS(G127-G$133)</f>
        <v>2.2315636377290762</v>
      </c>
      <c r="Q175" s="20">
        <f>ABS(H127-H$133)</f>
        <v>3.53871090544511</v>
      </c>
      <c r="R175" s="20">
        <f>ABS(I127-I$133)</f>
        <v>3.916350302905748</v>
      </c>
      <c r="S175" s="20">
        <f t="shared" si="49"/>
        <v>3.8936920436299043</v>
      </c>
      <c r="T175" s="20">
        <f t="shared" si="50"/>
        <v>1.9493286223579194</v>
      </c>
      <c r="U175" s="13">
        <f t="shared" si="46"/>
        <v>2.9215103329939121</v>
      </c>
      <c r="V175" s="13">
        <f t="shared" si="51"/>
        <v>0.34809889947978667</v>
      </c>
    </row>
    <row r="176" spans="1:22" x14ac:dyDescent="0.25">
      <c r="A176">
        <v>30</v>
      </c>
      <c r="B176" s="8" t="s">
        <v>53</v>
      </c>
      <c r="C176" s="13">
        <f t="shared" si="53"/>
        <v>54.064431746495558</v>
      </c>
      <c r="D176" s="13">
        <f t="shared" si="53"/>
        <v>6.714124008894192</v>
      </c>
      <c r="E176" s="13">
        <f t="shared" si="53"/>
        <v>19.589352623068944</v>
      </c>
      <c r="F176" s="13">
        <f t="shared" si="53"/>
        <v>55.059972000307511</v>
      </c>
      <c r="G176" s="13">
        <f t="shared" si="53"/>
        <v>8.3776684805976487</v>
      </c>
      <c r="H176" s="13">
        <f t="shared" si="53"/>
        <v>7.4972918601388274</v>
      </c>
      <c r="I176" s="13">
        <f t="shared" si="53"/>
        <v>19.724430488010409</v>
      </c>
      <c r="J176" s="13">
        <f t="shared" si="47"/>
        <v>13.077739529731929</v>
      </c>
      <c r="K176" s="21">
        <f t="shared" si="48"/>
        <v>0.35697790437051202</v>
      </c>
      <c r="L176" s="20">
        <f>ABS(C128-C$133)</f>
        <v>7.3528519464555764</v>
      </c>
      <c r="M176" s="20">
        <f>ABS(D128-D$133)</f>
        <v>2.5911626751121188</v>
      </c>
      <c r="N176" s="20">
        <f>ABS(E128-E$133)</f>
        <v>4.4259860622316634</v>
      </c>
      <c r="O176" s="20">
        <f>ABS(F128-F$133)</f>
        <v>7.4202406969253705</v>
      </c>
      <c r="P176" s="20">
        <f>ABS(G128-G$133)</f>
        <v>2.8944202322050003</v>
      </c>
      <c r="Q176" s="20">
        <f>ABS(H128-H$133)</f>
        <v>2.738118306454056</v>
      </c>
      <c r="R176" s="20">
        <f>ABS(I128-I$133)</f>
        <v>4.4412194820803901</v>
      </c>
      <c r="S176" s="20">
        <f t="shared" si="49"/>
        <v>4.5519999144948828</v>
      </c>
      <c r="T176" s="20">
        <f t="shared" si="50"/>
        <v>2.5911626751121188</v>
      </c>
      <c r="U176" s="13">
        <f t="shared" si="46"/>
        <v>3.5715812948035008</v>
      </c>
      <c r="V176" s="13">
        <f t="shared" si="51"/>
        <v>0.20304311424639332</v>
      </c>
    </row>
    <row r="177" spans="1:22" x14ac:dyDescent="0.25">
      <c r="A177">
        <v>31</v>
      </c>
      <c r="B177" s="8" t="s">
        <v>54</v>
      </c>
      <c r="C177" s="13">
        <f t="shared" si="53"/>
        <v>32.119680206846922</v>
      </c>
      <c r="D177" s="13">
        <f t="shared" si="53"/>
        <v>15.591754207943691</v>
      </c>
      <c r="E177" s="13">
        <f t="shared" si="53"/>
        <v>20.403372277802585</v>
      </c>
      <c r="F177" s="13">
        <f t="shared" si="53"/>
        <v>15.141475512151715</v>
      </c>
      <c r="G177" s="13">
        <f t="shared" si="53"/>
        <v>6.8548065991943972</v>
      </c>
      <c r="H177" s="13">
        <f t="shared" si="53"/>
        <v>9.7334544775273653</v>
      </c>
      <c r="I177" s="13">
        <f t="shared" si="53"/>
        <v>13.921314114248526</v>
      </c>
      <c r="J177" s="13">
        <f t="shared" si="47"/>
        <v>10.666107884121331</v>
      </c>
      <c r="K177" s="21">
        <f t="shared" si="48"/>
        <v>0.47555592246923339</v>
      </c>
      <c r="L177" s="20">
        <f>ABS(C129-C$133)</f>
        <v>5.6674227129134209</v>
      </c>
      <c r="M177" s="20">
        <f>ABS(D129-D$133)</f>
        <v>3.9486395388720519</v>
      </c>
      <c r="N177" s="20">
        <f>ABS(E129-E$133)</f>
        <v>4.5170092182552146</v>
      </c>
      <c r="O177" s="20">
        <f>ABS(F129-F$133)</f>
        <v>3.8912048920805642</v>
      </c>
      <c r="P177" s="20">
        <f>ABS(G129-G$133)</f>
        <v>2.6181685582090388</v>
      </c>
      <c r="Q177" s="20">
        <f>ABS(H129-H$133)</f>
        <v>3.1198484702830305</v>
      </c>
      <c r="R177" s="20">
        <f>ABS(I129-I$133)</f>
        <v>3.7311277268740781</v>
      </c>
      <c r="S177" s="20">
        <f t="shared" si="49"/>
        <v>3.9276315882124853</v>
      </c>
      <c r="T177" s="20">
        <f t="shared" si="50"/>
        <v>2.6181685582090388</v>
      </c>
      <c r="U177" s="13">
        <f t="shared" si="46"/>
        <v>3.2729000732107618</v>
      </c>
      <c r="V177" s="13">
        <f t="shared" si="51"/>
        <v>0.26969035997476709</v>
      </c>
    </row>
    <row r="178" spans="1:22" x14ac:dyDescent="0.25">
      <c r="A178">
        <v>32</v>
      </c>
      <c r="B178" s="8" t="s">
        <v>55</v>
      </c>
      <c r="C178" s="13">
        <f t="shared" si="53"/>
        <v>57.395969565011548</v>
      </c>
      <c r="D178" s="13">
        <f t="shared" si="53"/>
        <v>5.3064821306971064</v>
      </c>
      <c r="E178" s="13">
        <f t="shared" si="53"/>
        <v>58.700444980797492</v>
      </c>
      <c r="F178" s="13">
        <f t="shared" si="53"/>
        <v>13.549077818344305</v>
      </c>
      <c r="G178" s="13">
        <f t="shared" si="53"/>
        <v>11.056669111899957</v>
      </c>
      <c r="H178" s="13">
        <f t="shared" si="53"/>
        <v>1.0229001299462097</v>
      </c>
      <c r="I178" s="13">
        <f t="shared" si="53"/>
        <v>2.2515347068508325</v>
      </c>
      <c r="J178" s="13">
        <f t="shared" si="47"/>
        <v>12.218145458437931</v>
      </c>
      <c r="K178" s="21">
        <f t="shared" si="48"/>
        <v>0.3992434640918624</v>
      </c>
      <c r="L178" s="20">
        <f>ABS(C130-C$133)</f>
        <v>7.5760127748711952</v>
      </c>
      <c r="M178" s="20">
        <f>ABS(D130-D$133)</f>
        <v>2.3035802852727114</v>
      </c>
      <c r="N178" s="20">
        <f>ABS(E130-E$133)</f>
        <v>7.6616215634027167</v>
      </c>
      <c r="O178" s="20">
        <f>ABS(F130-F$133)</f>
        <v>3.6809072004526691</v>
      </c>
      <c r="P178" s="20">
        <f>ABS(G130-G$133)</f>
        <v>3.3251570056013833</v>
      </c>
      <c r="Q178" s="20">
        <f>ABS(H130-H$133)</f>
        <v>1.0113852529803911</v>
      </c>
      <c r="R178" s="20">
        <f>ABS(I130-I$133)</f>
        <v>1.5005114817457521</v>
      </c>
      <c r="S178" s="20">
        <f t="shared" si="49"/>
        <v>3.8655965091895461</v>
      </c>
      <c r="T178" s="20">
        <f t="shared" si="50"/>
        <v>1.0113852529803911</v>
      </c>
      <c r="U178" s="13">
        <f t="shared" si="46"/>
        <v>2.4384908810849684</v>
      </c>
      <c r="V178" s="13">
        <f t="shared" si="51"/>
        <v>0.45587908040744618</v>
      </c>
    </row>
    <row r="180" spans="1:22" x14ac:dyDescent="0.25">
      <c r="H180" s="19"/>
      <c r="I180" s="19" t="s">
        <v>67</v>
      </c>
      <c r="J180" s="13">
        <f>AVERAGE(J147:J178)</f>
        <v>13.742200300049081</v>
      </c>
      <c r="K180" s="13">
        <f>MAX(K147:K178)</f>
        <v>0.71195080866415372</v>
      </c>
      <c r="R180" s="19" t="s">
        <v>77</v>
      </c>
      <c r="S180" s="21">
        <f>AVERAGE(S147:S178)</f>
        <v>4.3852185081585242</v>
      </c>
      <c r="T180" s="21">
        <f>AVERAGE(T147:T178)</f>
        <v>1.2563416078745995</v>
      </c>
      <c r="U180" s="21">
        <f>AVERAGE(U147:U178)</f>
        <v>2.8207800580165627</v>
      </c>
      <c r="V180" s="13">
        <f>MAX(V147:V178)</f>
        <v>0.83635882424753416</v>
      </c>
    </row>
    <row r="181" spans="1:22" x14ac:dyDescent="0.25">
      <c r="H181" s="19"/>
      <c r="I181" s="19" t="s">
        <v>68</v>
      </c>
      <c r="J181">
        <f>_xlfn.STDEV.S(J147:J178)</f>
        <v>3.2978657522509041</v>
      </c>
      <c r="K181" s="21">
        <f>MIN(K147:K178)</f>
        <v>5.8856106825407317E-2</v>
      </c>
      <c r="R181" s="19" t="s">
        <v>82</v>
      </c>
      <c r="S181" s="21">
        <f>_xlfn.STDEV.S(S147:S178)</f>
        <v>1.004304829895593</v>
      </c>
      <c r="T181" s="21">
        <f>_xlfn.STDEV.S(T147:T178)</f>
        <v>0.93049577151344531</v>
      </c>
      <c r="U181" s="21">
        <f>_xlfn.STDEV.S(U147:U178)</f>
        <v>0.83037189842408832</v>
      </c>
      <c r="V181" s="13">
        <f>MIN(V147:V178)</f>
        <v>0.10421247644742304</v>
      </c>
    </row>
    <row r="182" spans="1:22" ht="14.4" x14ac:dyDescent="0.3">
      <c r="H182" s="2"/>
      <c r="I182" s="5" t="s">
        <v>69</v>
      </c>
      <c r="J182" s="2">
        <f>J180+2*J181</f>
        <v>20.337931804550891</v>
      </c>
      <c r="K182" s="2"/>
      <c r="R182" s="5" t="s">
        <v>83</v>
      </c>
      <c r="S182" s="33">
        <f>S180+2*S181</f>
        <v>6.3938281679497102</v>
      </c>
      <c r="T182" s="33">
        <f>T180+2*T181</f>
        <v>3.1173331509014899</v>
      </c>
      <c r="U182" s="33">
        <f>U180+2*U181</f>
        <v>4.4815238548647391</v>
      </c>
    </row>
    <row r="184" spans="1:22" x14ac:dyDescent="0.25">
      <c r="T184" t="s">
        <v>84</v>
      </c>
      <c r="U184" s="22" t="s">
        <v>87</v>
      </c>
      <c r="V184" s="22"/>
    </row>
    <row r="185" spans="1:22" x14ac:dyDescent="0.25">
      <c r="T185" t="s">
        <v>86</v>
      </c>
    </row>
    <row r="186" spans="1:22" x14ac:dyDescent="0.25">
      <c r="T186" t="s">
        <v>85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Hellwig interval zEB OK</vt:lpstr>
      <vt:lpstr>'Hellwig interval zEB OK'!_Hlk165232248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Jesús A. Treviño C.</dc:creator>
  <cp:keywords/>
  <dc:description/>
  <cp:lastModifiedBy>Jesús A. Treviño C.</cp:lastModifiedBy>
  <dcterms:created xsi:type="dcterms:W3CDTF">2024-11-09T02:40:45Z</dcterms:created>
  <dcterms:modified xsi:type="dcterms:W3CDTF">2025-01-12T23:21:23Z</dcterms:modified>
  <cp:category/>
</cp:coreProperties>
</file>