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<sst xmlns="http://schemas.openxmlformats.org/spreadsheetml/2006/main" count="38" uniqueCount="37">
  <si>
    <t>November</t>
  </si>
  <si>
    <t>Nap</t>
  </si>
  <si>
    <t>Óra állása (km)</t>
  </si>
  <si>
    <t>Indulás</t>
  </si>
  <si>
    <t>Érkezés</t>
  </si>
  <si>
    <t>Megtett km</t>
  </si>
  <si>
    <t>Benzinköltség</t>
  </si>
  <si>
    <t xml:space="preserve">          Fogyasztás (liter/km)</t>
  </si>
  <si>
    <t>1.</t>
  </si>
  <si>
    <t>12500 km</t>
  </si>
  <si>
    <t>12780 km</t>
  </si>
  <si>
    <t>Üzemanyag ára (Ft/liter)</t>
  </si>
  <si>
    <t>2.</t>
  </si>
  <si>
    <t>12905 km</t>
  </si>
  <si>
    <t>13000 km</t>
  </si>
  <si>
    <t>5.</t>
  </si>
  <si>
    <t>13420 km</t>
  </si>
  <si>
    <t>13480 km</t>
  </si>
  <si>
    <t>6.</t>
  </si>
  <si>
    <t>13510 km</t>
  </si>
  <si>
    <t>10.</t>
  </si>
  <si>
    <t>14200 km</t>
  </si>
  <si>
    <t>14520 km</t>
  </si>
  <si>
    <t>16.</t>
  </si>
  <si>
    <t>16000 km</t>
  </si>
  <si>
    <t>16215 km</t>
  </si>
  <si>
    <t>17.</t>
  </si>
  <si>
    <t>16230 km</t>
  </si>
  <si>
    <t>16284 km</t>
  </si>
  <si>
    <t>20.</t>
  </si>
  <si>
    <t>17080 km</t>
  </si>
  <si>
    <t>17223 km</t>
  </si>
  <si>
    <t>29.</t>
  </si>
  <si>
    <t>17288 km</t>
  </si>
  <si>
    <t>17330 km</t>
  </si>
  <si>
    <t>Összesen</t>
  </si>
  <si>
    <t>Átlag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</si>
</sst>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3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dotted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dotted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top style="dotted">
        <color rgb="FF000000"/>
      </top>
      <bottom style="thick">
        <color rgb="FF000000"/>
      </bottom>
    </border>
    <border>
      <right style="dotted">
        <color rgb="FF000000"/>
      </right>
      <top style="dotted">
        <color rgb="FF000000"/>
      </top>
      <bottom style="thick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dotted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horizontal="center" readingOrder="0"/>
    </xf>
    <xf borderId="10" fillId="3" fontId="3" numFmtId="0" xfId="0" applyAlignment="1" applyBorder="1" applyFont="1">
      <alignment horizontal="center" readingOrder="0"/>
    </xf>
    <xf borderId="11" fillId="0" fontId="2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2" fontId="4" numFmtId="0" xfId="0" applyBorder="1" applyFont="1"/>
    <xf borderId="8" fillId="3" fontId="3" numFmtId="0" xfId="0" applyAlignment="1" applyBorder="1" applyFont="1">
      <alignment horizontal="center" readingOrder="0"/>
    </xf>
    <xf borderId="15" fillId="3" fontId="3" numFmtId="0" xfId="0" applyAlignment="1" applyBorder="1" applyFont="1">
      <alignment horizontal="center" readingOrder="0"/>
    </xf>
    <xf borderId="16" fillId="3" fontId="3" numFmtId="0" xfId="0" applyAlignment="1" applyBorder="1" applyFont="1">
      <alignment horizontal="center" readingOrder="0"/>
    </xf>
    <xf borderId="16" fillId="3" fontId="3" numFmtId="0" xfId="0" applyAlignment="1" applyBorder="1" applyFont="1">
      <alignment readingOrder="0"/>
    </xf>
    <xf borderId="6" fillId="3" fontId="3" numFmtId="0" xfId="0" applyAlignment="1" applyBorder="1" applyFont="1">
      <alignment horizontal="center" readingOrder="0"/>
    </xf>
    <xf borderId="15" fillId="3" fontId="4" numFmtId="0" xfId="0" applyAlignment="1" applyBorder="1" applyFont="1">
      <alignment readingOrder="0"/>
    </xf>
    <xf borderId="17" fillId="0" fontId="4" numFmtId="0" xfId="0" applyAlignment="1" applyBorder="1" applyFont="1">
      <alignment horizontal="center" readingOrder="0"/>
    </xf>
    <xf borderId="18" fillId="0" fontId="4" numFmtId="0" xfId="0" applyAlignment="1" applyBorder="1" applyFont="1">
      <alignment readingOrder="0"/>
    </xf>
    <xf borderId="19" fillId="0" fontId="4" numFmtId="0" xfId="0" applyAlignment="1" applyBorder="1" applyFont="1">
      <alignment readingOrder="0"/>
    </xf>
    <xf borderId="16" fillId="0" fontId="4" numFmtId="0" xfId="0" applyBorder="1" applyFont="1"/>
    <xf borderId="20" fillId="0" fontId="4" numFmtId="0" xfId="0" applyBorder="1" applyFont="1"/>
    <xf borderId="21" fillId="3" fontId="3" numFmtId="0" xfId="0" applyAlignment="1" applyBorder="1" applyFont="1">
      <alignment readingOrder="0"/>
    </xf>
    <xf borderId="21" fillId="3" fontId="4" numFmtId="0" xfId="0" applyAlignment="1" applyBorder="1" applyFont="1">
      <alignment readingOrder="0"/>
    </xf>
    <xf borderId="22" fillId="0" fontId="4" numFmtId="0" xfId="0" applyAlignment="1" applyBorder="1" applyFont="1">
      <alignment horizontal="center" readingOrder="0"/>
    </xf>
    <xf borderId="23" fillId="0" fontId="4" numFmtId="0" xfId="0" applyAlignment="1" applyBorder="1" applyFont="1">
      <alignment readingOrder="0"/>
    </xf>
    <xf borderId="24" fillId="0" fontId="4" numFmtId="0" xfId="0" applyAlignment="1" applyBorder="1" applyFont="1">
      <alignment readingOrder="0"/>
    </xf>
    <xf borderId="16" fillId="0" fontId="4" numFmtId="0" xfId="0" applyAlignment="1" applyBorder="1" applyFont="1">
      <alignment readingOrder="0"/>
    </xf>
    <xf borderId="25" fillId="0" fontId="4" numFmtId="0" xfId="0" applyBorder="1" applyFont="1"/>
    <xf borderId="18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3" fillId="0" fontId="4" numFmtId="0" xfId="0" applyBorder="1" applyFont="1"/>
    <xf borderId="28" fillId="0" fontId="4" numFmtId="0" xfId="0" applyBorder="1" applyFont="1"/>
    <xf borderId="29" fillId="0" fontId="4" numFmtId="0" xfId="0" applyAlignment="1" applyBorder="1" applyFont="1">
      <alignment horizontal="center" readingOrder="0"/>
    </xf>
    <xf borderId="30" fillId="0" fontId="4" numFmtId="0" xfId="0" applyAlignment="1" applyBorder="1" applyFont="1">
      <alignment readingOrder="0"/>
    </xf>
    <xf borderId="31" fillId="0" fontId="4" numFmtId="0" xfId="0" applyAlignment="1" applyBorder="1" applyFont="1">
      <alignment readingOrder="0"/>
    </xf>
    <xf borderId="32" fillId="0" fontId="4" numFmtId="0" xfId="0" applyBorder="1" applyFont="1"/>
    <xf borderId="30" fillId="0" fontId="4" numFmtId="0" xfId="0" applyBorder="1" applyFont="1"/>
    <xf borderId="33" fillId="0" fontId="4" numFmtId="0" xfId="0" applyBorder="1" applyFont="1"/>
    <xf borderId="21" fillId="0" fontId="3" numFmtId="0" xfId="0" applyAlignment="1" applyBorder="1" applyFont="1">
      <alignment horizontal="left" readingOrder="0"/>
    </xf>
    <xf borderId="34" fillId="0" fontId="4" numFmtId="0" xfId="0" applyBorder="1" applyFont="1"/>
    <xf borderId="35" fillId="0" fontId="4" numFmtId="0" xfId="0" applyBorder="1" applyFont="1"/>
    <xf borderId="21" fillId="0" fontId="4" numFmtId="0" xfId="0" applyBorder="1" applyFont="1"/>
    <xf borderId="36" fillId="0" fontId="4" numFmtId="0" xfId="0" applyBorder="1" applyFont="1"/>
    <xf borderId="15" fillId="0" fontId="3" numFmtId="0" xfId="0" applyAlignment="1" applyBorder="1" applyFont="1">
      <alignment horizontal="left" readingOrder="0"/>
    </xf>
    <xf borderId="8" fillId="0" fontId="4" numFmtId="2" xfId="0" applyBorder="1" applyFont="1" applyNumberFormat="1"/>
    <xf borderId="7" fillId="0" fontId="4" numFmtId="2" xfId="0" applyBorder="1" applyFont="1" applyNumberFormat="1"/>
    <xf borderId="15" fillId="0" fontId="4" numFmtId="2" xfId="0" applyBorder="1" applyFont="1" applyNumberFormat="1"/>
    <xf borderId="37" fillId="0" fontId="4" numFmtId="0" xfId="0" applyBorder="1" applyFont="1"/>
    <xf borderId="8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Benzinköltség – Megtett km</a:t>
            </a:r>
          </a:p>
        </c:rich>
      </c:tx>
      <c:layout>
        <c:manualLayout>
          <c:xMode val="edge"/>
          <c:yMode val="edge"/>
          <c:x val="0.03425"/>
          <c:y val="0.0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Munkalap1!$E$5</c:f>
            </c:strRef>
          </c:tx>
          <c:spPr>
            <a:solidFill>
              <a:srgbClr val="1155CC"/>
            </a:solidFill>
            <a:ln cmpd="sng">
              <a:solidFill>
                <a:srgbClr val="000000"/>
              </a:solidFill>
            </a:ln>
          </c:spPr>
          <c:dLbls>
            <c:numFmt formatCode="#,##0\ [$Ft-40E]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Munkalap1!$D$6:$D$14</c:f>
            </c:strRef>
          </c:cat>
          <c:val>
            <c:numRef>
              <c:f>Munkalap1!$E$6:$E$14</c:f>
              <c:numCache/>
            </c:numRef>
          </c:val>
        </c:ser>
        <c:axId val="2106859264"/>
        <c:axId val="1962500537"/>
      </c:barChart>
      <c:catAx>
        <c:axId val="210685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Megtett km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500537"/>
      </c:catAx>
      <c:valAx>
        <c:axId val="1962500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Benzinköltség</a:t>
                </a:r>
              </a:p>
            </c:rich>
          </c:tx>
          <c:overlay val="0"/>
        </c:title>
        <c:numFmt formatCode="#,##0\ [$Ft-40E]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6859264"/>
      </c:valAx>
    </c:plotArea>
    <c:plotVisOnly val="1"/>
  </c:chart>
  <c:spPr>
    <a:solidFill>
      <a:srgbClr val="B6D7A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781050</xdr:colOff>
      <xdr:row>17</xdr:row>
      <xdr:rowOff>0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10.5"/>
    <col customWidth="1" min="3" max="3" width="9.63"/>
    <col customWidth="1" min="4" max="4" width="11.88"/>
    <col customWidth="1" min="6" max="6" width="8.25"/>
    <col customWidth="1" min="7" max="7" width="21.13"/>
    <col customWidth="1" min="8" max="8" width="8.63"/>
  </cols>
  <sheetData>
    <row r="1">
      <c r="A1" s="1" t="s">
        <v>0</v>
      </c>
      <c r="B1" s="2"/>
      <c r="C1" s="2"/>
      <c r="D1" s="2"/>
      <c r="E1" s="2"/>
      <c r="F1" s="2"/>
      <c r="G1" s="2"/>
      <c r="H1" s="3"/>
    </row>
    <row r="2">
      <c r="A2" s="4"/>
      <c r="H2" s="5"/>
    </row>
    <row r="3">
      <c r="A3" s="6"/>
      <c r="B3" s="7"/>
      <c r="C3" s="7"/>
      <c r="D3" s="7"/>
      <c r="E3" s="7"/>
      <c r="F3" s="7"/>
      <c r="G3" s="7"/>
      <c r="H3" s="8"/>
    </row>
    <row r="4">
      <c r="A4" s="9" t="s">
        <v>1</v>
      </c>
      <c r="B4" s="10" t="s">
        <v>2</v>
      </c>
      <c r="C4" s="11"/>
      <c r="D4" s="12"/>
      <c r="E4" s="12"/>
      <c r="F4" s="12"/>
      <c r="G4" s="12"/>
      <c r="H4" s="13"/>
    </row>
    <row r="5">
      <c r="A5" s="14"/>
      <c r="B5" s="15" t="s">
        <v>3</v>
      </c>
      <c r="C5" s="16" t="s">
        <v>4</v>
      </c>
      <c r="D5" s="17" t="s">
        <v>5</v>
      </c>
      <c r="E5" s="18" t="s">
        <v>6</v>
      </c>
      <c r="F5" s="19" t="s">
        <v>7</v>
      </c>
      <c r="G5" s="8"/>
      <c r="H5" s="20">
        <v>5.0</v>
      </c>
    </row>
    <row r="6">
      <c r="A6" s="21" t="s">
        <v>8</v>
      </c>
      <c r="B6" s="22" t="s">
        <v>9</v>
      </c>
      <c r="C6" s="23" t="s">
        <v>10</v>
      </c>
      <c r="D6" s="24">
        <f>12780-12500</f>
        <v>280</v>
      </c>
      <c r="E6" s="24">
        <f>(D6*H5/100)*H6</f>
        <v>9100</v>
      </c>
      <c r="F6" s="25"/>
      <c r="G6" s="26" t="s">
        <v>11</v>
      </c>
      <c r="H6" s="27">
        <v>650.0</v>
      </c>
    </row>
    <row r="7">
      <c r="A7" s="28" t="s">
        <v>12</v>
      </c>
      <c r="B7" s="29" t="s">
        <v>13</v>
      </c>
      <c r="C7" s="30" t="s">
        <v>14</v>
      </c>
      <c r="D7" s="24">
        <f>13000-12905</f>
        <v>95</v>
      </c>
      <c r="E7" s="31">
        <f>(D7*H5/100)*H6</f>
        <v>3087.5</v>
      </c>
      <c r="F7" s="32"/>
      <c r="G7" s="33"/>
      <c r="H7" s="34"/>
    </row>
    <row r="8">
      <c r="A8" s="28" t="s">
        <v>15</v>
      </c>
      <c r="B8" s="29" t="s">
        <v>16</v>
      </c>
      <c r="C8" s="30" t="s">
        <v>17</v>
      </c>
      <c r="D8" s="24">
        <f>13480-13420</f>
        <v>60</v>
      </c>
      <c r="E8" s="24">
        <f>(D8*H5/100)*H6</f>
        <v>1950</v>
      </c>
      <c r="F8" s="35"/>
      <c r="G8" s="36"/>
      <c r="H8" s="37"/>
    </row>
    <row r="9">
      <c r="A9" s="28" t="s">
        <v>18</v>
      </c>
      <c r="B9" s="29" t="s">
        <v>17</v>
      </c>
      <c r="C9" s="30" t="s">
        <v>19</v>
      </c>
      <c r="D9" s="24">
        <f>13510-13480</f>
        <v>30</v>
      </c>
      <c r="E9" s="24">
        <f>(D9*H5/100)*H6</f>
        <v>975</v>
      </c>
      <c r="F9" s="35"/>
      <c r="G9" s="36"/>
      <c r="H9" s="37"/>
    </row>
    <row r="10">
      <c r="A10" s="28" t="s">
        <v>20</v>
      </c>
      <c r="B10" s="29" t="s">
        <v>21</v>
      </c>
      <c r="C10" s="30" t="s">
        <v>22</v>
      </c>
      <c r="D10" s="24">
        <f>14520-14200</f>
        <v>320</v>
      </c>
      <c r="E10" s="24">
        <f>(D10*H5/100)*H6</f>
        <v>10400</v>
      </c>
      <c r="F10" s="35"/>
      <c r="G10" s="36"/>
      <c r="H10" s="37"/>
    </row>
    <row r="11">
      <c r="A11" s="28" t="s">
        <v>23</v>
      </c>
      <c r="B11" s="29" t="s">
        <v>24</v>
      </c>
      <c r="C11" s="30" t="s">
        <v>25</v>
      </c>
      <c r="D11" s="24">
        <f>16215-16000</f>
        <v>215</v>
      </c>
      <c r="E11" s="24">
        <f>(D11*H5/100)*H6</f>
        <v>6987.5</v>
      </c>
      <c r="F11" s="35"/>
      <c r="G11" s="36"/>
      <c r="H11" s="37"/>
    </row>
    <row r="12">
      <c r="A12" s="28" t="s">
        <v>26</v>
      </c>
      <c r="B12" s="29" t="s">
        <v>27</v>
      </c>
      <c r="C12" s="30" t="s">
        <v>28</v>
      </c>
      <c r="D12" s="24">
        <f>16284-16230</f>
        <v>54</v>
      </c>
      <c r="E12" s="24">
        <f>(D12*H5/100)*H6</f>
        <v>1755</v>
      </c>
      <c r="F12" s="35"/>
      <c r="G12" s="36"/>
      <c r="H12" s="37"/>
    </row>
    <row r="13">
      <c r="A13" s="28" t="s">
        <v>29</v>
      </c>
      <c r="B13" s="29" t="s">
        <v>30</v>
      </c>
      <c r="C13" s="30" t="s">
        <v>31</v>
      </c>
      <c r="D13" s="24">
        <f>17223-17080</f>
        <v>143</v>
      </c>
      <c r="E13" s="24">
        <f>(D13*H5/100)*H6</f>
        <v>4647.5</v>
      </c>
      <c r="F13" s="35"/>
      <c r="G13" s="36"/>
      <c r="H13" s="37"/>
    </row>
    <row r="14">
      <c r="A14" s="38" t="s">
        <v>32</v>
      </c>
      <c r="B14" s="39" t="s">
        <v>33</v>
      </c>
      <c r="C14" s="40" t="s">
        <v>34</v>
      </c>
      <c r="D14" s="24">
        <f>17330-17288</f>
        <v>42</v>
      </c>
      <c r="E14" s="24">
        <f>(D14*H5/100)*H6</f>
        <v>1365</v>
      </c>
      <c r="F14" s="41"/>
      <c r="G14" s="42"/>
      <c r="H14" s="43"/>
    </row>
    <row r="15">
      <c r="A15" s="44" t="s">
        <v>35</v>
      </c>
      <c r="B15" s="45">
        <f>12500+12905+13420+13480+14200+16000+16230+17080+17288</f>
        <v>133103</v>
      </c>
      <c r="C15" s="46">
        <f>12780+13000+13480+13510+14520+16215+16284+17223+17330</f>
        <v>134342</v>
      </c>
      <c r="D15" s="47">
        <f t="shared" ref="D15:E15" si="1">SUM(D6:D14)</f>
        <v>1239</v>
      </c>
      <c r="E15" s="45">
        <f t="shared" si="1"/>
        <v>40267.5</v>
      </c>
      <c r="F15" s="48"/>
      <c r="G15" s="48"/>
      <c r="H15" s="45"/>
    </row>
    <row r="16">
      <c r="A16" s="49" t="s">
        <v>36</v>
      </c>
      <c r="B16" s="50">
        <f>AVERAGE(12500,12905,13420,13480,14200,16000,16230,17080,17288)</f>
        <v>14789.22222</v>
      </c>
      <c r="C16" s="51">
        <f>AVERAGE(12780,13000,13480,13510,14520,16215,16284,17223,17330)</f>
        <v>14926.88889</v>
      </c>
      <c r="D16" s="52">
        <f t="shared" ref="D16:E16" si="2">AVERAGE(D6:D14)</f>
        <v>137.6666667</v>
      </c>
      <c r="E16" s="50">
        <f t="shared" si="2"/>
        <v>4474.166667</v>
      </c>
      <c r="F16" s="53"/>
      <c r="G16" s="53"/>
      <c r="H16" s="54"/>
    </row>
  </sheetData>
  <mergeCells count="3">
    <mergeCell ref="A1:H3"/>
    <mergeCell ref="B4:C4"/>
    <mergeCell ref="F5:G5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