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ancy voice\Documents\"/>
    </mc:Choice>
  </mc:AlternateContent>
  <bookViews>
    <workbookView xWindow="0" yWindow="0" windowWidth="20490" windowHeight="7755" activeTab="2"/>
  </bookViews>
  <sheets>
    <sheet name="Root" sheetId="1" r:id="rId1"/>
    <sheet name="left" sheetId="2" r:id="rId2"/>
    <sheet name="righ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16" i="3"/>
  <c r="I9" i="3"/>
  <c r="I11" i="3"/>
  <c r="I19" i="3"/>
  <c r="I18" i="3"/>
  <c r="I17" i="3"/>
  <c r="I15" i="3"/>
  <c r="I14" i="3"/>
  <c r="I2" i="3"/>
  <c r="L2" i="3" s="1"/>
  <c r="L1" i="3"/>
  <c r="I1" i="3"/>
  <c r="C19" i="3"/>
  <c r="C18" i="3"/>
  <c r="C17" i="3"/>
  <c r="C16" i="3"/>
  <c r="C15" i="3"/>
  <c r="C14" i="3"/>
  <c r="C13" i="3"/>
  <c r="I18" i="2"/>
  <c r="I11" i="2" s="1"/>
  <c r="I10" i="2"/>
  <c r="I17" i="2"/>
  <c r="I16" i="2"/>
  <c r="I9" i="2"/>
  <c r="I15" i="2"/>
  <c r="I14" i="2"/>
  <c r="I13" i="2"/>
  <c r="I8" i="1"/>
  <c r="I2" i="2"/>
  <c r="L2" i="2" s="1"/>
  <c r="I1" i="2"/>
  <c r="C19" i="2"/>
  <c r="I19" i="2" s="1"/>
  <c r="C18" i="2"/>
  <c r="C17" i="2"/>
  <c r="C16" i="2"/>
  <c r="C15" i="2"/>
  <c r="C14" i="2"/>
  <c r="C13" i="2"/>
  <c r="C25" i="1"/>
  <c r="J20" i="1"/>
  <c r="J21" i="1"/>
  <c r="I26" i="1"/>
  <c r="I20" i="1"/>
  <c r="I25" i="1"/>
  <c r="I24" i="1"/>
  <c r="I23" i="1"/>
  <c r="I22" i="1"/>
  <c r="I21" i="1"/>
  <c r="I17" i="1"/>
  <c r="M18" i="1"/>
  <c r="L18" i="1"/>
  <c r="I18" i="1"/>
  <c r="I19" i="1"/>
  <c r="C26" i="1"/>
  <c r="C24" i="1"/>
  <c r="C23" i="1"/>
  <c r="C22" i="1"/>
  <c r="C21" i="1"/>
  <c r="C20" i="1"/>
  <c r="C19" i="1"/>
  <c r="C18" i="1"/>
  <c r="C17" i="1"/>
  <c r="I15" i="1"/>
  <c r="I5" i="1"/>
  <c r="L2" i="1"/>
  <c r="L1" i="1"/>
  <c r="I2" i="1"/>
  <c r="I1" i="1"/>
  <c r="I5" i="3" l="1"/>
  <c r="L1" i="2"/>
  <c r="I5" i="2" s="1"/>
  <c r="I11" i="1"/>
  <c r="L11" i="1" s="1"/>
  <c r="I10" i="1"/>
  <c r="L10" i="1" s="1"/>
  <c r="I9" i="1"/>
  <c r="L9" i="1" s="1"/>
  <c r="L8" i="1"/>
  <c r="L10" i="3" l="1"/>
  <c r="L9" i="3"/>
  <c r="L11" i="3"/>
  <c r="L10" i="2"/>
  <c r="L11" i="2"/>
  <c r="L9" i="2"/>
</calcChain>
</file>

<file path=xl/sharedStrings.xml><?xml version="1.0" encoding="utf-8"?>
<sst xmlns="http://schemas.openxmlformats.org/spreadsheetml/2006/main" count="229" uniqueCount="54">
  <si>
    <t>Day</t>
  </si>
  <si>
    <t>Outlook</t>
  </si>
  <si>
    <t>Temperature</t>
  </si>
  <si>
    <t>Wind</t>
  </si>
  <si>
    <t>Humidity</t>
  </si>
  <si>
    <t>Play Tennis</t>
  </si>
  <si>
    <t>Sunny</t>
  </si>
  <si>
    <t>Overcast</t>
  </si>
  <si>
    <t>Rainy</t>
  </si>
  <si>
    <t>Hot</t>
  </si>
  <si>
    <t>Mild</t>
  </si>
  <si>
    <t>Cool</t>
  </si>
  <si>
    <t>High</t>
  </si>
  <si>
    <t>Normal</t>
  </si>
  <si>
    <t>Weak</t>
  </si>
  <si>
    <t>Strong</t>
  </si>
  <si>
    <t>No</t>
  </si>
  <si>
    <t>Yes</t>
  </si>
  <si>
    <t>Entropy(S)=</t>
  </si>
  <si>
    <t>log(p(no),2)=</t>
  </si>
  <si>
    <t>log(p(yes),2)=</t>
  </si>
  <si>
    <t>info (Outlook,S)=</t>
  </si>
  <si>
    <t>info (Temperature,S)=</t>
  </si>
  <si>
    <t>P(yes)=</t>
  </si>
  <si>
    <t>p(no)=</t>
  </si>
  <si>
    <t>info (Humidity,S)=</t>
  </si>
  <si>
    <t>info (Wind,S)=</t>
  </si>
  <si>
    <t>p(sunny)=</t>
  </si>
  <si>
    <t>p(overcast)=</t>
  </si>
  <si>
    <t>p(rainy)=</t>
  </si>
  <si>
    <t>p(hot)=</t>
  </si>
  <si>
    <t>p(mild)=</t>
  </si>
  <si>
    <t>p(cool)=</t>
  </si>
  <si>
    <t>p(high)=</t>
  </si>
  <si>
    <t>p(normal)=</t>
  </si>
  <si>
    <t>p(weak)=</t>
  </si>
  <si>
    <t>p(strong)=</t>
  </si>
  <si>
    <t>p(sunny,yes/no)=</t>
  </si>
  <si>
    <t>p(overcast,ye/no)=</t>
  </si>
  <si>
    <t>p(rainy,yes/no)=</t>
  </si>
  <si>
    <t>p(hot,yes/no)=</t>
  </si>
  <si>
    <t>p(mild,yes/no)=</t>
  </si>
  <si>
    <t>p(cool,yes/no)=</t>
  </si>
  <si>
    <t>p(high,yes/no)=</t>
  </si>
  <si>
    <t>p(normal,yes/no)=</t>
  </si>
  <si>
    <t>p(weak,yes/no)=</t>
  </si>
  <si>
    <t>p(strong,yes/no)=</t>
  </si>
  <si>
    <t>will be considered zero</t>
  </si>
  <si>
    <t>Gain (Outlook,S)=</t>
  </si>
  <si>
    <t>Gain (Temperature,S)=</t>
  </si>
  <si>
    <t>Gain (Humidity,S)=</t>
  </si>
  <si>
    <t>Gain (Wind,S)=</t>
  </si>
  <si>
    <t>will be considered 0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</si>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</sst>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I9" sqref="I9"/>
    </sheetView>
  </sheetViews>
  <sheetFormatPr defaultRowHeight="15" x14ac:dyDescent="0.25"/>
  <cols>
    <col min="2" max="2" width="12" bestFit="1" customWidth="1"/>
    <col min="3" max="3" width="12.5703125" bestFit="1" customWidth="1"/>
    <col min="5" max="5" width="6.7109375" bestFit="1" customWidth="1"/>
    <col min="6" max="6" width="11" bestFit="1" customWidth="1"/>
    <col min="8" max="8" width="20.85546875" bestFit="1" customWidth="1"/>
    <col min="11" max="11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H1" t="s">
        <v>23</v>
      </c>
      <c r="I1">
        <f>COUNTIF(F2:F15,"Yes")/A15</f>
        <v>0.6428571428571429</v>
      </c>
      <c r="K1" t="s">
        <v>20</v>
      </c>
      <c r="L1">
        <f>LOG(I1,2)</f>
        <v>-0.63742992061529169</v>
      </c>
    </row>
    <row r="2" spans="1:12" x14ac:dyDescent="0.25">
      <c r="A2">
        <v>1</v>
      </c>
      <c r="B2" t="s">
        <v>6</v>
      </c>
      <c r="C2" t="s">
        <v>9</v>
      </c>
      <c r="D2" t="s">
        <v>12</v>
      </c>
      <c r="E2" t="s">
        <v>14</v>
      </c>
      <c r="F2" t="s">
        <v>16</v>
      </c>
      <c r="H2" t="s">
        <v>24</v>
      </c>
      <c r="I2">
        <f>COUNTIF(F3:F16,"No")/A15</f>
        <v>0.2857142857142857</v>
      </c>
      <c r="K2" t="s">
        <v>19</v>
      </c>
      <c r="L2">
        <f>LOG(I2,2)</f>
        <v>-1.8073549220576042</v>
      </c>
    </row>
    <row r="3" spans="1:12" x14ac:dyDescent="0.25">
      <c r="A3">
        <v>2</v>
      </c>
      <c r="B3" t="s">
        <v>6</v>
      </c>
      <c r="C3" t="s">
        <v>9</v>
      </c>
      <c r="D3" t="s">
        <v>12</v>
      </c>
      <c r="E3" t="s">
        <v>15</v>
      </c>
      <c r="F3" t="s">
        <v>16</v>
      </c>
    </row>
    <row r="4" spans="1:12" x14ac:dyDescent="0.25">
      <c r="A4">
        <v>3</v>
      </c>
      <c r="B4" s="1" t="s">
        <v>7</v>
      </c>
      <c r="C4" t="s">
        <v>9</v>
      </c>
      <c r="D4" t="s">
        <v>12</v>
      </c>
      <c r="E4" t="s">
        <v>14</v>
      </c>
      <c r="F4" t="s">
        <v>17</v>
      </c>
    </row>
    <row r="5" spans="1:12" x14ac:dyDescent="0.25">
      <c r="A5">
        <v>4</v>
      </c>
      <c r="B5" t="s">
        <v>8</v>
      </c>
      <c r="C5" t="s">
        <v>10</v>
      </c>
      <c r="D5" t="s">
        <v>12</v>
      </c>
      <c r="E5" t="s">
        <v>14</v>
      </c>
      <c r="F5" t="s">
        <v>17</v>
      </c>
      <c r="H5" t="s">
        <v>18</v>
      </c>
      <c r="I5" s="1">
        <f>-I1*L1-I2*L2</f>
        <v>0.92616349812628873</v>
      </c>
    </row>
    <row r="6" spans="1:12" x14ac:dyDescent="0.25">
      <c r="A6">
        <v>5</v>
      </c>
      <c r="B6" t="s">
        <v>8</v>
      </c>
      <c r="C6" t="s">
        <v>11</v>
      </c>
      <c r="D6" t="s">
        <v>13</v>
      </c>
      <c r="E6" t="s">
        <v>14</v>
      </c>
      <c r="F6" t="s">
        <v>17</v>
      </c>
    </row>
    <row r="7" spans="1:12" x14ac:dyDescent="0.25">
      <c r="A7">
        <v>6</v>
      </c>
      <c r="B7" t="s">
        <v>8</v>
      </c>
      <c r="C7" t="s">
        <v>11</v>
      </c>
      <c r="D7" t="s">
        <v>13</v>
      </c>
      <c r="E7" t="s">
        <v>15</v>
      </c>
      <c r="F7" t="s">
        <v>16</v>
      </c>
    </row>
    <row r="8" spans="1:12" x14ac:dyDescent="0.25">
      <c r="A8">
        <v>7</v>
      </c>
      <c r="B8" t="s">
        <v>7</v>
      </c>
      <c r="C8" t="s">
        <v>11</v>
      </c>
      <c r="D8" t="s">
        <v>13</v>
      </c>
      <c r="E8" t="s">
        <v>15</v>
      </c>
      <c r="F8" t="s">
        <v>17</v>
      </c>
      <c r="H8" t="s">
        <v>21</v>
      </c>
      <c r="I8">
        <f>C17/A15*I17+C18/A15*0+C19/A15*I19</f>
        <v>0.69353613889619181</v>
      </c>
      <c r="K8" t="s">
        <v>48</v>
      </c>
      <c r="L8" s="1">
        <f>I5-I8</f>
        <v>0.23262735923009692</v>
      </c>
    </row>
    <row r="9" spans="1:12" x14ac:dyDescent="0.25">
      <c r="A9">
        <v>8</v>
      </c>
      <c r="B9" t="s">
        <v>6</v>
      </c>
      <c r="C9" t="s">
        <v>10</v>
      </c>
      <c r="D9" t="s">
        <v>12</v>
      </c>
      <c r="E9" t="s">
        <v>14</v>
      </c>
      <c r="F9" t="s">
        <v>16</v>
      </c>
      <c r="H9" t="s">
        <v>22</v>
      </c>
      <c r="I9">
        <f>C20/A15*I20+C21/A15*I21+C22/A15*I22</f>
        <v>0.91106339301167627</v>
      </c>
      <c r="K9" t="s">
        <v>49</v>
      </c>
      <c r="L9">
        <f>I5-I9</f>
        <v>1.5100105114612461E-2</v>
      </c>
    </row>
    <row r="10" spans="1:12" x14ac:dyDescent="0.25">
      <c r="A10">
        <v>9</v>
      </c>
      <c r="B10" t="s">
        <v>6</v>
      </c>
      <c r="C10" t="s">
        <v>11</v>
      </c>
      <c r="D10" t="s">
        <v>13</v>
      </c>
      <c r="E10" t="s">
        <v>14</v>
      </c>
      <c r="F10" t="s">
        <v>17</v>
      </c>
      <c r="H10" t="s">
        <v>25</v>
      </c>
      <c r="I10">
        <f>C23/A15*I23+C24/A15*I24</f>
        <v>0.78845045730828955</v>
      </c>
      <c r="K10" t="s">
        <v>50</v>
      </c>
      <c r="L10">
        <f>I5-I10</f>
        <v>0.13771304081799918</v>
      </c>
    </row>
    <row r="11" spans="1:12" x14ac:dyDescent="0.25">
      <c r="A11">
        <v>10</v>
      </c>
      <c r="B11" t="s">
        <v>8</v>
      </c>
      <c r="C11" t="s">
        <v>10</v>
      </c>
      <c r="D11" t="s">
        <v>13</v>
      </c>
      <c r="E11" t="s">
        <v>14</v>
      </c>
      <c r="F11" t="s">
        <v>17</v>
      </c>
      <c r="H11" t="s">
        <v>26</v>
      </c>
      <c r="I11">
        <f>C25/A15*I25+C26/A15*I26</f>
        <v>0.89215892826236165</v>
      </c>
      <c r="K11" t="s">
        <v>51</v>
      </c>
      <c r="L11">
        <f>I5-I11</f>
        <v>3.4004569863927081E-2</v>
      </c>
    </row>
    <row r="12" spans="1:12" x14ac:dyDescent="0.25">
      <c r="A12">
        <v>11</v>
      </c>
      <c r="B12" t="s">
        <v>6</v>
      </c>
      <c r="C12" t="s">
        <v>10</v>
      </c>
      <c r="D12" t="s">
        <v>13</v>
      </c>
      <c r="E12" t="s">
        <v>15</v>
      </c>
      <c r="F12" t="s">
        <v>17</v>
      </c>
    </row>
    <row r="13" spans="1:12" x14ac:dyDescent="0.25">
      <c r="A13">
        <v>12</v>
      </c>
      <c r="B13" t="s">
        <v>7</v>
      </c>
      <c r="C13" t="s">
        <v>10</v>
      </c>
      <c r="D13" t="s">
        <v>12</v>
      </c>
      <c r="E13" t="s">
        <v>15</v>
      </c>
      <c r="F13" t="s">
        <v>17</v>
      </c>
    </row>
    <row r="14" spans="1:12" x14ac:dyDescent="0.25">
      <c r="A14">
        <v>13</v>
      </c>
      <c r="B14" t="s">
        <v>7</v>
      </c>
      <c r="C14" t="s">
        <v>9</v>
      </c>
      <c r="D14" t="s">
        <v>13</v>
      </c>
      <c r="E14" t="s">
        <v>14</v>
      </c>
      <c r="F14" t="s">
        <v>17</v>
      </c>
    </row>
    <row r="15" spans="1:12" x14ac:dyDescent="0.25">
      <c r="A15">
        <v>14</v>
      </c>
      <c r="B15" t="s">
        <v>8</v>
      </c>
      <c r="C15" t="s">
        <v>10</v>
      </c>
      <c r="D15" t="s">
        <v>12</v>
      </c>
      <c r="E15" t="s">
        <v>15</v>
      </c>
      <c r="F15" t="s">
        <v>16</v>
      </c>
      <c r="I15">
        <f>COUNTIF(B2:B15,"Sunny")</f>
        <v>5</v>
      </c>
    </row>
    <row r="17" spans="2:13" x14ac:dyDescent="0.25">
      <c r="B17" t="s">
        <v>27</v>
      </c>
      <c r="C17">
        <f>COUNTIF(B2:B15,"Sunny")</f>
        <v>5</v>
      </c>
      <c r="H17" t="s">
        <v>37</v>
      </c>
      <c r="I17">
        <f>-(COUNTIFS(B2:B15,"Sunny",F2:F15,"Yes"))/C17*LOG((COUNTIFS(B2:B15,"Sunny",F2:F15,"Yes"))/C17,2)-(COUNTIFS(B2:B15,"Sunny",F2:F15,"No"))/C17*LOG((COUNTIFS(B2:B15,"Sunny",F2:F15,"No"))/C17,2)</f>
        <v>0.97095059445466858</v>
      </c>
    </row>
    <row r="18" spans="2:13" x14ac:dyDescent="0.25">
      <c r="B18" t="s">
        <v>28</v>
      </c>
      <c r="C18">
        <f>COUNTIF(B2:B15,"Overcast")</f>
        <v>4</v>
      </c>
      <c r="H18" t="s">
        <v>38</v>
      </c>
      <c r="I18" t="e">
        <f>-(COUNTIFS(B2:B15,"Overcast",F2:F15,"Yes"))/C18*LOG((COUNTIFS(B2:B15,"Overcast",F2:F15,"Yes"))/C18,2)-(COUNTIFS(B2:B15,"Overcast",F2:F15,"No"))/C18*LOG((COUNTIFS(B2:B15,"Overcast",F2:F15,"No"))/C18,2)</f>
        <v>#NUM!</v>
      </c>
      <c r="J18" t="s">
        <v>47</v>
      </c>
      <c r="L18">
        <f>-(COUNTIFS(B2:B15,"Overcast",F2:F15,"Yes"))/C18</f>
        <v>-1</v>
      </c>
      <c r="M18">
        <f>-(COUNTIFS(B2:B15,"Overcast",F2:F15,"No"))/C18</f>
        <v>0</v>
      </c>
    </row>
    <row r="19" spans="2:13" x14ac:dyDescent="0.25">
      <c r="B19" t="s">
        <v>29</v>
      </c>
      <c r="C19">
        <f>COUNTIF(B2:B15,"Rainy")</f>
        <v>5</v>
      </c>
      <c r="H19" t="s">
        <v>39</v>
      </c>
      <c r="I19">
        <f>-(COUNTIFS(B2:B15,"Rainy",F2:F15,"Yes"))/C19*LOG((COUNTIFS(B2:B15,"Rainy",F2:F15,"Yes"))/C19,2)-(COUNTIFS(B2:B15,"Rainy",F2:F15,"No"))/C19*LOG((COUNTIFS(B2:B15,"Rainy",F2:F15,"No"))/C19,2)</f>
        <v>0.97095059445466858</v>
      </c>
    </row>
    <row r="20" spans="2:13" x14ac:dyDescent="0.25">
      <c r="B20" t="s">
        <v>30</v>
      </c>
      <c r="C20">
        <f>COUNTIF(C2:C15,"Hot")</f>
        <v>4</v>
      </c>
      <c r="H20" t="s">
        <v>40</v>
      </c>
      <c r="I20">
        <f>-(COUNTIFS(C2:C15,"Hot",F2:F15,"Yes")/C20)*LOG((COUNTIFS(C2:C15,"Hot",F2:F15,"Yes")/C20),2)-(COUNTIFS(C2:C15,"Hot",F2:F15,"No")/C20)*LOG((COUNTIFS(C2:C15,"Hot",F2:F15,"No")/C20),2)</f>
        <v>1</v>
      </c>
      <c r="J20">
        <f>-(2/4*LOG(2/4,2))-(2/4*LOG(2/4,2))</f>
        <v>1</v>
      </c>
    </row>
    <row r="21" spans="2:13" x14ac:dyDescent="0.25">
      <c r="B21" t="s">
        <v>31</v>
      </c>
      <c r="C21">
        <f>COUNTIF(C2:C15,"Mild")</f>
        <v>6</v>
      </c>
      <c r="H21" t="s">
        <v>41</v>
      </c>
      <c r="I21">
        <f>-(COUNTIFS(C2:C15,"Mild",F2:F15,"Yes"))/C21*LOG((COUNTIFS(C2:C15,"Mild",F2:F15,"Yes"))/C21,2)-(COUNTIFS(C2:C15,"Mild",F2:F15,"No"))/C21*LOG((COUNTIFS(C2:C15,"Mild",F2:F15,"No"))/C21,2)</f>
        <v>0.91829583405448956</v>
      </c>
      <c r="J21">
        <f>-4/6*LOG(4/6,2)-2/6*LOG(2/6,2)</f>
        <v>0.91829583405448956</v>
      </c>
    </row>
    <row r="22" spans="2:13" x14ac:dyDescent="0.25">
      <c r="B22" t="s">
        <v>32</v>
      </c>
      <c r="C22">
        <f>COUNTIF(C2:C15,"Cool")</f>
        <v>4</v>
      </c>
      <c r="H22" t="s">
        <v>42</v>
      </c>
      <c r="I22">
        <f>-(COUNTIFS(C2:C15,"Cool",F2:F15,"Yes"))/C22*LOG((COUNTIFS(C2:C15,"Cool",F2:F15,"Yes"))/C22,2)-(COUNTIFS(C2:C15,"Cool",F2:F15,"No"))/C22*LOG((COUNTIFS(C2:C15,"Cool",F2:F15,"No"))/C22,2)</f>
        <v>0.81127812445913283</v>
      </c>
    </row>
    <row r="23" spans="2:13" x14ac:dyDescent="0.25">
      <c r="B23" t="s">
        <v>33</v>
      </c>
      <c r="C23">
        <f>COUNTIF(D2:D15,"High")</f>
        <v>7</v>
      </c>
      <c r="H23" t="s">
        <v>43</v>
      </c>
      <c r="I23">
        <f>-(COUNTIFS(D2:D15,"High",F2:F15,"Yes"))/C23*LOG((COUNTIFS(D2:D15,"High",F2:F15,"Yes"))/C23,2)-(COUNTIFS(D2:D15,"High",F2:F15,"No"))/C23*LOG((COUNTIFS(D2:D15,"High",F2:F15,"No"))/C23,2)</f>
        <v>0.98522813603425163</v>
      </c>
    </row>
    <row r="24" spans="2:13" x14ac:dyDescent="0.25">
      <c r="B24" t="s">
        <v>34</v>
      </c>
      <c r="C24">
        <f>COUNTIF(D2:D15,"Normal")</f>
        <v>7</v>
      </c>
      <c r="H24" t="s">
        <v>44</v>
      </c>
      <c r="I24">
        <f>-(COUNTIFS(D2:D15,"Normal",F2:F15,"Yes"))/C24*LOG((COUNTIFS(D2:D15,"Normal",F2:F15,"Yes"))/C24,2)-(COUNTIFS(D2:D15,"Normal",F2:F15,"No"))/C24*LOG((COUNTIFS(D2:D15,"Normal",F2:F15,"No"))/C24,2)</f>
        <v>0.59167277858232747</v>
      </c>
    </row>
    <row r="25" spans="2:13" x14ac:dyDescent="0.25">
      <c r="B25" t="s">
        <v>35</v>
      </c>
      <c r="C25">
        <f>COUNTIF(E2:E15,"Weak")</f>
        <v>8</v>
      </c>
      <c r="H25" t="s">
        <v>45</v>
      </c>
      <c r="I25">
        <f>-(COUNTIFS(E2:E15,"Weak",F2:F15,"Yes"))/C25*LOG((COUNTIFS(E2:E15,"Weak",F2:F15,"Yes"))/C25,2)-(COUNTIFS(E2:E15,"Weak",F2:F15,"No"))/C25*LOG((COUNTIFS(E2:E15,"Weak",F2:F15,"No"))/C25,2)</f>
        <v>0.81127812445913283</v>
      </c>
    </row>
    <row r="26" spans="2:13" x14ac:dyDescent="0.25">
      <c r="B26" t="s">
        <v>36</v>
      </c>
      <c r="C26">
        <f>COUNTIF(E2:E15,"Strong")</f>
        <v>6</v>
      </c>
      <c r="H26" t="s">
        <v>46</v>
      </c>
      <c r="I26">
        <f>-(COUNTIFS(E2:E15,"Strong",F2:F15,"Yes")/C26)*LOG((COUNTIFS(E2:E15,"Strong",F2:F15,"Yes")/C26),2)-(COUNTIFS(E2:E15,"Strong",F2:F15,"No")/C26)*LOG((COUNTIFS(E2:E15,"Strong",F2:F15,"No")/C26),2)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1" sqref="H1:L1048576"/>
    </sheetView>
  </sheetViews>
  <sheetFormatPr defaultRowHeight="15" x14ac:dyDescent="0.25"/>
  <cols>
    <col min="2" max="2" width="12" bestFit="1" customWidth="1"/>
    <col min="3" max="3" width="12.5703125" bestFit="1" customWidth="1"/>
    <col min="5" max="5" width="6.7109375" bestFit="1" customWidth="1"/>
    <col min="6" max="6" width="11" bestFit="1" customWidth="1"/>
    <col min="8" max="8" width="20.85546875" bestFit="1" customWidth="1"/>
    <col min="11" max="11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4</v>
      </c>
      <c r="E1" t="s">
        <v>3</v>
      </c>
      <c r="F1" t="s">
        <v>5</v>
      </c>
      <c r="H1" t="s">
        <v>23</v>
      </c>
      <c r="I1">
        <f>COUNTIF(F2:F6,"Yes")/A6</f>
        <v>0.4</v>
      </c>
      <c r="K1" t="s">
        <v>20</v>
      </c>
      <c r="L1">
        <f>LOG(I1,2)</f>
        <v>-1.3219280948873622</v>
      </c>
    </row>
    <row r="2" spans="1:12" x14ac:dyDescent="0.25">
      <c r="A2">
        <v>1</v>
      </c>
      <c r="B2" t="s">
        <v>6</v>
      </c>
      <c r="C2" t="s">
        <v>9</v>
      </c>
      <c r="D2" t="s">
        <v>12</v>
      </c>
      <c r="E2" t="s">
        <v>14</v>
      </c>
      <c r="F2" t="s">
        <v>16</v>
      </c>
      <c r="H2" t="s">
        <v>24</v>
      </c>
      <c r="I2">
        <f>COUNTIF(F2:F6,"No")/A6</f>
        <v>0.6</v>
      </c>
      <c r="K2" t="s">
        <v>19</v>
      </c>
      <c r="L2">
        <f>LOG(I2,2)</f>
        <v>-0.73696559416620622</v>
      </c>
    </row>
    <row r="3" spans="1:12" x14ac:dyDescent="0.25">
      <c r="A3">
        <v>2</v>
      </c>
      <c r="B3" t="s">
        <v>6</v>
      </c>
      <c r="C3" t="s">
        <v>9</v>
      </c>
      <c r="D3" t="s">
        <v>12</v>
      </c>
      <c r="E3" t="s">
        <v>15</v>
      </c>
      <c r="F3" t="s">
        <v>16</v>
      </c>
    </row>
    <row r="4" spans="1:12" x14ac:dyDescent="0.25">
      <c r="A4">
        <v>3</v>
      </c>
      <c r="B4" t="s">
        <v>6</v>
      </c>
      <c r="C4" t="s">
        <v>10</v>
      </c>
      <c r="D4" t="s">
        <v>12</v>
      </c>
      <c r="E4" t="s">
        <v>14</v>
      </c>
      <c r="F4" t="s">
        <v>16</v>
      </c>
    </row>
    <row r="5" spans="1:12" x14ac:dyDescent="0.25">
      <c r="A5">
        <v>4</v>
      </c>
      <c r="B5" t="s">
        <v>6</v>
      </c>
      <c r="C5" t="s">
        <v>11</v>
      </c>
      <c r="D5" t="s">
        <v>13</v>
      </c>
      <c r="E5" t="s">
        <v>14</v>
      </c>
      <c r="F5" t="s">
        <v>17</v>
      </c>
      <c r="H5" t="s">
        <v>18</v>
      </c>
      <c r="I5" s="1">
        <f>-I1*L1-I2*L2</f>
        <v>0.97095059445466858</v>
      </c>
    </row>
    <row r="6" spans="1:12" x14ac:dyDescent="0.25">
      <c r="A6">
        <v>5</v>
      </c>
      <c r="B6" t="s">
        <v>6</v>
      </c>
      <c r="C6" t="s">
        <v>10</v>
      </c>
      <c r="D6" t="s">
        <v>13</v>
      </c>
      <c r="E6" t="s">
        <v>15</v>
      </c>
      <c r="F6" t="s">
        <v>17</v>
      </c>
    </row>
    <row r="9" spans="1:12" x14ac:dyDescent="0.25">
      <c r="H9" t="s">
        <v>22</v>
      </c>
      <c r="I9">
        <f>C13/A6*0+C14/A6*I14+C15/A6*0</f>
        <v>0.4</v>
      </c>
      <c r="K9" t="s">
        <v>49</v>
      </c>
      <c r="L9">
        <f>I5-I9</f>
        <v>0.57095059445466856</v>
      </c>
    </row>
    <row r="10" spans="1:12" x14ac:dyDescent="0.25">
      <c r="H10" t="s">
        <v>25</v>
      </c>
      <c r="I10">
        <f>C16/A6*0+C17/A6*0</f>
        <v>0</v>
      </c>
      <c r="K10" t="s">
        <v>50</v>
      </c>
      <c r="L10" s="1">
        <f>I5-I10</f>
        <v>0.97095059445466858</v>
      </c>
    </row>
    <row r="11" spans="1:12" x14ac:dyDescent="0.25">
      <c r="H11" t="s">
        <v>26</v>
      </c>
      <c r="I11">
        <f>C18/A6*I18+C19/A6*I19</f>
        <v>0.95097750043269369</v>
      </c>
      <c r="K11" t="s">
        <v>51</v>
      </c>
      <c r="L11">
        <f>I5-I11</f>
        <v>1.9973094021974891E-2</v>
      </c>
    </row>
    <row r="13" spans="1:12" x14ac:dyDescent="0.25">
      <c r="B13" t="s">
        <v>30</v>
      </c>
      <c r="C13">
        <f>COUNTIF(C2:C11,"Hot")</f>
        <v>2</v>
      </c>
      <c r="H13" t="s">
        <v>40</v>
      </c>
      <c r="I13" t="e">
        <f>-(COUNTIFS(C2:C6,"Hot",F2:F6,"Yes")/C13)*LOG((COUNTIFS(C2:C6,"Hot",F2:F6,"Yes")/C13),2)-(COUNTIFS(C2:C6,"Hot",F2:F6,"No")/C13)*LOG((COUNTIFS(C2:C6,"Hot",F2:F6,"No")/C13),2)</f>
        <v>#NUM!</v>
      </c>
      <c r="J13" t="s">
        <v>52</v>
      </c>
    </row>
    <row r="14" spans="1:12" x14ac:dyDescent="0.25">
      <c r="B14" t="s">
        <v>31</v>
      </c>
      <c r="C14">
        <f>COUNTIF(C2:C11,"Mild")</f>
        <v>2</v>
      </c>
      <c r="H14" t="s">
        <v>41</v>
      </c>
      <c r="I14">
        <f>-(COUNTIFS(C2:C6,"Mild",F2:F6,"Yes"))/C14*LOG((COUNTIFS(C2:C6,"Mild",F2:F6,"Yes"))/C14,2)-(COUNTIFS(C2:C6,"Mild",F2:F6,"No"))/C14*LOG((COUNTIFS(C2:C6,"Mild",F2:F6,"No"))/C14,2)</f>
        <v>1</v>
      </c>
    </row>
    <row r="15" spans="1:12" x14ac:dyDescent="0.25">
      <c r="B15" t="s">
        <v>32</v>
      </c>
      <c r="C15">
        <f>COUNTIF(C2:C11,"Cool")</f>
        <v>1</v>
      </c>
      <c r="H15" t="s">
        <v>42</v>
      </c>
      <c r="I15" t="e">
        <f>-(COUNTIFS(C2:C6,"Cool",F2:F6,"Yes"))/C15*LOG((COUNTIFS(C2:C6,"Cool",F2:F6,"Yes"))/C15,2)-(COUNTIFS(C2:C6,"Cool",F2:F6,"No"))/C15*LOG((COUNTIFS(C2:C6,"Cool",F2:F6,"No"))/C15,2)</f>
        <v>#NUM!</v>
      </c>
      <c r="J15" t="s">
        <v>52</v>
      </c>
    </row>
    <row r="16" spans="1:12" x14ac:dyDescent="0.25">
      <c r="B16" t="s">
        <v>33</v>
      </c>
      <c r="C16">
        <f>COUNTIF(D2:D11,"High")</f>
        <v>3</v>
      </c>
      <c r="H16" t="s">
        <v>43</v>
      </c>
      <c r="I16" t="e">
        <f>-(COUNTIFS(D2:D6,"High",F2:F11,"Yes"))/C16*LOG((COUNTIFS(D2:D6,"High",F2:F6,"Yes"))/C16,2)-(COUNTIFS(D2:D6,"High",F2:F6,"No"))/C16*LOG((COUNTIFS(D2:D6,"High",F2:F6,"No"))/C16,2)</f>
        <v>#VALUE!</v>
      </c>
      <c r="J16" t="s">
        <v>52</v>
      </c>
    </row>
    <row r="17" spans="2:10" x14ac:dyDescent="0.25">
      <c r="B17" t="s">
        <v>34</v>
      </c>
      <c r="C17">
        <f>COUNTIF(D2:D11,"Normal")</f>
        <v>2</v>
      </c>
      <c r="H17" t="s">
        <v>44</v>
      </c>
      <c r="I17" t="e">
        <f>-(COUNTIFS(D2:D6,"Normal",F2:F6,"Yes"))/C17*LOG((COUNTIFS(D2:D6,"Normal",F2:F6,"Yes"))/C17,2)-(COUNTIFS(D2:D6,"Normal",F2:F6,"No"))/C17*LOG((COUNTIFS(D2:D6,"Normal",F2:F6,"No"))/C17,2)</f>
        <v>#NUM!</v>
      </c>
      <c r="J17" t="s">
        <v>52</v>
      </c>
    </row>
    <row r="18" spans="2:10" x14ac:dyDescent="0.25">
      <c r="B18" t="s">
        <v>35</v>
      </c>
      <c r="C18">
        <f>COUNTIF(E2:E11,"Weak")</f>
        <v>3</v>
      </c>
      <c r="H18" t="s">
        <v>45</v>
      </c>
      <c r="I18">
        <f>-(COUNTIFS(E2:E6,"Weak",F2:F6,"Yes"))/C18*LOG((COUNTIFS(E2:E6,"Weak",F2:F6,"Yes"))/C18,2)-(COUNTIFS(E2:E6,"Weak",F2:F6,"No"))/C18*LOG((COUNTIFS(E2:E6,"Weak",F2:F6,"No"))/C18,2)</f>
        <v>0.91829583405448956</v>
      </c>
    </row>
    <row r="19" spans="2:10" x14ac:dyDescent="0.25">
      <c r="B19" t="s">
        <v>36</v>
      </c>
      <c r="C19">
        <f>COUNTIF(E2:E11,"Strong")</f>
        <v>2</v>
      </c>
      <c r="H19" t="s">
        <v>46</v>
      </c>
      <c r="I19">
        <f>-(COUNTIFS(E2:E11,"Strong",F2:F11,"Yes")/C19)*LOG((COUNTIFS(E2:E11,"Strong",F2:F11,"Yes")/C19),2)-(COUNTIFS(E2:E11,"Strong",F2:F11,"No")/C19)*LOG((COUNTIFS(E2:E11,"Strong",F2:F11,"No")/C19),2)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F14" sqref="F14"/>
    </sheetView>
  </sheetViews>
  <sheetFormatPr defaultRowHeight="15" x14ac:dyDescent="0.25"/>
  <cols>
    <col min="2" max="2" width="12" bestFit="1" customWidth="1"/>
    <col min="3" max="3" width="12.5703125" bestFit="1" customWidth="1"/>
    <col min="5" max="5" width="6.7109375" bestFit="1" customWidth="1"/>
    <col min="6" max="6" width="11" bestFit="1" customWidth="1"/>
    <col min="8" max="8" width="20.85546875" bestFit="1" customWidth="1"/>
    <col min="11" max="11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H1" t="s">
        <v>23</v>
      </c>
      <c r="I1">
        <f>COUNTIF(F2:F6,"Yes")/A6</f>
        <v>0.6</v>
      </c>
      <c r="K1" t="s">
        <v>20</v>
      </c>
      <c r="L1">
        <f>LOG(I1,2)</f>
        <v>-0.73696559416620622</v>
      </c>
    </row>
    <row r="2" spans="1:12" x14ac:dyDescent="0.25">
      <c r="A2">
        <v>1</v>
      </c>
      <c r="B2" t="s">
        <v>8</v>
      </c>
      <c r="C2" t="s">
        <v>10</v>
      </c>
      <c r="D2" t="s">
        <v>12</v>
      </c>
      <c r="E2" t="s">
        <v>14</v>
      </c>
      <c r="F2" t="s">
        <v>17</v>
      </c>
      <c r="H2" t="s">
        <v>24</v>
      </c>
      <c r="I2">
        <f>COUNTIF(F2:F6,"No")/A6</f>
        <v>0.4</v>
      </c>
      <c r="K2" t="s">
        <v>19</v>
      </c>
      <c r="L2">
        <f>LOG(I2,2)</f>
        <v>-1.3219280948873622</v>
      </c>
    </row>
    <row r="3" spans="1:12" x14ac:dyDescent="0.25">
      <c r="A3">
        <v>2</v>
      </c>
      <c r="B3" t="s">
        <v>8</v>
      </c>
      <c r="C3" t="s">
        <v>11</v>
      </c>
      <c r="D3" t="s">
        <v>13</v>
      </c>
      <c r="E3" t="s">
        <v>14</v>
      </c>
      <c r="F3" t="s">
        <v>17</v>
      </c>
    </row>
    <row r="4" spans="1:12" x14ac:dyDescent="0.25">
      <c r="A4">
        <v>3</v>
      </c>
      <c r="B4" t="s">
        <v>8</v>
      </c>
      <c r="C4" t="s">
        <v>11</v>
      </c>
      <c r="D4" t="s">
        <v>13</v>
      </c>
      <c r="E4" t="s">
        <v>15</v>
      </c>
      <c r="F4" t="s">
        <v>16</v>
      </c>
    </row>
    <row r="5" spans="1:12" x14ac:dyDescent="0.25">
      <c r="A5">
        <v>4</v>
      </c>
      <c r="B5" t="s">
        <v>8</v>
      </c>
      <c r="C5" t="s">
        <v>10</v>
      </c>
      <c r="D5" t="s">
        <v>13</v>
      </c>
      <c r="E5" t="s">
        <v>14</v>
      </c>
      <c r="F5" t="s">
        <v>17</v>
      </c>
      <c r="H5" t="s">
        <v>18</v>
      </c>
      <c r="I5" s="1">
        <f>-I1*L1-I2*L2</f>
        <v>0.97095059445466858</v>
      </c>
    </row>
    <row r="6" spans="1:12" x14ac:dyDescent="0.25">
      <c r="A6">
        <v>5</v>
      </c>
      <c r="B6" t="s">
        <v>8</v>
      </c>
      <c r="C6" t="s">
        <v>10</v>
      </c>
      <c r="D6" t="s">
        <v>12</v>
      </c>
      <c r="E6" t="s">
        <v>15</v>
      </c>
      <c r="F6" t="s">
        <v>16</v>
      </c>
    </row>
    <row r="9" spans="1:12" x14ac:dyDescent="0.25">
      <c r="H9" t="s">
        <v>22</v>
      </c>
      <c r="I9">
        <f>C13/A6*I13+C14/A6*I14+C15/A6*I15</f>
        <v>0.95097750043269369</v>
      </c>
      <c r="K9" t="s">
        <v>49</v>
      </c>
      <c r="L9">
        <f>I5-I9</f>
        <v>1.9973094021974891E-2</v>
      </c>
    </row>
    <row r="10" spans="1:12" x14ac:dyDescent="0.25">
      <c r="H10" t="s">
        <v>25</v>
      </c>
      <c r="I10">
        <f>C16/A6*I16+C17/A6*I17</f>
        <v>0.95097750043269369</v>
      </c>
      <c r="K10" t="s">
        <v>50</v>
      </c>
      <c r="L10">
        <f>I5-I10</f>
        <v>1.9973094021974891E-2</v>
      </c>
    </row>
    <row r="11" spans="1:12" x14ac:dyDescent="0.25">
      <c r="H11" t="s">
        <v>26</v>
      </c>
      <c r="I11">
        <f>C18/A6*0+C19/A6*0</f>
        <v>0</v>
      </c>
      <c r="K11" t="s">
        <v>51</v>
      </c>
      <c r="L11" s="1">
        <f>I5-I11</f>
        <v>0.97095059445466858</v>
      </c>
    </row>
    <row r="13" spans="1:12" x14ac:dyDescent="0.25">
      <c r="B13" t="s">
        <v>30</v>
      </c>
      <c r="C13">
        <f>COUNTIF(C2:C11,"Hot")</f>
        <v>0</v>
      </c>
      <c r="H13" t="s">
        <v>40</v>
      </c>
      <c r="I13">
        <v>0</v>
      </c>
      <c r="J13" t="s">
        <v>53</v>
      </c>
    </row>
    <row r="14" spans="1:12" x14ac:dyDescent="0.25">
      <c r="B14" t="s">
        <v>31</v>
      </c>
      <c r="C14">
        <f>COUNTIF(C2:C11,"Mild")</f>
        <v>3</v>
      </c>
      <c r="H14" t="s">
        <v>41</v>
      </c>
      <c r="I14">
        <f>-(COUNTIFS(C2:C6,"Mild",F2:F6,"Yes"))/C14*LOG((COUNTIFS(C2:C6,"Mild",F2:F6,"Yes"))/C14,2)-(COUNTIFS(C2:C6,"Mild",F2:F6,"No"))/C14*LOG((COUNTIFS(C2:C6,"Mild",F2:F6,"No"))/C14,2)</f>
        <v>0.91829583405448956</v>
      </c>
    </row>
    <row r="15" spans="1:12" x14ac:dyDescent="0.25">
      <c r="B15" t="s">
        <v>32</v>
      </c>
      <c r="C15">
        <f>COUNTIF(C2:C11,"Cool")</f>
        <v>2</v>
      </c>
      <c r="H15" t="s">
        <v>42</v>
      </c>
      <c r="I15">
        <f>-(COUNTIFS(C2:C6,"Cool",F2:F6,"Yes"))/C15*LOG((COUNTIFS(C2:C6,"Cool",F2:F6,"Yes"))/C15,2)-(COUNTIFS(C2:C6,"Cool",F2:F6,"No"))/C15*LOG((COUNTIFS(C2:C6,"Cool",F2:F6,"No"))/C15,2)</f>
        <v>1</v>
      </c>
    </row>
    <row r="16" spans="1:12" x14ac:dyDescent="0.25">
      <c r="B16" t="s">
        <v>33</v>
      </c>
      <c r="C16">
        <f>COUNTIF(D2:D11,"High")</f>
        <v>2</v>
      </c>
      <c r="H16" t="s">
        <v>43</v>
      </c>
      <c r="I16">
        <f>-(COUNTIFS(D2:D6,"High",F2:F6,"Yes"))/C16*LOG((COUNTIFS(D2:D6,"High",F2:F6,"Yes"))/C16,2)-(COUNTIFS(D2:D6,"High",F2:F6,"No"))/C16*LOG((COUNTIFS(D2:D6,"High",F2:F6,"No"))/C16,2)</f>
        <v>1</v>
      </c>
    </row>
    <row r="17" spans="2:10" x14ac:dyDescent="0.25">
      <c r="B17" t="s">
        <v>34</v>
      </c>
      <c r="C17">
        <f>COUNTIF(D2:D11,"Normal")</f>
        <v>3</v>
      </c>
      <c r="H17" t="s">
        <v>44</v>
      </c>
      <c r="I17">
        <f>-(COUNTIFS(D2:D6,"Normal",F2:F6,"Yes"))/C17*LOG((COUNTIFS(D2:D6,"Normal",F2:F6,"Yes"))/C17,2)-(COUNTIFS(D2:D6,"Normal",F2:F6,"No"))/C17*LOG((COUNTIFS(D2:D6,"Normal",F2:F6,"No"))/C17,2)</f>
        <v>0.91829583405448956</v>
      </c>
    </row>
    <row r="18" spans="2:10" x14ac:dyDescent="0.25">
      <c r="B18" t="s">
        <v>35</v>
      </c>
      <c r="C18">
        <f>COUNTIF(E2:E11,"Weak")</f>
        <v>3</v>
      </c>
      <c r="H18" t="s">
        <v>45</v>
      </c>
      <c r="I18" t="e">
        <f>-(COUNTIFS(E2:E6,"Weak",F2:F6,"Yes"))/C18*LOG((COUNTIFS(E2:E6,"Weak",F2:F6,"Yes"))/C18,2)-(COUNTIFS(E2:E6,"Weak",F2:F6,"No"))/C18*LOG((COUNTIFS(E2:E6,"Weak",F2:F6,"No"))/C18,2)</f>
        <v>#NUM!</v>
      </c>
      <c r="J18" t="s">
        <v>52</v>
      </c>
    </row>
    <row r="19" spans="2:10" x14ac:dyDescent="0.25">
      <c r="B19" t="s">
        <v>36</v>
      </c>
      <c r="C19">
        <f>COUNTIF(E2:E11,"Strong")</f>
        <v>2</v>
      </c>
      <c r="H19" t="s">
        <v>46</v>
      </c>
      <c r="I19" t="e">
        <f>-(COUNTIFS(E2:E11,"Strong",F2:F11,"Yes")/C19)*LOG((COUNTIFS(E2:E11,"Strong",F2:F11,"Yes")/C19),2)-(COUNTIFS(E2:E11,"Strong",F2:F11,"No")/C19)*LOG((COUNTIFS(E2:E11,"Strong",F2:F11,"No")/C19),2)</f>
        <v>#NUM!</v>
      </c>
      <c r="J1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Root</vt:lpstr>
      <vt:lpstr>left</vt:lpstr>
      <vt:lpstr>right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infancy voice</dc:creator>
  <cp:lastModifiedBy>infancy voice</cp:lastModifiedBy>
  <dcterms:created xsi:type="dcterms:W3CDTF">2020-12-15T10:07:26Z</dcterms:created>
  <dcterms:modified xsi:type="dcterms:W3CDTF">2020-12-15T15:50:02Z</dcterms:modified>
</cp:coreProperties>
</file>