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Desktop\Thato Project\"/>
    </mc:Choice>
  </mc:AlternateContent>
  <xr:revisionPtr revIDLastSave="0" documentId="8_{15B18E40-1885-4029-88AD-6C432893C20B}" xr6:coauthVersionLast="47" xr6:coauthVersionMax="47" xr10:uidLastSave="{00000000-0000-0000-0000-000000000000}"/>
  <bookViews>
    <workbookView xWindow="-110" yWindow="-110" windowWidth="19420" windowHeight="10560" activeTab="3" xr2:uid="{14CBDD3D-656E-41CD-B8D3-C06932F5C408}"/>
  </bookViews>
  <sheets>
    <sheet name="Costs " sheetId="1" r:id="rId1"/>
    <sheet name="Benefits" sheetId="2" r:id="rId2"/>
    <sheet name="undiscounted cashflow" sheetId="3" r:id="rId3"/>
    <sheet name="Payback Schedu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I2" i="4"/>
  <c r="H2" i="4"/>
  <c r="G2" i="4"/>
  <c r="F2" i="4"/>
  <c r="E2" i="4"/>
  <c r="D2" i="4"/>
  <c r="C2" i="4"/>
  <c r="B2" i="4"/>
  <c r="A2" i="4"/>
  <c r="J3" i="3"/>
  <c r="I3" i="3"/>
  <c r="H3" i="3"/>
  <c r="G3" i="3"/>
  <c r="F3" i="3"/>
  <c r="E3" i="3"/>
  <c r="D3" i="3"/>
  <c r="C3" i="3"/>
  <c r="B3" i="3"/>
  <c r="C2" i="3"/>
  <c r="B2" i="3"/>
  <c r="D21" i="1"/>
  <c r="A2" i="3"/>
  <c r="C8" i="2"/>
  <c r="D8" i="2" s="1"/>
  <c r="E8" i="2" s="1"/>
  <c r="F8" i="2" s="1"/>
  <c r="G8" i="2" s="1"/>
  <c r="H8" i="2" s="1"/>
  <c r="I8" i="2" s="1"/>
  <c r="J8" i="2" s="1"/>
  <c r="K8" i="2" s="1"/>
  <c r="D9" i="2"/>
  <c r="E9" i="2"/>
  <c r="E13" i="2" s="1"/>
  <c r="E15" i="2" s="1"/>
  <c r="F9" i="2"/>
  <c r="G9" i="2" s="1"/>
  <c r="D10" i="2"/>
  <c r="D13" i="2" s="1"/>
  <c r="D15" i="2" s="1"/>
  <c r="E10" i="2"/>
  <c r="F10" i="2" s="1"/>
  <c r="G10" i="2" s="1"/>
  <c r="H10" i="2" s="1"/>
  <c r="I10" i="2" s="1"/>
  <c r="J10" i="2" s="1"/>
  <c r="K10" i="2" s="1"/>
  <c r="D11" i="2"/>
  <c r="E11" i="2" s="1"/>
  <c r="F11" i="2" s="1"/>
  <c r="G11" i="2" s="1"/>
  <c r="H11" i="2" s="1"/>
  <c r="I11" i="2" s="1"/>
  <c r="J11" i="2" s="1"/>
  <c r="K11" i="2" s="1"/>
  <c r="D12" i="2"/>
  <c r="E12" i="2"/>
  <c r="F12" i="2"/>
  <c r="G12" i="2" s="1"/>
  <c r="H12" i="2" s="1"/>
  <c r="I12" i="2" s="1"/>
  <c r="J12" i="2" s="1"/>
  <c r="K12" i="2" s="1"/>
  <c r="B13" i="2"/>
  <c r="B15" i="2" s="1"/>
  <c r="C13" i="2"/>
  <c r="C15" i="2" s="1"/>
  <c r="L21" i="1"/>
  <c r="K21" i="1"/>
  <c r="J21" i="1"/>
  <c r="I21" i="1"/>
  <c r="H21" i="1"/>
  <c r="G21" i="1"/>
  <c r="F21" i="1"/>
  <c r="C19" i="1"/>
  <c r="D19" i="1" s="1"/>
  <c r="E19" i="1" s="1"/>
  <c r="C15" i="1"/>
  <c r="D15" i="1" s="1"/>
  <c r="E15" i="1" s="1"/>
  <c r="C11" i="1"/>
  <c r="C21" i="1" s="1"/>
  <c r="E9" i="1"/>
  <c r="C9" i="1"/>
  <c r="D8" i="1"/>
  <c r="E8" i="1" s="1"/>
  <c r="F8" i="1" s="1"/>
  <c r="G8" i="1" s="1"/>
  <c r="H8" i="1" s="1"/>
  <c r="I8" i="1" s="1"/>
  <c r="J8" i="1" s="1"/>
  <c r="K8" i="1" s="1"/>
  <c r="L8" i="1" s="1"/>
  <c r="H9" i="2" l="1"/>
  <c r="G13" i="2"/>
  <c r="G15" i="2" s="1"/>
  <c r="F13" i="2"/>
  <c r="F15" i="2" s="1"/>
  <c r="D11" i="1"/>
  <c r="I9" i="2" l="1"/>
  <c r="H13" i="2"/>
  <c r="H15" i="2" s="1"/>
  <c r="E11" i="1"/>
  <c r="E21" i="1" s="1"/>
  <c r="B23" i="1"/>
  <c r="J9" i="2" l="1"/>
  <c r="I13" i="2"/>
  <c r="I15" i="2" s="1"/>
  <c r="K9" i="2" l="1"/>
  <c r="K13" i="2" s="1"/>
  <c r="K15" i="2" s="1"/>
  <c r="J13" i="2"/>
  <c r="J15" i="2" s="1"/>
  <c r="B1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Cesarone</author>
    <author>Paulo Ngove</author>
  </authors>
  <commentList>
    <comment ref="C8" authorId="0" shapeId="0" xr:uid="{35BFCE56-7595-4BE3-9904-61B01CDE2E88}">
      <text>
        <r>
          <rPr>
            <b/>
            <sz val="8"/>
            <color indexed="81"/>
            <rFont val="Tahoma"/>
            <family val="2"/>
          </rPr>
          <t>Enter the project's first year in this cell; the rest will be taken care of for you.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1" authorId="1" shapeId="0" xr:uid="{E38F2205-F413-42EF-BAA1-680E54C4C5C4}">
      <text>
        <r>
          <rPr>
            <b/>
            <sz val="9"/>
            <color indexed="81"/>
            <rFont val="Tahoma"/>
            <family val="2"/>
          </rPr>
          <t>Paulo Ngove:</t>
        </r>
        <r>
          <rPr>
            <sz val="9"/>
            <color indexed="81"/>
            <rFont val="Tahoma"/>
            <family val="2"/>
          </rPr>
          <t xml:space="preserve">
Costs for all developers</t>
        </r>
      </text>
    </comment>
    <comment ref="B15" authorId="1" shapeId="0" xr:uid="{F89BD7AF-54E0-4A25-92F7-0575D00DD9F7}">
      <text>
        <r>
          <rPr>
            <b/>
            <sz val="9"/>
            <color indexed="81"/>
            <rFont val="Tahoma"/>
            <family val="2"/>
          </rPr>
          <t>Paulo Ngove:</t>
        </r>
        <r>
          <rPr>
            <sz val="9"/>
            <color indexed="81"/>
            <rFont val="Tahoma"/>
            <family val="2"/>
          </rPr>
          <t xml:space="preserve">
Costs for cloud platform - Azure Cloud</t>
        </r>
      </text>
    </comment>
    <comment ref="B19" authorId="1" shapeId="0" xr:uid="{D42C2EC8-4E51-446A-A784-89C3356A24C9}">
      <text>
        <r>
          <rPr>
            <b/>
            <sz val="9"/>
            <color indexed="81"/>
            <rFont val="Tahoma"/>
            <family val="2"/>
          </rPr>
          <t>Paulo Ngove:</t>
        </r>
        <r>
          <rPr>
            <sz val="9"/>
            <color indexed="81"/>
            <rFont val="Tahoma"/>
            <family val="2"/>
          </rPr>
          <t xml:space="preserve">
Tech Support, Cloud Support, Maintance</t>
        </r>
      </text>
    </comment>
    <comment ref="B23" authorId="0" shapeId="0" xr:uid="{9AF08519-42B2-4D7C-9010-9C032AA85B66}">
      <text>
        <r>
          <rPr>
            <b/>
            <sz val="8"/>
            <color indexed="81"/>
            <rFont val="Tahoma"/>
            <family val="2"/>
          </rPr>
          <t>This the total money you are planning to spend on your project, in actual dollars.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Cesarone</author>
  </authors>
  <commentList>
    <comment ref="B14" authorId="0" shapeId="0" xr:uid="{C37DA646-D279-4C5D-96E2-3B62F9CD8CD5}">
      <text>
        <r>
          <rPr>
            <b/>
            <sz val="8"/>
            <color indexed="81"/>
            <rFont val="Tahoma"/>
            <family val="2"/>
          </rPr>
          <t>If you want to account for uncertainty in your benefits, enter confidence levels on this row.  Otherwise, leave then all at 100%.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<sst xmlns="http://schemas.openxmlformats.org/spreadsheetml/2006/main" count="56" uniqueCount="52">
  <si>
    <t>Cost Benefit Analysis Template</t>
  </si>
  <si>
    <t>Cost Data Entry Page</t>
  </si>
  <si>
    <t>PROJECT NAME :</t>
  </si>
  <si>
    <t>JumpCO - EmSys</t>
  </si>
  <si>
    <t>Fiscal Year</t>
  </si>
  <si>
    <t xml:space="preserve"> Element</t>
  </si>
  <si>
    <t>Element Description</t>
  </si>
  <si>
    <t>Dell Latitude Core i7 * 4</t>
  </si>
  <si>
    <t>Hardware Requirements</t>
  </si>
  <si>
    <t>Dell 24' monitor * 4</t>
  </si>
  <si>
    <t>Project Planning</t>
  </si>
  <si>
    <t>SDLC - Project Development</t>
  </si>
  <si>
    <t>Analysis</t>
  </si>
  <si>
    <t xml:space="preserve">Implementation </t>
  </si>
  <si>
    <t>Deployment</t>
  </si>
  <si>
    <t>Azure DevOps</t>
  </si>
  <si>
    <t>Cloud Infrastruture - Azure Hosting Platform</t>
  </si>
  <si>
    <t>Azure Container Registry</t>
  </si>
  <si>
    <t>Azure Comso Database</t>
  </si>
  <si>
    <t>Azure Artifacts</t>
  </si>
  <si>
    <t>Support - StandBy</t>
  </si>
  <si>
    <t>Post-Deployment Support</t>
  </si>
  <si>
    <t>Maintainance</t>
  </si>
  <si>
    <t>Program Total Costs By Year</t>
  </si>
  <si>
    <t>Program Grand Total Cost</t>
  </si>
  <si>
    <t>1. Enter the first year of your program in Cell C8.  The next nine years will be filled in for you on this page and the following pages</t>
  </si>
  <si>
    <t xml:space="preserve">    (if you need more years, you can "insert" additional columns - paid version only)</t>
  </si>
  <si>
    <t>2. Enter the names of your program elements in Column A, replacing "Element 1", etc.</t>
  </si>
  <si>
    <t xml:space="preserve">    (if you need more than six elements, you can "insert" additional rows - paid version only)</t>
  </si>
  <si>
    <t>3. If you like, add extra information on each program element in Column B</t>
  </si>
  <si>
    <t xml:space="preserve">   (here, program element manager names have been added for illustration)</t>
  </si>
  <si>
    <t xml:space="preserve">4. Enter the anticipated costs for each year for each program element in the appropriate cells.  These should be </t>
  </si>
  <si>
    <t xml:space="preserve">    undiscounted costs, i.e., actual dollars, not equivalent dollars.  Equivalence will be calculated automatically.</t>
  </si>
  <si>
    <t>5. Total spending per year is shown on Row 15, and Grand Total cost for the program is on Row 17</t>
  </si>
  <si>
    <t xml:space="preserve">    As with our costs, these are un-discounted so far (that is, not converted to equivalent-year dollars).</t>
  </si>
  <si>
    <t>4. Total Benefits by year, adjusted for your level of confidence, is shown on Row 15, and Grand Total on Row 17</t>
  </si>
  <si>
    <t xml:space="preserve">   to use this feature, leave all entries at 100%</t>
  </si>
  <si>
    <t xml:space="preserve">   and enables you to perform analyses of varying levels of optimism or pessimism.  If you do not wish</t>
  </si>
  <si>
    <t xml:space="preserve">3. If desired, enter a "Confidence Factor" on Row 14 for each year; this should be between 0 and 100%, </t>
  </si>
  <si>
    <t xml:space="preserve">   (if you need more than four categories of benefits, feel free to insert extra rows - paid version only)</t>
  </si>
  <si>
    <t>2. Enter the sources of benefits you expect in Column A, as shown</t>
  </si>
  <si>
    <t>INSTRUCTIONS FOR THIS PAGE:</t>
  </si>
  <si>
    <t>Program Grand Total Benefit</t>
  </si>
  <si>
    <t>Benefits Claimed for Analysis</t>
  </si>
  <si>
    <t>Confidence Factor</t>
  </si>
  <si>
    <t>Total Benefits Per Year</t>
  </si>
  <si>
    <t>Monthly Payments from clients for the software - Client 4</t>
  </si>
  <si>
    <t>Monthly Payments from clients for the software - Client 3</t>
  </si>
  <si>
    <t>Monthly Payments from clients for the software - Client 2</t>
  </si>
  <si>
    <t xml:space="preserve">Monthly Payments from clients for the software - Client 1 </t>
  </si>
  <si>
    <t>Benefit Sources</t>
  </si>
  <si>
    <t>Benefit Data Entry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</si>
</sst>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[$R-1C09]\ #,##0.00"/>
    <numFmt numFmtId="166" formatCode="&quot;R&quot;#,##0.00"/>
    <numFmt numFmtId="167" formatCode="[$R-1C09]\ #,##0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24"/>
      <color indexed="10"/>
      <name val="Arial"/>
      <family val="2"/>
    </font>
    <font>
      <b/>
      <sz val="18"/>
      <color indexed="10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lightHorizontal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164" fontId="0" fillId="0" borderId="0" xfId="0" applyNumberFormat="1"/>
    <xf numFmtId="164" fontId="3" fillId="0" borderId="0" xfId="0" applyNumberFormat="1" applyFont="1"/>
    <xf numFmtId="0" fontId="1" fillId="0" borderId="1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165" fontId="0" fillId="0" borderId="0" xfId="0" applyNumberFormat="1"/>
    <xf numFmtId="0" fontId="1" fillId="2" borderId="4" xfId="0" applyFont="1" applyFill="1" applyBorder="1"/>
    <xf numFmtId="164" fontId="1" fillId="3" borderId="4" xfId="0" applyNumberFormat="1" applyFont="1" applyFill="1" applyBorder="1"/>
    <xf numFmtId="0" fontId="0" fillId="2" borderId="4" xfId="0" quotePrefix="1" applyFill="1" applyBorder="1" applyAlignment="1" applyProtection="1">
      <alignment horizontal="right"/>
      <protection locked="0"/>
    </xf>
    <xf numFmtId="0" fontId="0" fillId="2" borderId="4" xfId="0" quotePrefix="1" applyFill="1" applyBorder="1" applyAlignment="1">
      <alignment horizontal="right"/>
    </xf>
    <xf numFmtId="164" fontId="1" fillId="3" borderId="5" xfId="0" applyNumberFormat="1" applyFont="1" applyFill="1" applyBorder="1" applyAlignment="1">
      <alignment horizontal="center"/>
    </xf>
    <xf numFmtId="166" fontId="0" fillId="4" borderId="5" xfId="0" quotePrefix="1" applyNumberFormat="1" applyFill="1" applyBorder="1" applyAlignment="1" applyProtection="1">
      <alignment horizontal="center"/>
      <protection locked="0"/>
    </xf>
    <xf numFmtId="166" fontId="0" fillId="4" borderId="5" xfId="0" quotePrefix="1" applyNumberFormat="1" applyFill="1" applyBorder="1" applyAlignment="1">
      <alignment horizontal="center"/>
    </xf>
    <xf numFmtId="0" fontId="0" fillId="4" borderId="4" xfId="0" quotePrefix="1" applyFill="1" applyBorder="1" applyAlignment="1">
      <alignment horizontal="right"/>
    </xf>
    <xf numFmtId="164" fontId="1" fillId="3" borderId="6" xfId="0" applyNumberFormat="1" applyFont="1" applyFill="1" applyBorder="1" applyAlignment="1">
      <alignment horizontal="center"/>
    </xf>
    <xf numFmtId="166" fontId="0" fillId="4" borderId="6" xfId="0" quotePrefix="1" applyNumberFormat="1" applyFill="1" applyBorder="1" applyAlignment="1" applyProtection="1">
      <alignment horizontal="center"/>
      <protection locked="0"/>
    </xf>
    <xf numFmtId="166" fontId="0" fillId="4" borderId="6" xfId="0" quotePrefix="1" applyNumberFormat="1" applyFill="1" applyBorder="1" applyAlignment="1">
      <alignment horizontal="center"/>
    </xf>
    <xf numFmtId="0" fontId="0" fillId="4" borderId="6" xfId="0" quotePrefix="1" applyFill="1" applyBorder="1" applyAlignment="1">
      <alignment horizontal="center"/>
    </xf>
    <xf numFmtId="0" fontId="1" fillId="2" borderId="4" xfId="0" quotePrefix="1" applyFont="1" applyFill="1" applyBorder="1" applyProtection="1">
      <protection locked="0"/>
    </xf>
    <xf numFmtId="164" fontId="1" fillId="3" borderId="5" xfId="0" applyNumberFormat="1" applyFont="1" applyFill="1" applyBorder="1" applyAlignment="1" applyProtection="1">
      <alignment horizontal="center" wrapText="1"/>
      <protection locked="0"/>
    </xf>
    <xf numFmtId="167" fontId="0" fillId="0" borderId="5" xfId="0" applyNumberFormat="1" applyBorder="1" applyAlignment="1" applyProtection="1">
      <alignment horizontal="center"/>
      <protection locked="0"/>
    </xf>
    <xf numFmtId="167" fontId="0" fillId="0" borderId="4" xfId="0" applyNumberFormat="1" applyBorder="1" applyProtection="1">
      <protection locked="0"/>
    </xf>
    <xf numFmtId="164" fontId="1" fillId="3" borderId="7" xfId="0" applyNumberFormat="1" applyFont="1" applyFill="1" applyBorder="1" applyAlignment="1" applyProtection="1">
      <alignment horizontal="center" wrapText="1"/>
      <protection locked="0"/>
    </xf>
    <xf numFmtId="167" fontId="0" fillId="0" borderId="7" xfId="0" applyNumberFormat="1" applyBorder="1" applyAlignment="1" applyProtection="1">
      <alignment horizontal="center"/>
      <protection locked="0"/>
    </xf>
    <xf numFmtId="164" fontId="1" fillId="3" borderId="6" xfId="0" applyNumberFormat="1" applyFont="1" applyFill="1" applyBorder="1" applyAlignment="1" applyProtection="1">
      <alignment horizontal="center" wrapText="1"/>
      <protection locked="0"/>
    </xf>
    <xf numFmtId="167" fontId="0" fillId="0" borderId="6" xfId="0" applyNumberFormat="1" applyBorder="1" applyAlignment="1" applyProtection="1">
      <alignment horizontal="center"/>
      <protection locked="0"/>
    </xf>
    <xf numFmtId="167" fontId="1" fillId="0" borderId="5" xfId="0" applyNumberFormat="1" applyFont="1" applyBorder="1" applyAlignment="1" applyProtection="1">
      <alignment horizontal="center"/>
      <protection locked="0"/>
    </xf>
    <xf numFmtId="0" fontId="0" fillId="5" borderId="0" xfId="0" applyFill="1"/>
    <xf numFmtId="164" fontId="0" fillId="5" borderId="0" xfId="0" applyNumberFormat="1" applyFill="1"/>
    <xf numFmtId="167" fontId="0" fillId="5" borderId="0" xfId="0" applyNumberFormat="1" applyFill="1"/>
    <xf numFmtId="0" fontId="0" fillId="6" borderId="0" xfId="0" applyFill="1"/>
    <xf numFmtId="167" fontId="0" fillId="6" borderId="0" xfId="0" applyNumberFormat="1" applyFill="1"/>
    <xf numFmtId="164" fontId="4" fillId="0" borderId="0" xfId="0" applyNumberFormat="1" applyFont="1"/>
    <xf numFmtId="164" fontId="4" fillId="0" borderId="0" xfId="0" quotePrefix="1" applyNumberFormat="1" applyFont="1"/>
    <xf numFmtId="0" fontId="4" fillId="0" borderId="0" xfId="0" applyFont="1"/>
    <xf numFmtId="0" fontId="1" fillId="0" borderId="0" xfId="0" applyFont="1"/>
    <xf numFmtId="167" fontId="0" fillId="6" borderId="4" xfId="0" applyNumberFormat="1" applyFill="1" applyBorder="1"/>
    <xf numFmtId="0" fontId="0" fillId="6" borderId="4" xfId="0" applyFill="1" applyBorder="1"/>
    <xf numFmtId="0" fontId="0" fillId="0" borderId="6" xfId="0" applyBorder="1"/>
    <xf numFmtId="167" fontId="0" fillId="5" borderId="4" xfId="0" applyNumberFormat="1" applyFill="1" applyBorder="1"/>
    <xf numFmtId="0" fontId="0" fillId="5" borderId="4" xfId="0" applyFill="1" applyBorder="1"/>
    <xf numFmtId="9" fontId="0" fillId="7" borderId="4" xfId="0" quotePrefix="1" applyNumberFormat="1" applyFill="1" applyBorder="1" applyAlignment="1" applyProtection="1">
      <alignment horizontal="right"/>
      <protection locked="0"/>
    </xf>
    <xf numFmtId="164" fontId="0" fillId="7" borderId="4" xfId="0" applyNumberFormat="1" applyFill="1" applyBorder="1"/>
    <xf numFmtId="167" fontId="0" fillId="2" borderId="4" xfId="0" quotePrefix="1" applyNumberFormat="1" applyFill="1" applyBorder="1" applyAlignment="1">
      <alignment horizontal="right"/>
    </xf>
    <xf numFmtId="164" fontId="0" fillId="2" borderId="4" xfId="0" applyNumberFormat="1" applyFill="1" applyBorder="1"/>
    <xf numFmtId="167" fontId="0" fillId="0" borderId="4" xfId="0" quotePrefix="1" applyNumberFormat="1" applyBorder="1" applyAlignment="1" applyProtection="1">
      <alignment horizontal="right"/>
      <protection locked="0"/>
    </xf>
    <xf numFmtId="164" fontId="0" fillId="2" borderId="4" xfId="0" quotePrefix="1" applyNumberFormat="1" applyFill="1" applyBorder="1" applyProtection="1">
      <protection locked="0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ZA"/>
              <a:t>undiscounted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Costs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'undiscounted cashflow'!$A$1:$J$1</c:f>
              <c:numCache>
                <c:formatCode>0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'undiscounted cashflow'!$A$2:$J$2</c:f>
              <c:numCache>
                <c:formatCode>General</c:formatCode>
                <c:ptCount val="10"/>
                <c:pt idx="0">
                  <c:v>-97740</c:v>
                </c:pt>
                <c:pt idx="1">
                  <c:v>-182340</c:v>
                </c:pt>
                <c:pt idx="2">
                  <c:v>-266740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C-4EDC-93A5-3D6395414592}"/>
            </c:ext>
          </c:extLst>
        </c:ser>
        <c:ser>
          <c:idx val="1"/>
          <c:order val="1"/>
          <c:tx>
            <c:v>Benefits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'undiscounted cashflow'!$A$1:$J$1</c:f>
              <c:numCache>
                <c:formatCode>0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'undiscounted cashflow'!$A$3:$J$3</c:f>
              <c:numCache>
                <c:formatCode>General</c:formatCode>
                <c:ptCount val="10"/>
                <c:pt idx="0">
                  <c:v>0</c:v>
                </c:pt>
                <c:pt idx="1">
                  <c:v>120000</c:v>
                </c:pt>
                <c:pt idx="2">
                  <c:v>138000</c:v>
                </c:pt>
                <c:pt idx="3">
                  <c:v>158700</c:v>
                </c:pt>
                <c:pt idx="4">
                  <c:v>182505</c:v>
                </c:pt>
                <c:pt idx="5">
                  <c:v>209880.75</c:v>
                </c:pt>
                <c:pt idx="6">
                  <c:v>241362.86249999999</c:v>
                </c:pt>
                <c:pt idx="7">
                  <c:v>277567.291875</c:v>
                </c:pt>
                <c:pt idx="8">
                  <c:v>319202.38565625</c:v>
                </c:pt>
                <c:pt idx="9">
                  <c:v>367082.7435046875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C-4EDC-93A5-3D639541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290799"/>
        <c:axId val="159532321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'undiscounted cashflow'!$A$1:$J$1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2024</c:v>
                      </c:pt>
                      <c:pt idx="1">
                        <c:v>2025</c:v>
                      </c:pt>
                      <c:pt idx="2">
                        <c:v>2026</c:v>
                      </c:pt>
                      <c:pt idx="3">
                        <c:v>2027</c:v>
                      </c:pt>
                      <c:pt idx="4">
                        <c:v>2028</c:v>
                      </c:pt>
                      <c:pt idx="5">
                        <c:v>2029</c:v>
                      </c:pt>
                      <c:pt idx="6">
                        <c:v>2030</c:v>
                      </c:pt>
                      <c:pt idx="7">
                        <c:v>2031</c:v>
                      </c:pt>
                      <c:pt idx="8">
                        <c:v>2032</c:v>
                      </c:pt>
                      <c:pt idx="9">
                        <c:v>2033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'undiscounted cashflow'!$A$4:$J$4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6FC-4EDC-93A5-3D6395414592}"/>
                  </c:ext>
                </c:extLst>
              </c15:ser>
            </c15:filteredBarSeries>
          </c:ext>
        </c:extLst>
      </c:barChart>
      <c:catAx>
        <c:axId val="178129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323215"/>
        <c:crosses val="autoZero"/>
        <c:auto val="1"/>
        <c:lblAlgn val="ctr"/>
        <c:lblOffset val="100"/>
        <c:noMultiLvlLbl val="0"/>
      </c:catAx>
      <c:valAx>
        <c:axId val="159532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Costs and Benefits in current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907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ZA"/>
              <a:t>Discounted Payback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'Payback Schedule'!$A$1:$J$1</c:f>
              <c:numCache>
                <c:formatCode>0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'Payback Schedule'!$A$2:$J$2</c:f>
              <c:numCache>
                <c:formatCode>0</c:formatCode>
                <c:ptCount val="10"/>
                <c:pt idx="0">
                  <c:v>-97740</c:v>
                </c:pt>
                <c:pt idx="1">
                  <c:v>-62340</c:v>
                </c:pt>
                <c:pt idx="2">
                  <c:v>-128740</c:v>
                </c:pt>
                <c:pt idx="3">
                  <c:v>158700</c:v>
                </c:pt>
                <c:pt idx="4">
                  <c:v>182505</c:v>
                </c:pt>
                <c:pt idx="5">
                  <c:v>209880.75</c:v>
                </c:pt>
                <c:pt idx="6">
                  <c:v>241362.86249999999</c:v>
                </c:pt>
                <c:pt idx="7">
                  <c:v>277567.291875</c:v>
                </c:pt>
                <c:pt idx="8">
                  <c:v>319202.38565625</c:v>
                </c:pt>
                <c:pt idx="9">
                  <c:v>367082.7435046875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7-43D7-A4E7-D125C9B03B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3874991"/>
        <c:axId val="1646852527"/>
      </c:lineChart>
      <c:catAx>
        <c:axId val="176387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52527"/>
        <c:crosses val="autoZero"/>
        <c:auto val="1"/>
        <c:lblAlgn val="ctr"/>
        <c:lblOffset val="100"/>
        <c:noMultiLvlLbl val="0"/>
      </c:catAx>
      <c:valAx>
        <c:axId val="164685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Base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8749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206374</xdr:colOff>
      <xdr:row>4</xdr:row>
      <xdr:rowOff>15874</xdr:rowOff>
    </xdr:from>
    <xdr:to>
      <xdr:col>12</xdr:col>
      <xdr:colOff>190499</xdr:colOff>
      <xdr:row>23</xdr:row>
      <xdr:rowOff>107949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39ACD3-1DA9-500B-2D24-AC570CA3D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3174</xdr:colOff>
      <xdr:row>6</xdr:row>
      <xdr:rowOff>69850</xdr:rowOff>
    </xdr:from>
    <xdr:to>
      <xdr:col>13</xdr:col>
      <xdr:colOff>476250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C191F-8A26-4D46-0CDA-EEBE14A56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ABF0-36A3-45B6-A496-52F983276A68}">
  <sheetPr>
    <pageSetUpPr fitToPage="1"/>
  </sheetPr>
  <dimension ref="A2:L43"/>
  <sheetViews>
    <sheetView showGridLines="0" zoomScale="89" workbookViewId="0">
      <selection activeCell="I3" sqref="I3"/>
    </sheetView>
  </sheetViews>
  <sheetFormatPr defaultColWidth="9.1796875" defaultRowHeight="12.5" x14ac:dyDescent="0.25"/>
  <cols>
    <col min="1" max="1" width="25.453125" customWidth="1"/>
    <col min="2" max="2" width="21.453125" style="2" customWidth="1"/>
    <col min="3" max="3" width="17.54296875" style="2" customWidth="1"/>
    <col min="4" max="4" width="10.1796875" style="2" customWidth="1"/>
    <col min="5" max="5" width="12.1796875" style="2" customWidth="1"/>
    <col min="6" max="6" width="11.453125" style="2" customWidth="1"/>
    <col min="7" max="7" width="12.26953125" style="2" customWidth="1"/>
    <col min="8" max="8" width="10" customWidth="1"/>
    <col min="9" max="9" width="11.26953125" customWidth="1"/>
    <col min="10" max="11" width="11.54296875" customWidth="1"/>
    <col min="12" max="12" width="9.7265625" customWidth="1"/>
    <col min="257" max="257" width="25.453125" customWidth="1"/>
    <col min="258" max="258" width="21.453125" customWidth="1"/>
    <col min="259" max="259" width="17.54296875" customWidth="1"/>
    <col min="260" max="260" width="10.1796875" customWidth="1"/>
    <col min="261" max="261" width="12.1796875" customWidth="1"/>
    <col min="262" max="262" width="11.453125" customWidth="1"/>
    <col min="263" max="263" width="12.26953125" customWidth="1"/>
    <col min="264" max="264" width="10" customWidth="1"/>
    <col min="265" max="265" width="11.26953125" customWidth="1"/>
    <col min="266" max="267" width="11.54296875" customWidth="1"/>
    <col min="268" max="268" width="9.7265625" customWidth="1"/>
    <col min="513" max="513" width="25.453125" customWidth="1"/>
    <col min="514" max="514" width="21.453125" customWidth="1"/>
    <col min="515" max="515" width="17.54296875" customWidth="1"/>
    <col min="516" max="516" width="10.1796875" customWidth="1"/>
    <col min="517" max="517" width="12.1796875" customWidth="1"/>
    <col min="518" max="518" width="11.453125" customWidth="1"/>
    <col min="519" max="519" width="12.26953125" customWidth="1"/>
    <col min="520" max="520" width="10" customWidth="1"/>
    <col min="521" max="521" width="11.26953125" customWidth="1"/>
    <col min="522" max="523" width="11.54296875" customWidth="1"/>
    <col min="524" max="524" width="9.7265625" customWidth="1"/>
    <col min="769" max="769" width="25.453125" customWidth="1"/>
    <col min="770" max="770" width="21.453125" customWidth="1"/>
    <col min="771" max="771" width="17.54296875" customWidth="1"/>
    <col min="772" max="772" width="10.1796875" customWidth="1"/>
    <col min="773" max="773" width="12.1796875" customWidth="1"/>
    <col min="774" max="774" width="11.453125" customWidth="1"/>
    <col min="775" max="775" width="12.26953125" customWidth="1"/>
    <col min="776" max="776" width="10" customWidth="1"/>
    <col min="777" max="777" width="11.26953125" customWidth="1"/>
    <col min="778" max="779" width="11.54296875" customWidth="1"/>
    <col min="780" max="780" width="9.7265625" customWidth="1"/>
    <col min="1025" max="1025" width="25.453125" customWidth="1"/>
    <col min="1026" max="1026" width="21.453125" customWidth="1"/>
    <col min="1027" max="1027" width="17.54296875" customWidth="1"/>
    <col min="1028" max="1028" width="10.1796875" customWidth="1"/>
    <col min="1029" max="1029" width="12.1796875" customWidth="1"/>
    <col min="1030" max="1030" width="11.453125" customWidth="1"/>
    <col min="1031" max="1031" width="12.26953125" customWidth="1"/>
    <col min="1032" max="1032" width="10" customWidth="1"/>
    <col min="1033" max="1033" width="11.26953125" customWidth="1"/>
    <col min="1034" max="1035" width="11.54296875" customWidth="1"/>
    <col min="1036" max="1036" width="9.7265625" customWidth="1"/>
    <col min="1281" max="1281" width="25.453125" customWidth="1"/>
    <col min="1282" max="1282" width="21.453125" customWidth="1"/>
    <col min="1283" max="1283" width="17.54296875" customWidth="1"/>
    <col min="1284" max="1284" width="10.1796875" customWidth="1"/>
    <col min="1285" max="1285" width="12.1796875" customWidth="1"/>
    <col min="1286" max="1286" width="11.453125" customWidth="1"/>
    <col min="1287" max="1287" width="12.26953125" customWidth="1"/>
    <col min="1288" max="1288" width="10" customWidth="1"/>
    <col min="1289" max="1289" width="11.26953125" customWidth="1"/>
    <col min="1290" max="1291" width="11.54296875" customWidth="1"/>
    <col min="1292" max="1292" width="9.7265625" customWidth="1"/>
    <col min="1537" max="1537" width="25.453125" customWidth="1"/>
    <col min="1538" max="1538" width="21.453125" customWidth="1"/>
    <col min="1539" max="1539" width="17.54296875" customWidth="1"/>
    <col min="1540" max="1540" width="10.1796875" customWidth="1"/>
    <col min="1541" max="1541" width="12.1796875" customWidth="1"/>
    <col min="1542" max="1542" width="11.453125" customWidth="1"/>
    <col min="1543" max="1543" width="12.26953125" customWidth="1"/>
    <col min="1544" max="1544" width="10" customWidth="1"/>
    <col min="1545" max="1545" width="11.26953125" customWidth="1"/>
    <col min="1546" max="1547" width="11.54296875" customWidth="1"/>
    <col min="1548" max="1548" width="9.7265625" customWidth="1"/>
    <col min="1793" max="1793" width="25.453125" customWidth="1"/>
    <col min="1794" max="1794" width="21.453125" customWidth="1"/>
    <col min="1795" max="1795" width="17.54296875" customWidth="1"/>
    <col min="1796" max="1796" width="10.1796875" customWidth="1"/>
    <col min="1797" max="1797" width="12.1796875" customWidth="1"/>
    <col min="1798" max="1798" width="11.453125" customWidth="1"/>
    <col min="1799" max="1799" width="12.26953125" customWidth="1"/>
    <col min="1800" max="1800" width="10" customWidth="1"/>
    <col min="1801" max="1801" width="11.26953125" customWidth="1"/>
    <col min="1802" max="1803" width="11.54296875" customWidth="1"/>
    <col min="1804" max="1804" width="9.7265625" customWidth="1"/>
    <col min="2049" max="2049" width="25.453125" customWidth="1"/>
    <col min="2050" max="2050" width="21.453125" customWidth="1"/>
    <col min="2051" max="2051" width="17.54296875" customWidth="1"/>
    <col min="2052" max="2052" width="10.1796875" customWidth="1"/>
    <col min="2053" max="2053" width="12.1796875" customWidth="1"/>
    <col min="2054" max="2054" width="11.453125" customWidth="1"/>
    <col min="2055" max="2055" width="12.26953125" customWidth="1"/>
    <col min="2056" max="2056" width="10" customWidth="1"/>
    <col min="2057" max="2057" width="11.26953125" customWidth="1"/>
    <col min="2058" max="2059" width="11.54296875" customWidth="1"/>
    <col min="2060" max="2060" width="9.7265625" customWidth="1"/>
    <col min="2305" max="2305" width="25.453125" customWidth="1"/>
    <col min="2306" max="2306" width="21.453125" customWidth="1"/>
    <col min="2307" max="2307" width="17.54296875" customWidth="1"/>
    <col min="2308" max="2308" width="10.1796875" customWidth="1"/>
    <col min="2309" max="2309" width="12.1796875" customWidth="1"/>
    <col min="2310" max="2310" width="11.453125" customWidth="1"/>
    <col min="2311" max="2311" width="12.26953125" customWidth="1"/>
    <col min="2312" max="2312" width="10" customWidth="1"/>
    <col min="2313" max="2313" width="11.26953125" customWidth="1"/>
    <col min="2314" max="2315" width="11.54296875" customWidth="1"/>
    <col min="2316" max="2316" width="9.7265625" customWidth="1"/>
    <col min="2561" max="2561" width="25.453125" customWidth="1"/>
    <col min="2562" max="2562" width="21.453125" customWidth="1"/>
    <col min="2563" max="2563" width="17.54296875" customWidth="1"/>
    <col min="2564" max="2564" width="10.1796875" customWidth="1"/>
    <col min="2565" max="2565" width="12.1796875" customWidth="1"/>
    <col min="2566" max="2566" width="11.453125" customWidth="1"/>
    <col min="2567" max="2567" width="12.26953125" customWidth="1"/>
    <col min="2568" max="2568" width="10" customWidth="1"/>
    <col min="2569" max="2569" width="11.26953125" customWidth="1"/>
    <col min="2570" max="2571" width="11.54296875" customWidth="1"/>
    <col min="2572" max="2572" width="9.7265625" customWidth="1"/>
    <col min="2817" max="2817" width="25.453125" customWidth="1"/>
    <col min="2818" max="2818" width="21.453125" customWidth="1"/>
    <col min="2819" max="2819" width="17.54296875" customWidth="1"/>
    <col min="2820" max="2820" width="10.1796875" customWidth="1"/>
    <col min="2821" max="2821" width="12.1796875" customWidth="1"/>
    <col min="2822" max="2822" width="11.453125" customWidth="1"/>
    <col min="2823" max="2823" width="12.26953125" customWidth="1"/>
    <col min="2824" max="2824" width="10" customWidth="1"/>
    <col min="2825" max="2825" width="11.26953125" customWidth="1"/>
    <col min="2826" max="2827" width="11.54296875" customWidth="1"/>
    <col min="2828" max="2828" width="9.7265625" customWidth="1"/>
    <col min="3073" max="3073" width="25.453125" customWidth="1"/>
    <col min="3074" max="3074" width="21.453125" customWidth="1"/>
    <col min="3075" max="3075" width="17.54296875" customWidth="1"/>
    <col min="3076" max="3076" width="10.1796875" customWidth="1"/>
    <col min="3077" max="3077" width="12.1796875" customWidth="1"/>
    <col min="3078" max="3078" width="11.453125" customWidth="1"/>
    <col min="3079" max="3079" width="12.26953125" customWidth="1"/>
    <col min="3080" max="3080" width="10" customWidth="1"/>
    <col min="3081" max="3081" width="11.26953125" customWidth="1"/>
    <col min="3082" max="3083" width="11.54296875" customWidth="1"/>
    <col min="3084" max="3084" width="9.7265625" customWidth="1"/>
    <col min="3329" max="3329" width="25.453125" customWidth="1"/>
    <col min="3330" max="3330" width="21.453125" customWidth="1"/>
    <col min="3331" max="3331" width="17.54296875" customWidth="1"/>
    <col min="3332" max="3332" width="10.1796875" customWidth="1"/>
    <col min="3333" max="3333" width="12.1796875" customWidth="1"/>
    <col min="3334" max="3334" width="11.453125" customWidth="1"/>
    <col min="3335" max="3335" width="12.26953125" customWidth="1"/>
    <col min="3336" max="3336" width="10" customWidth="1"/>
    <col min="3337" max="3337" width="11.26953125" customWidth="1"/>
    <col min="3338" max="3339" width="11.54296875" customWidth="1"/>
    <col min="3340" max="3340" width="9.7265625" customWidth="1"/>
    <col min="3585" max="3585" width="25.453125" customWidth="1"/>
    <col min="3586" max="3586" width="21.453125" customWidth="1"/>
    <col min="3587" max="3587" width="17.54296875" customWidth="1"/>
    <col min="3588" max="3588" width="10.1796875" customWidth="1"/>
    <col min="3589" max="3589" width="12.1796875" customWidth="1"/>
    <col min="3590" max="3590" width="11.453125" customWidth="1"/>
    <col min="3591" max="3591" width="12.26953125" customWidth="1"/>
    <col min="3592" max="3592" width="10" customWidth="1"/>
    <col min="3593" max="3593" width="11.26953125" customWidth="1"/>
    <col min="3594" max="3595" width="11.54296875" customWidth="1"/>
    <col min="3596" max="3596" width="9.7265625" customWidth="1"/>
    <col min="3841" max="3841" width="25.453125" customWidth="1"/>
    <col min="3842" max="3842" width="21.453125" customWidth="1"/>
    <col min="3843" max="3843" width="17.54296875" customWidth="1"/>
    <col min="3844" max="3844" width="10.1796875" customWidth="1"/>
    <col min="3845" max="3845" width="12.1796875" customWidth="1"/>
    <col min="3846" max="3846" width="11.453125" customWidth="1"/>
    <col min="3847" max="3847" width="12.26953125" customWidth="1"/>
    <col min="3848" max="3848" width="10" customWidth="1"/>
    <col min="3849" max="3849" width="11.26953125" customWidth="1"/>
    <col min="3850" max="3851" width="11.54296875" customWidth="1"/>
    <col min="3852" max="3852" width="9.7265625" customWidth="1"/>
    <col min="4097" max="4097" width="25.453125" customWidth="1"/>
    <col min="4098" max="4098" width="21.453125" customWidth="1"/>
    <col min="4099" max="4099" width="17.54296875" customWidth="1"/>
    <col min="4100" max="4100" width="10.1796875" customWidth="1"/>
    <col min="4101" max="4101" width="12.1796875" customWidth="1"/>
    <col min="4102" max="4102" width="11.453125" customWidth="1"/>
    <col min="4103" max="4103" width="12.26953125" customWidth="1"/>
    <col min="4104" max="4104" width="10" customWidth="1"/>
    <col min="4105" max="4105" width="11.26953125" customWidth="1"/>
    <col min="4106" max="4107" width="11.54296875" customWidth="1"/>
    <col min="4108" max="4108" width="9.7265625" customWidth="1"/>
    <col min="4353" max="4353" width="25.453125" customWidth="1"/>
    <col min="4354" max="4354" width="21.453125" customWidth="1"/>
    <col min="4355" max="4355" width="17.54296875" customWidth="1"/>
    <col min="4356" max="4356" width="10.1796875" customWidth="1"/>
    <col min="4357" max="4357" width="12.1796875" customWidth="1"/>
    <col min="4358" max="4358" width="11.453125" customWidth="1"/>
    <col min="4359" max="4359" width="12.26953125" customWidth="1"/>
    <col min="4360" max="4360" width="10" customWidth="1"/>
    <col min="4361" max="4361" width="11.26953125" customWidth="1"/>
    <col min="4362" max="4363" width="11.54296875" customWidth="1"/>
    <col min="4364" max="4364" width="9.7265625" customWidth="1"/>
    <col min="4609" max="4609" width="25.453125" customWidth="1"/>
    <col min="4610" max="4610" width="21.453125" customWidth="1"/>
    <col min="4611" max="4611" width="17.54296875" customWidth="1"/>
    <col min="4612" max="4612" width="10.1796875" customWidth="1"/>
    <col min="4613" max="4613" width="12.1796875" customWidth="1"/>
    <col min="4614" max="4614" width="11.453125" customWidth="1"/>
    <col min="4615" max="4615" width="12.26953125" customWidth="1"/>
    <col min="4616" max="4616" width="10" customWidth="1"/>
    <col min="4617" max="4617" width="11.26953125" customWidth="1"/>
    <col min="4618" max="4619" width="11.54296875" customWidth="1"/>
    <col min="4620" max="4620" width="9.7265625" customWidth="1"/>
    <col min="4865" max="4865" width="25.453125" customWidth="1"/>
    <col min="4866" max="4866" width="21.453125" customWidth="1"/>
    <col min="4867" max="4867" width="17.54296875" customWidth="1"/>
    <col min="4868" max="4868" width="10.1796875" customWidth="1"/>
    <col min="4869" max="4869" width="12.1796875" customWidth="1"/>
    <col min="4870" max="4870" width="11.453125" customWidth="1"/>
    <col min="4871" max="4871" width="12.26953125" customWidth="1"/>
    <col min="4872" max="4872" width="10" customWidth="1"/>
    <col min="4873" max="4873" width="11.26953125" customWidth="1"/>
    <col min="4874" max="4875" width="11.54296875" customWidth="1"/>
    <col min="4876" max="4876" width="9.7265625" customWidth="1"/>
    <col min="5121" max="5121" width="25.453125" customWidth="1"/>
    <col min="5122" max="5122" width="21.453125" customWidth="1"/>
    <col min="5123" max="5123" width="17.54296875" customWidth="1"/>
    <col min="5124" max="5124" width="10.1796875" customWidth="1"/>
    <col min="5125" max="5125" width="12.1796875" customWidth="1"/>
    <col min="5126" max="5126" width="11.453125" customWidth="1"/>
    <col min="5127" max="5127" width="12.26953125" customWidth="1"/>
    <col min="5128" max="5128" width="10" customWidth="1"/>
    <col min="5129" max="5129" width="11.26953125" customWidth="1"/>
    <col min="5130" max="5131" width="11.54296875" customWidth="1"/>
    <col min="5132" max="5132" width="9.7265625" customWidth="1"/>
    <col min="5377" max="5377" width="25.453125" customWidth="1"/>
    <col min="5378" max="5378" width="21.453125" customWidth="1"/>
    <col min="5379" max="5379" width="17.54296875" customWidth="1"/>
    <col min="5380" max="5380" width="10.1796875" customWidth="1"/>
    <col min="5381" max="5381" width="12.1796875" customWidth="1"/>
    <col min="5382" max="5382" width="11.453125" customWidth="1"/>
    <col min="5383" max="5383" width="12.26953125" customWidth="1"/>
    <col min="5384" max="5384" width="10" customWidth="1"/>
    <col min="5385" max="5385" width="11.26953125" customWidth="1"/>
    <col min="5386" max="5387" width="11.54296875" customWidth="1"/>
    <col min="5388" max="5388" width="9.7265625" customWidth="1"/>
    <col min="5633" max="5633" width="25.453125" customWidth="1"/>
    <col min="5634" max="5634" width="21.453125" customWidth="1"/>
    <col min="5635" max="5635" width="17.54296875" customWidth="1"/>
    <col min="5636" max="5636" width="10.1796875" customWidth="1"/>
    <col min="5637" max="5637" width="12.1796875" customWidth="1"/>
    <col min="5638" max="5638" width="11.453125" customWidth="1"/>
    <col min="5639" max="5639" width="12.26953125" customWidth="1"/>
    <col min="5640" max="5640" width="10" customWidth="1"/>
    <col min="5641" max="5641" width="11.26953125" customWidth="1"/>
    <col min="5642" max="5643" width="11.54296875" customWidth="1"/>
    <col min="5644" max="5644" width="9.7265625" customWidth="1"/>
    <col min="5889" max="5889" width="25.453125" customWidth="1"/>
    <col min="5890" max="5890" width="21.453125" customWidth="1"/>
    <col min="5891" max="5891" width="17.54296875" customWidth="1"/>
    <col min="5892" max="5892" width="10.1796875" customWidth="1"/>
    <col min="5893" max="5893" width="12.1796875" customWidth="1"/>
    <col min="5894" max="5894" width="11.453125" customWidth="1"/>
    <col min="5895" max="5895" width="12.26953125" customWidth="1"/>
    <col min="5896" max="5896" width="10" customWidth="1"/>
    <col min="5897" max="5897" width="11.26953125" customWidth="1"/>
    <col min="5898" max="5899" width="11.54296875" customWidth="1"/>
    <col min="5900" max="5900" width="9.7265625" customWidth="1"/>
    <col min="6145" max="6145" width="25.453125" customWidth="1"/>
    <col min="6146" max="6146" width="21.453125" customWidth="1"/>
    <col min="6147" max="6147" width="17.54296875" customWidth="1"/>
    <col min="6148" max="6148" width="10.1796875" customWidth="1"/>
    <col min="6149" max="6149" width="12.1796875" customWidth="1"/>
    <col min="6150" max="6150" width="11.453125" customWidth="1"/>
    <col min="6151" max="6151" width="12.26953125" customWidth="1"/>
    <col min="6152" max="6152" width="10" customWidth="1"/>
    <col min="6153" max="6153" width="11.26953125" customWidth="1"/>
    <col min="6154" max="6155" width="11.54296875" customWidth="1"/>
    <col min="6156" max="6156" width="9.7265625" customWidth="1"/>
    <col min="6401" max="6401" width="25.453125" customWidth="1"/>
    <col min="6402" max="6402" width="21.453125" customWidth="1"/>
    <col min="6403" max="6403" width="17.54296875" customWidth="1"/>
    <col min="6404" max="6404" width="10.1796875" customWidth="1"/>
    <col min="6405" max="6405" width="12.1796875" customWidth="1"/>
    <col min="6406" max="6406" width="11.453125" customWidth="1"/>
    <col min="6407" max="6407" width="12.26953125" customWidth="1"/>
    <col min="6408" max="6408" width="10" customWidth="1"/>
    <col min="6409" max="6409" width="11.26953125" customWidth="1"/>
    <col min="6410" max="6411" width="11.54296875" customWidth="1"/>
    <col min="6412" max="6412" width="9.7265625" customWidth="1"/>
    <col min="6657" max="6657" width="25.453125" customWidth="1"/>
    <col min="6658" max="6658" width="21.453125" customWidth="1"/>
    <col min="6659" max="6659" width="17.54296875" customWidth="1"/>
    <col min="6660" max="6660" width="10.1796875" customWidth="1"/>
    <col min="6661" max="6661" width="12.1796875" customWidth="1"/>
    <col min="6662" max="6662" width="11.453125" customWidth="1"/>
    <col min="6663" max="6663" width="12.26953125" customWidth="1"/>
    <col min="6664" max="6664" width="10" customWidth="1"/>
    <col min="6665" max="6665" width="11.26953125" customWidth="1"/>
    <col min="6666" max="6667" width="11.54296875" customWidth="1"/>
    <col min="6668" max="6668" width="9.7265625" customWidth="1"/>
    <col min="6913" max="6913" width="25.453125" customWidth="1"/>
    <col min="6914" max="6914" width="21.453125" customWidth="1"/>
    <col min="6915" max="6915" width="17.54296875" customWidth="1"/>
    <col min="6916" max="6916" width="10.1796875" customWidth="1"/>
    <col min="6917" max="6917" width="12.1796875" customWidth="1"/>
    <col min="6918" max="6918" width="11.453125" customWidth="1"/>
    <col min="6919" max="6919" width="12.26953125" customWidth="1"/>
    <col min="6920" max="6920" width="10" customWidth="1"/>
    <col min="6921" max="6921" width="11.26953125" customWidth="1"/>
    <col min="6922" max="6923" width="11.54296875" customWidth="1"/>
    <col min="6924" max="6924" width="9.7265625" customWidth="1"/>
    <col min="7169" max="7169" width="25.453125" customWidth="1"/>
    <col min="7170" max="7170" width="21.453125" customWidth="1"/>
    <col min="7171" max="7171" width="17.54296875" customWidth="1"/>
    <col min="7172" max="7172" width="10.1796875" customWidth="1"/>
    <col min="7173" max="7173" width="12.1796875" customWidth="1"/>
    <col min="7174" max="7174" width="11.453125" customWidth="1"/>
    <col min="7175" max="7175" width="12.26953125" customWidth="1"/>
    <col min="7176" max="7176" width="10" customWidth="1"/>
    <col min="7177" max="7177" width="11.26953125" customWidth="1"/>
    <col min="7178" max="7179" width="11.54296875" customWidth="1"/>
    <col min="7180" max="7180" width="9.7265625" customWidth="1"/>
    <col min="7425" max="7425" width="25.453125" customWidth="1"/>
    <col min="7426" max="7426" width="21.453125" customWidth="1"/>
    <col min="7427" max="7427" width="17.54296875" customWidth="1"/>
    <col min="7428" max="7428" width="10.1796875" customWidth="1"/>
    <col min="7429" max="7429" width="12.1796875" customWidth="1"/>
    <col min="7430" max="7430" width="11.453125" customWidth="1"/>
    <col min="7431" max="7431" width="12.26953125" customWidth="1"/>
    <col min="7432" max="7432" width="10" customWidth="1"/>
    <col min="7433" max="7433" width="11.26953125" customWidth="1"/>
    <col min="7434" max="7435" width="11.54296875" customWidth="1"/>
    <col min="7436" max="7436" width="9.7265625" customWidth="1"/>
    <col min="7681" max="7681" width="25.453125" customWidth="1"/>
    <col min="7682" max="7682" width="21.453125" customWidth="1"/>
    <col min="7683" max="7683" width="17.54296875" customWidth="1"/>
    <col min="7684" max="7684" width="10.1796875" customWidth="1"/>
    <col min="7685" max="7685" width="12.1796875" customWidth="1"/>
    <col min="7686" max="7686" width="11.453125" customWidth="1"/>
    <col min="7687" max="7687" width="12.26953125" customWidth="1"/>
    <col min="7688" max="7688" width="10" customWidth="1"/>
    <col min="7689" max="7689" width="11.26953125" customWidth="1"/>
    <col min="7690" max="7691" width="11.54296875" customWidth="1"/>
    <col min="7692" max="7692" width="9.7265625" customWidth="1"/>
    <col min="7937" max="7937" width="25.453125" customWidth="1"/>
    <col min="7938" max="7938" width="21.453125" customWidth="1"/>
    <col min="7939" max="7939" width="17.54296875" customWidth="1"/>
    <col min="7940" max="7940" width="10.1796875" customWidth="1"/>
    <col min="7941" max="7941" width="12.1796875" customWidth="1"/>
    <col min="7942" max="7942" width="11.453125" customWidth="1"/>
    <col min="7943" max="7943" width="12.26953125" customWidth="1"/>
    <col min="7944" max="7944" width="10" customWidth="1"/>
    <col min="7945" max="7945" width="11.26953125" customWidth="1"/>
    <col min="7946" max="7947" width="11.54296875" customWidth="1"/>
    <col min="7948" max="7948" width="9.7265625" customWidth="1"/>
    <col min="8193" max="8193" width="25.453125" customWidth="1"/>
    <col min="8194" max="8194" width="21.453125" customWidth="1"/>
    <col min="8195" max="8195" width="17.54296875" customWidth="1"/>
    <col min="8196" max="8196" width="10.1796875" customWidth="1"/>
    <col min="8197" max="8197" width="12.1796875" customWidth="1"/>
    <col min="8198" max="8198" width="11.453125" customWidth="1"/>
    <col min="8199" max="8199" width="12.26953125" customWidth="1"/>
    <col min="8200" max="8200" width="10" customWidth="1"/>
    <col min="8201" max="8201" width="11.26953125" customWidth="1"/>
    <col min="8202" max="8203" width="11.54296875" customWidth="1"/>
    <col min="8204" max="8204" width="9.7265625" customWidth="1"/>
    <col min="8449" max="8449" width="25.453125" customWidth="1"/>
    <col min="8450" max="8450" width="21.453125" customWidth="1"/>
    <col min="8451" max="8451" width="17.54296875" customWidth="1"/>
    <col min="8452" max="8452" width="10.1796875" customWidth="1"/>
    <col min="8453" max="8453" width="12.1796875" customWidth="1"/>
    <col min="8454" max="8454" width="11.453125" customWidth="1"/>
    <col min="8455" max="8455" width="12.26953125" customWidth="1"/>
    <col min="8456" max="8456" width="10" customWidth="1"/>
    <col min="8457" max="8457" width="11.26953125" customWidth="1"/>
    <col min="8458" max="8459" width="11.54296875" customWidth="1"/>
    <col min="8460" max="8460" width="9.7265625" customWidth="1"/>
    <col min="8705" max="8705" width="25.453125" customWidth="1"/>
    <col min="8706" max="8706" width="21.453125" customWidth="1"/>
    <col min="8707" max="8707" width="17.54296875" customWidth="1"/>
    <col min="8708" max="8708" width="10.1796875" customWidth="1"/>
    <col min="8709" max="8709" width="12.1796875" customWidth="1"/>
    <col min="8710" max="8710" width="11.453125" customWidth="1"/>
    <col min="8711" max="8711" width="12.26953125" customWidth="1"/>
    <col min="8712" max="8712" width="10" customWidth="1"/>
    <col min="8713" max="8713" width="11.26953125" customWidth="1"/>
    <col min="8714" max="8715" width="11.54296875" customWidth="1"/>
    <col min="8716" max="8716" width="9.7265625" customWidth="1"/>
    <col min="8961" max="8961" width="25.453125" customWidth="1"/>
    <col min="8962" max="8962" width="21.453125" customWidth="1"/>
    <col min="8963" max="8963" width="17.54296875" customWidth="1"/>
    <col min="8964" max="8964" width="10.1796875" customWidth="1"/>
    <col min="8965" max="8965" width="12.1796875" customWidth="1"/>
    <col min="8966" max="8966" width="11.453125" customWidth="1"/>
    <col min="8967" max="8967" width="12.26953125" customWidth="1"/>
    <col min="8968" max="8968" width="10" customWidth="1"/>
    <col min="8969" max="8969" width="11.26953125" customWidth="1"/>
    <col min="8970" max="8971" width="11.54296875" customWidth="1"/>
    <col min="8972" max="8972" width="9.7265625" customWidth="1"/>
    <col min="9217" max="9217" width="25.453125" customWidth="1"/>
    <col min="9218" max="9218" width="21.453125" customWidth="1"/>
    <col min="9219" max="9219" width="17.54296875" customWidth="1"/>
    <col min="9220" max="9220" width="10.1796875" customWidth="1"/>
    <col min="9221" max="9221" width="12.1796875" customWidth="1"/>
    <col min="9222" max="9222" width="11.453125" customWidth="1"/>
    <col min="9223" max="9223" width="12.26953125" customWidth="1"/>
    <col min="9224" max="9224" width="10" customWidth="1"/>
    <col min="9225" max="9225" width="11.26953125" customWidth="1"/>
    <col min="9226" max="9227" width="11.54296875" customWidth="1"/>
    <col min="9228" max="9228" width="9.7265625" customWidth="1"/>
    <col min="9473" max="9473" width="25.453125" customWidth="1"/>
    <col min="9474" max="9474" width="21.453125" customWidth="1"/>
    <col min="9475" max="9475" width="17.54296875" customWidth="1"/>
    <col min="9476" max="9476" width="10.1796875" customWidth="1"/>
    <col min="9477" max="9477" width="12.1796875" customWidth="1"/>
    <col min="9478" max="9478" width="11.453125" customWidth="1"/>
    <col min="9479" max="9479" width="12.26953125" customWidth="1"/>
    <col min="9480" max="9480" width="10" customWidth="1"/>
    <col min="9481" max="9481" width="11.26953125" customWidth="1"/>
    <col min="9482" max="9483" width="11.54296875" customWidth="1"/>
    <col min="9484" max="9484" width="9.7265625" customWidth="1"/>
    <col min="9729" max="9729" width="25.453125" customWidth="1"/>
    <col min="9730" max="9730" width="21.453125" customWidth="1"/>
    <col min="9731" max="9731" width="17.54296875" customWidth="1"/>
    <col min="9732" max="9732" width="10.1796875" customWidth="1"/>
    <col min="9733" max="9733" width="12.1796875" customWidth="1"/>
    <col min="9734" max="9734" width="11.453125" customWidth="1"/>
    <col min="9735" max="9735" width="12.26953125" customWidth="1"/>
    <col min="9736" max="9736" width="10" customWidth="1"/>
    <col min="9737" max="9737" width="11.26953125" customWidth="1"/>
    <col min="9738" max="9739" width="11.54296875" customWidth="1"/>
    <col min="9740" max="9740" width="9.7265625" customWidth="1"/>
    <col min="9985" max="9985" width="25.453125" customWidth="1"/>
    <col min="9986" max="9986" width="21.453125" customWidth="1"/>
    <col min="9987" max="9987" width="17.54296875" customWidth="1"/>
    <col min="9988" max="9988" width="10.1796875" customWidth="1"/>
    <col min="9989" max="9989" width="12.1796875" customWidth="1"/>
    <col min="9990" max="9990" width="11.453125" customWidth="1"/>
    <col min="9991" max="9991" width="12.26953125" customWidth="1"/>
    <col min="9992" max="9992" width="10" customWidth="1"/>
    <col min="9993" max="9993" width="11.26953125" customWidth="1"/>
    <col min="9994" max="9995" width="11.54296875" customWidth="1"/>
    <col min="9996" max="9996" width="9.7265625" customWidth="1"/>
    <col min="10241" max="10241" width="25.453125" customWidth="1"/>
    <col min="10242" max="10242" width="21.453125" customWidth="1"/>
    <col min="10243" max="10243" width="17.54296875" customWidth="1"/>
    <col min="10244" max="10244" width="10.1796875" customWidth="1"/>
    <col min="10245" max="10245" width="12.1796875" customWidth="1"/>
    <col min="10246" max="10246" width="11.453125" customWidth="1"/>
    <col min="10247" max="10247" width="12.26953125" customWidth="1"/>
    <col min="10248" max="10248" width="10" customWidth="1"/>
    <col min="10249" max="10249" width="11.26953125" customWidth="1"/>
    <col min="10250" max="10251" width="11.54296875" customWidth="1"/>
    <col min="10252" max="10252" width="9.7265625" customWidth="1"/>
    <col min="10497" max="10497" width="25.453125" customWidth="1"/>
    <col min="10498" max="10498" width="21.453125" customWidth="1"/>
    <col min="10499" max="10499" width="17.54296875" customWidth="1"/>
    <col min="10500" max="10500" width="10.1796875" customWidth="1"/>
    <col min="10501" max="10501" width="12.1796875" customWidth="1"/>
    <col min="10502" max="10502" width="11.453125" customWidth="1"/>
    <col min="10503" max="10503" width="12.26953125" customWidth="1"/>
    <col min="10504" max="10504" width="10" customWidth="1"/>
    <col min="10505" max="10505" width="11.26953125" customWidth="1"/>
    <col min="10506" max="10507" width="11.54296875" customWidth="1"/>
    <col min="10508" max="10508" width="9.7265625" customWidth="1"/>
    <col min="10753" max="10753" width="25.453125" customWidth="1"/>
    <col min="10754" max="10754" width="21.453125" customWidth="1"/>
    <col min="10755" max="10755" width="17.54296875" customWidth="1"/>
    <col min="10756" max="10756" width="10.1796875" customWidth="1"/>
    <col min="10757" max="10757" width="12.1796875" customWidth="1"/>
    <col min="10758" max="10758" width="11.453125" customWidth="1"/>
    <col min="10759" max="10759" width="12.26953125" customWidth="1"/>
    <col min="10760" max="10760" width="10" customWidth="1"/>
    <col min="10761" max="10761" width="11.26953125" customWidth="1"/>
    <col min="10762" max="10763" width="11.54296875" customWidth="1"/>
    <col min="10764" max="10764" width="9.7265625" customWidth="1"/>
    <col min="11009" max="11009" width="25.453125" customWidth="1"/>
    <col min="11010" max="11010" width="21.453125" customWidth="1"/>
    <col min="11011" max="11011" width="17.54296875" customWidth="1"/>
    <col min="11012" max="11012" width="10.1796875" customWidth="1"/>
    <col min="11013" max="11013" width="12.1796875" customWidth="1"/>
    <col min="11014" max="11014" width="11.453125" customWidth="1"/>
    <col min="11015" max="11015" width="12.26953125" customWidth="1"/>
    <col min="11016" max="11016" width="10" customWidth="1"/>
    <col min="11017" max="11017" width="11.26953125" customWidth="1"/>
    <col min="11018" max="11019" width="11.54296875" customWidth="1"/>
    <col min="11020" max="11020" width="9.7265625" customWidth="1"/>
    <col min="11265" max="11265" width="25.453125" customWidth="1"/>
    <col min="11266" max="11266" width="21.453125" customWidth="1"/>
    <col min="11267" max="11267" width="17.54296875" customWidth="1"/>
    <col min="11268" max="11268" width="10.1796875" customWidth="1"/>
    <col min="11269" max="11269" width="12.1796875" customWidth="1"/>
    <col min="11270" max="11270" width="11.453125" customWidth="1"/>
    <col min="11271" max="11271" width="12.26953125" customWidth="1"/>
    <col min="11272" max="11272" width="10" customWidth="1"/>
    <col min="11273" max="11273" width="11.26953125" customWidth="1"/>
    <col min="11274" max="11275" width="11.54296875" customWidth="1"/>
    <col min="11276" max="11276" width="9.7265625" customWidth="1"/>
    <col min="11521" max="11521" width="25.453125" customWidth="1"/>
    <col min="11522" max="11522" width="21.453125" customWidth="1"/>
    <col min="11523" max="11523" width="17.54296875" customWidth="1"/>
    <col min="11524" max="11524" width="10.1796875" customWidth="1"/>
    <col min="11525" max="11525" width="12.1796875" customWidth="1"/>
    <col min="11526" max="11526" width="11.453125" customWidth="1"/>
    <col min="11527" max="11527" width="12.26953125" customWidth="1"/>
    <col min="11528" max="11528" width="10" customWidth="1"/>
    <col min="11529" max="11529" width="11.26953125" customWidth="1"/>
    <col min="11530" max="11531" width="11.54296875" customWidth="1"/>
    <col min="11532" max="11532" width="9.7265625" customWidth="1"/>
    <col min="11777" max="11777" width="25.453125" customWidth="1"/>
    <col min="11778" max="11778" width="21.453125" customWidth="1"/>
    <col min="11779" max="11779" width="17.54296875" customWidth="1"/>
    <col min="11780" max="11780" width="10.1796875" customWidth="1"/>
    <col min="11781" max="11781" width="12.1796875" customWidth="1"/>
    <col min="11782" max="11782" width="11.453125" customWidth="1"/>
    <col min="11783" max="11783" width="12.26953125" customWidth="1"/>
    <col min="11784" max="11784" width="10" customWidth="1"/>
    <col min="11785" max="11785" width="11.26953125" customWidth="1"/>
    <col min="11786" max="11787" width="11.54296875" customWidth="1"/>
    <col min="11788" max="11788" width="9.7265625" customWidth="1"/>
    <col min="12033" max="12033" width="25.453125" customWidth="1"/>
    <col min="12034" max="12034" width="21.453125" customWidth="1"/>
    <col min="12035" max="12035" width="17.54296875" customWidth="1"/>
    <col min="12036" max="12036" width="10.1796875" customWidth="1"/>
    <col min="12037" max="12037" width="12.1796875" customWidth="1"/>
    <col min="12038" max="12038" width="11.453125" customWidth="1"/>
    <col min="12039" max="12039" width="12.26953125" customWidth="1"/>
    <col min="12040" max="12040" width="10" customWidth="1"/>
    <col min="12041" max="12041" width="11.26953125" customWidth="1"/>
    <col min="12042" max="12043" width="11.54296875" customWidth="1"/>
    <col min="12044" max="12044" width="9.7265625" customWidth="1"/>
    <col min="12289" max="12289" width="25.453125" customWidth="1"/>
    <col min="12290" max="12290" width="21.453125" customWidth="1"/>
    <col min="12291" max="12291" width="17.54296875" customWidth="1"/>
    <col min="12292" max="12292" width="10.1796875" customWidth="1"/>
    <col min="12293" max="12293" width="12.1796875" customWidth="1"/>
    <col min="12294" max="12294" width="11.453125" customWidth="1"/>
    <col min="12295" max="12295" width="12.26953125" customWidth="1"/>
    <col min="12296" max="12296" width="10" customWidth="1"/>
    <col min="12297" max="12297" width="11.26953125" customWidth="1"/>
    <col min="12298" max="12299" width="11.54296875" customWidth="1"/>
    <col min="12300" max="12300" width="9.7265625" customWidth="1"/>
    <col min="12545" max="12545" width="25.453125" customWidth="1"/>
    <col min="12546" max="12546" width="21.453125" customWidth="1"/>
    <col min="12547" max="12547" width="17.54296875" customWidth="1"/>
    <col min="12548" max="12548" width="10.1796875" customWidth="1"/>
    <col min="12549" max="12549" width="12.1796875" customWidth="1"/>
    <col min="12550" max="12550" width="11.453125" customWidth="1"/>
    <col min="12551" max="12551" width="12.26953125" customWidth="1"/>
    <col min="12552" max="12552" width="10" customWidth="1"/>
    <col min="12553" max="12553" width="11.26953125" customWidth="1"/>
    <col min="12554" max="12555" width="11.54296875" customWidth="1"/>
    <col min="12556" max="12556" width="9.7265625" customWidth="1"/>
    <col min="12801" max="12801" width="25.453125" customWidth="1"/>
    <col min="12802" max="12802" width="21.453125" customWidth="1"/>
    <col min="12803" max="12803" width="17.54296875" customWidth="1"/>
    <col min="12804" max="12804" width="10.1796875" customWidth="1"/>
    <col min="12805" max="12805" width="12.1796875" customWidth="1"/>
    <col min="12806" max="12806" width="11.453125" customWidth="1"/>
    <col min="12807" max="12807" width="12.26953125" customWidth="1"/>
    <col min="12808" max="12808" width="10" customWidth="1"/>
    <col min="12809" max="12809" width="11.26953125" customWidth="1"/>
    <col min="12810" max="12811" width="11.54296875" customWidth="1"/>
    <col min="12812" max="12812" width="9.7265625" customWidth="1"/>
    <col min="13057" max="13057" width="25.453125" customWidth="1"/>
    <col min="13058" max="13058" width="21.453125" customWidth="1"/>
    <col min="13059" max="13059" width="17.54296875" customWidth="1"/>
    <col min="13060" max="13060" width="10.1796875" customWidth="1"/>
    <col min="13061" max="13061" width="12.1796875" customWidth="1"/>
    <col min="13062" max="13062" width="11.453125" customWidth="1"/>
    <col min="13063" max="13063" width="12.26953125" customWidth="1"/>
    <col min="13064" max="13064" width="10" customWidth="1"/>
    <col min="13065" max="13065" width="11.26953125" customWidth="1"/>
    <col min="13066" max="13067" width="11.54296875" customWidth="1"/>
    <col min="13068" max="13068" width="9.7265625" customWidth="1"/>
    <col min="13313" max="13313" width="25.453125" customWidth="1"/>
    <col min="13314" max="13314" width="21.453125" customWidth="1"/>
    <col min="13315" max="13315" width="17.54296875" customWidth="1"/>
    <col min="13316" max="13316" width="10.1796875" customWidth="1"/>
    <col min="13317" max="13317" width="12.1796875" customWidth="1"/>
    <col min="13318" max="13318" width="11.453125" customWidth="1"/>
    <col min="13319" max="13319" width="12.26953125" customWidth="1"/>
    <col min="13320" max="13320" width="10" customWidth="1"/>
    <col min="13321" max="13321" width="11.26953125" customWidth="1"/>
    <col min="13322" max="13323" width="11.54296875" customWidth="1"/>
    <col min="13324" max="13324" width="9.7265625" customWidth="1"/>
    <col min="13569" max="13569" width="25.453125" customWidth="1"/>
    <col min="13570" max="13570" width="21.453125" customWidth="1"/>
    <col min="13571" max="13571" width="17.54296875" customWidth="1"/>
    <col min="13572" max="13572" width="10.1796875" customWidth="1"/>
    <col min="13573" max="13573" width="12.1796875" customWidth="1"/>
    <col min="13574" max="13574" width="11.453125" customWidth="1"/>
    <col min="13575" max="13575" width="12.26953125" customWidth="1"/>
    <col min="13576" max="13576" width="10" customWidth="1"/>
    <col min="13577" max="13577" width="11.26953125" customWidth="1"/>
    <col min="13578" max="13579" width="11.54296875" customWidth="1"/>
    <col min="13580" max="13580" width="9.7265625" customWidth="1"/>
    <col min="13825" max="13825" width="25.453125" customWidth="1"/>
    <col min="13826" max="13826" width="21.453125" customWidth="1"/>
    <col min="13827" max="13827" width="17.54296875" customWidth="1"/>
    <col min="13828" max="13828" width="10.1796875" customWidth="1"/>
    <col min="13829" max="13829" width="12.1796875" customWidth="1"/>
    <col min="13830" max="13830" width="11.453125" customWidth="1"/>
    <col min="13831" max="13831" width="12.26953125" customWidth="1"/>
    <col min="13832" max="13832" width="10" customWidth="1"/>
    <col min="13833" max="13833" width="11.26953125" customWidth="1"/>
    <col min="13834" max="13835" width="11.54296875" customWidth="1"/>
    <col min="13836" max="13836" width="9.7265625" customWidth="1"/>
    <col min="14081" max="14081" width="25.453125" customWidth="1"/>
    <col min="14082" max="14082" width="21.453125" customWidth="1"/>
    <col min="14083" max="14083" width="17.54296875" customWidth="1"/>
    <col min="14084" max="14084" width="10.1796875" customWidth="1"/>
    <col min="14085" max="14085" width="12.1796875" customWidth="1"/>
    <col min="14086" max="14086" width="11.453125" customWidth="1"/>
    <col min="14087" max="14087" width="12.26953125" customWidth="1"/>
    <col min="14088" max="14088" width="10" customWidth="1"/>
    <col min="14089" max="14089" width="11.26953125" customWidth="1"/>
    <col min="14090" max="14091" width="11.54296875" customWidth="1"/>
    <col min="14092" max="14092" width="9.7265625" customWidth="1"/>
    <col min="14337" max="14337" width="25.453125" customWidth="1"/>
    <col min="14338" max="14338" width="21.453125" customWidth="1"/>
    <col min="14339" max="14339" width="17.54296875" customWidth="1"/>
    <col min="14340" max="14340" width="10.1796875" customWidth="1"/>
    <col min="14341" max="14341" width="12.1796875" customWidth="1"/>
    <col min="14342" max="14342" width="11.453125" customWidth="1"/>
    <col min="14343" max="14343" width="12.26953125" customWidth="1"/>
    <col min="14344" max="14344" width="10" customWidth="1"/>
    <col min="14345" max="14345" width="11.26953125" customWidth="1"/>
    <col min="14346" max="14347" width="11.54296875" customWidth="1"/>
    <col min="14348" max="14348" width="9.7265625" customWidth="1"/>
    <col min="14593" max="14593" width="25.453125" customWidth="1"/>
    <col min="14594" max="14594" width="21.453125" customWidth="1"/>
    <col min="14595" max="14595" width="17.54296875" customWidth="1"/>
    <col min="14596" max="14596" width="10.1796875" customWidth="1"/>
    <col min="14597" max="14597" width="12.1796875" customWidth="1"/>
    <col min="14598" max="14598" width="11.453125" customWidth="1"/>
    <col min="14599" max="14599" width="12.26953125" customWidth="1"/>
    <col min="14600" max="14600" width="10" customWidth="1"/>
    <col min="14601" max="14601" width="11.26953125" customWidth="1"/>
    <col min="14602" max="14603" width="11.54296875" customWidth="1"/>
    <col min="14604" max="14604" width="9.7265625" customWidth="1"/>
    <col min="14849" max="14849" width="25.453125" customWidth="1"/>
    <col min="14850" max="14850" width="21.453125" customWidth="1"/>
    <col min="14851" max="14851" width="17.54296875" customWidth="1"/>
    <col min="14852" max="14852" width="10.1796875" customWidth="1"/>
    <col min="14853" max="14853" width="12.1796875" customWidth="1"/>
    <col min="14854" max="14854" width="11.453125" customWidth="1"/>
    <col min="14855" max="14855" width="12.26953125" customWidth="1"/>
    <col min="14856" max="14856" width="10" customWidth="1"/>
    <col min="14857" max="14857" width="11.26953125" customWidth="1"/>
    <col min="14858" max="14859" width="11.54296875" customWidth="1"/>
    <col min="14860" max="14860" width="9.7265625" customWidth="1"/>
    <col min="15105" max="15105" width="25.453125" customWidth="1"/>
    <col min="15106" max="15106" width="21.453125" customWidth="1"/>
    <col min="15107" max="15107" width="17.54296875" customWidth="1"/>
    <col min="15108" max="15108" width="10.1796875" customWidth="1"/>
    <col min="15109" max="15109" width="12.1796875" customWidth="1"/>
    <col min="15110" max="15110" width="11.453125" customWidth="1"/>
    <col min="15111" max="15111" width="12.26953125" customWidth="1"/>
    <col min="15112" max="15112" width="10" customWidth="1"/>
    <col min="15113" max="15113" width="11.26953125" customWidth="1"/>
    <col min="15114" max="15115" width="11.54296875" customWidth="1"/>
    <col min="15116" max="15116" width="9.7265625" customWidth="1"/>
    <col min="15361" max="15361" width="25.453125" customWidth="1"/>
    <col min="15362" max="15362" width="21.453125" customWidth="1"/>
    <col min="15363" max="15363" width="17.54296875" customWidth="1"/>
    <col min="15364" max="15364" width="10.1796875" customWidth="1"/>
    <col min="15365" max="15365" width="12.1796875" customWidth="1"/>
    <col min="15366" max="15366" width="11.453125" customWidth="1"/>
    <col min="15367" max="15367" width="12.26953125" customWidth="1"/>
    <col min="15368" max="15368" width="10" customWidth="1"/>
    <col min="15369" max="15369" width="11.26953125" customWidth="1"/>
    <col min="15370" max="15371" width="11.54296875" customWidth="1"/>
    <col min="15372" max="15372" width="9.7265625" customWidth="1"/>
    <col min="15617" max="15617" width="25.453125" customWidth="1"/>
    <col min="15618" max="15618" width="21.453125" customWidth="1"/>
    <col min="15619" max="15619" width="17.54296875" customWidth="1"/>
    <col min="15620" max="15620" width="10.1796875" customWidth="1"/>
    <col min="15621" max="15621" width="12.1796875" customWidth="1"/>
    <col min="15622" max="15622" width="11.453125" customWidth="1"/>
    <col min="15623" max="15623" width="12.26953125" customWidth="1"/>
    <col min="15624" max="15624" width="10" customWidth="1"/>
    <col min="15625" max="15625" width="11.26953125" customWidth="1"/>
    <col min="15626" max="15627" width="11.54296875" customWidth="1"/>
    <col min="15628" max="15628" width="9.7265625" customWidth="1"/>
    <col min="15873" max="15873" width="25.453125" customWidth="1"/>
    <col min="15874" max="15874" width="21.453125" customWidth="1"/>
    <col min="15875" max="15875" width="17.54296875" customWidth="1"/>
    <col min="15876" max="15876" width="10.1796875" customWidth="1"/>
    <col min="15877" max="15877" width="12.1796875" customWidth="1"/>
    <col min="15878" max="15878" width="11.453125" customWidth="1"/>
    <col min="15879" max="15879" width="12.26953125" customWidth="1"/>
    <col min="15880" max="15880" width="10" customWidth="1"/>
    <col min="15881" max="15881" width="11.26953125" customWidth="1"/>
    <col min="15882" max="15883" width="11.54296875" customWidth="1"/>
    <col min="15884" max="15884" width="9.7265625" customWidth="1"/>
    <col min="16129" max="16129" width="25.453125" customWidth="1"/>
    <col min="16130" max="16130" width="21.453125" customWidth="1"/>
    <col min="16131" max="16131" width="17.54296875" customWidth="1"/>
    <col min="16132" max="16132" width="10.1796875" customWidth="1"/>
    <col min="16133" max="16133" width="12.1796875" customWidth="1"/>
    <col min="16134" max="16134" width="11.453125" customWidth="1"/>
    <col min="16135" max="16135" width="12.26953125" customWidth="1"/>
    <col min="16136" max="16136" width="10" customWidth="1"/>
    <col min="16137" max="16137" width="11.26953125" customWidth="1"/>
    <col min="16138" max="16139" width="11.54296875" customWidth="1"/>
    <col min="16140" max="16140" width="9.7265625" customWidth="1"/>
  </cols>
  <sheetData>
    <row r="2" spans="1:12" ht="30" x14ac:dyDescent="0.6">
      <c r="B2" s="1" t="s">
        <v>0</v>
      </c>
    </row>
    <row r="3" spans="1:12" ht="23" x14ac:dyDescent="0.5">
      <c r="B3" s="3" t="s">
        <v>1</v>
      </c>
    </row>
    <row r="5" spans="1:12" x14ac:dyDescent="0.25">
      <c r="A5" t="s">
        <v>2</v>
      </c>
      <c r="B5" s="4" t="s">
        <v>3</v>
      </c>
      <c r="C5" s="5"/>
      <c r="D5" s="5"/>
      <c r="E5" s="5"/>
      <c r="F5" s="5"/>
      <c r="G5" s="6"/>
    </row>
    <row r="7" spans="1:12" s="7" customFormat="1" x14ac:dyDescent="0.25">
      <c r="C7" s="7" t="s">
        <v>4</v>
      </c>
    </row>
    <row r="8" spans="1:12" ht="36.75" customHeight="1" x14ac:dyDescent="0.25">
      <c r="A8" s="8" t="s">
        <v>5</v>
      </c>
      <c r="B8" s="9" t="s">
        <v>6</v>
      </c>
      <c r="C8" s="10">
        <v>2024</v>
      </c>
      <c r="D8" s="11">
        <f>C8+1</f>
        <v>2025</v>
      </c>
      <c r="E8" s="11">
        <f t="shared" ref="E8:L8" si="0">D8+1</f>
        <v>2026</v>
      </c>
      <c r="F8" s="11">
        <f t="shared" si="0"/>
        <v>2027</v>
      </c>
      <c r="G8" s="11">
        <f t="shared" si="0"/>
        <v>2028</v>
      </c>
      <c r="H8" s="11">
        <f t="shared" si="0"/>
        <v>2029</v>
      </c>
      <c r="I8" s="11">
        <f t="shared" si="0"/>
        <v>2030</v>
      </c>
      <c r="J8" s="11">
        <f t="shared" si="0"/>
        <v>2031</v>
      </c>
      <c r="K8" s="11">
        <f t="shared" si="0"/>
        <v>2032</v>
      </c>
      <c r="L8" s="11">
        <f t="shared" si="0"/>
        <v>2033</v>
      </c>
    </row>
    <row r="9" spans="1:12" ht="13" customHeight="1" x14ac:dyDescent="0.25">
      <c r="A9" s="8" t="s">
        <v>7</v>
      </c>
      <c r="B9" s="12" t="s">
        <v>8</v>
      </c>
      <c r="C9" s="13">
        <f>(1800 *4) + (500 *4)</f>
        <v>9200</v>
      </c>
      <c r="D9" s="14">
        <v>0</v>
      </c>
      <c r="E9" s="14">
        <f>D9</f>
        <v>0</v>
      </c>
      <c r="F9" s="15"/>
      <c r="G9" s="15"/>
      <c r="H9" s="15"/>
      <c r="I9" s="15"/>
      <c r="J9" s="15"/>
      <c r="K9" s="15"/>
      <c r="L9" s="15"/>
    </row>
    <row r="10" spans="1:12" ht="12.5" customHeight="1" x14ac:dyDescent="0.25">
      <c r="A10" s="8" t="s">
        <v>9</v>
      </c>
      <c r="B10" s="16"/>
      <c r="C10" s="17"/>
      <c r="D10" s="18"/>
      <c r="E10" s="19"/>
      <c r="F10" s="15"/>
      <c r="G10" s="15"/>
      <c r="H10" s="15"/>
      <c r="I10" s="15"/>
      <c r="J10" s="15"/>
      <c r="K10" s="15"/>
      <c r="L10" s="15"/>
    </row>
    <row r="11" spans="1:12" x14ac:dyDescent="0.25">
      <c r="A11" s="20" t="s">
        <v>10</v>
      </c>
      <c r="B11" s="21" t="s">
        <v>11</v>
      </c>
      <c r="C11" s="22">
        <f>(1800 *4) *12</f>
        <v>86400</v>
      </c>
      <c r="D11" s="22">
        <f>C11 + (1800 * 12 * 4)</f>
        <v>172800</v>
      </c>
      <c r="E11" s="22">
        <f>D11 + (1800 *12*4)</f>
        <v>259200</v>
      </c>
      <c r="F11" s="23"/>
      <c r="G11" s="23"/>
      <c r="H11" s="23"/>
      <c r="I11" s="23"/>
      <c r="J11" s="23"/>
      <c r="K11" s="23"/>
      <c r="L11" s="23"/>
    </row>
    <row r="12" spans="1:12" x14ac:dyDescent="0.25">
      <c r="A12" s="20" t="s">
        <v>12</v>
      </c>
      <c r="B12" s="24"/>
      <c r="C12" s="25"/>
      <c r="D12" s="25"/>
      <c r="E12" s="25"/>
      <c r="F12" s="23"/>
      <c r="G12" s="23"/>
      <c r="H12" s="23"/>
      <c r="I12" s="23"/>
      <c r="J12" s="23"/>
      <c r="K12" s="23"/>
      <c r="L12" s="23"/>
    </row>
    <row r="13" spans="1:12" x14ac:dyDescent="0.25">
      <c r="A13" s="20" t="s">
        <v>13</v>
      </c>
      <c r="B13" s="24"/>
      <c r="C13" s="25"/>
      <c r="D13" s="25"/>
      <c r="E13" s="25"/>
      <c r="F13" s="23"/>
      <c r="G13" s="23"/>
      <c r="H13" s="23"/>
      <c r="I13" s="23"/>
      <c r="J13" s="23"/>
      <c r="K13" s="23"/>
      <c r="L13" s="23"/>
    </row>
    <row r="14" spans="1:12" x14ac:dyDescent="0.25">
      <c r="A14" s="20" t="s">
        <v>14</v>
      </c>
      <c r="B14" s="26"/>
      <c r="C14" s="27"/>
      <c r="D14" s="27"/>
      <c r="E14" s="27"/>
      <c r="F14" s="23"/>
      <c r="G14" s="23"/>
      <c r="H14" s="23"/>
      <c r="I14" s="23"/>
      <c r="J14" s="23"/>
      <c r="K14" s="23"/>
      <c r="L14" s="23"/>
    </row>
    <row r="15" spans="1:12" x14ac:dyDescent="0.25">
      <c r="A15" s="20" t="s">
        <v>15</v>
      </c>
      <c r="B15" s="21" t="s">
        <v>16</v>
      </c>
      <c r="C15" s="28">
        <f>(100 + 200 + 90 + 25) *12</f>
        <v>4980</v>
      </c>
      <c r="D15" s="22">
        <f>C15</f>
        <v>4980</v>
      </c>
      <c r="E15" s="22">
        <f>D15</f>
        <v>4980</v>
      </c>
      <c r="F15" s="23"/>
      <c r="G15" s="23"/>
      <c r="H15" s="23"/>
      <c r="I15" s="23"/>
      <c r="J15" s="23"/>
      <c r="K15" s="23"/>
      <c r="L15" s="23"/>
    </row>
    <row r="16" spans="1:12" x14ac:dyDescent="0.25">
      <c r="A16" s="20" t="s">
        <v>17</v>
      </c>
      <c r="B16" s="24"/>
      <c r="C16" s="25"/>
      <c r="D16" s="25"/>
      <c r="E16" s="25"/>
      <c r="F16" s="23"/>
      <c r="G16" s="23"/>
      <c r="H16" s="23"/>
      <c r="I16" s="23"/>
      <c r="J16" s="23"/>
      <c r="K16" s="23"/>
      <c r="L16" s="23"/>
    </row>
    <row r="17" spans="1:12" x14ac:dyDescent="0.25">
      <c r="A17" s="20" t="s">
        <v>18</v>
      </c>
      <c r="B17" s="24"/>
      <c r="C17" s="25"/>
      <c r="D17" s="25"/>
      <c r="E17" s="25"/>
      <c r="F17" s="23"/>
      <c r="G17" s="23"/>
      <c r="H17" s="23"/>
      <c r="I17" s="23"/>
      <c r="J17" s="23"/>
      <c r="K17" s="23"/>
      <c r="L17" s="23"/>
    </row>
    <row r="18" spans="1:12" x14ac:dyDescent="0.25">
      <c r="A18" s="20" t="s">
        <v>19</v>
      </c>
      <c r="B18" s="26"/>
      <c r="C18" s="27"/>
      <c r="D18" s="27"/>
      <c r="E18" s="27"/>
      <c r="F18" s="23"/>
      <c r="G18" s="23"/>
      <c r="H18" s="23"/>
      <c r="I18" s="23"/>
      <c r="J18" s="23"/>
      <c r="K18" s="23"/>
      <c r="L18" s="23"/>
    </row>
    <row r="19" spans="1:12" x14ac:dyDescent="0.25">
      <c r="A19" s="20" t="s">
        <v>20</v>
      </c>
      <c r="B19" s="21" t="s">
        <v>21</v>
      </c>
      <c r="C19" s="22">
        <f>(500 + 30) * 12</f>
        <v>6360</v>
      </c>
      <c r="D19" s="22">
        <f>C19 - 1800</f>
        <v>4560</v>
      </c>
      <c r="E19" s="22">
        <f>D19 - 2000</f>
        <v>2560</v>
      </c>
      <c r="F19" s="23"/>
      <c r="G19" s="23"/>
      <c r="H19" s="23"/>
      <c r="I19" s="23"/>
      <c r="J19" s="23"/>
      <c r="K19" s="23"/>
      <c r="L19" s="23"/>
    </row>
    <row r="20" spans="1:12" ht="14" customHeight="1" x14ac:dyDescent="0.25">
      <c r="A20" s="20" t="s">
        <v>22</v>
      </c>
      <c r="B20" s="26"/>
      <c r="C20" s="27"/>
      <c r="D20" s="27"/>
      <c r="E20" s="27"/>
      <c r="F20" s="23"/>
      <c r="G20" s="23"/>
      <c r="H20" s="23"/>
      <c r="I20" s="23"/>
      <c r="J20" s="23"/>
      <c r="K20" s="23"/>
      <c r="L20" s="23"/>
    </row>
    <row r="21" spans="1:12" x14ac:dyDescent="0.25">
      <c r="A21" s="29" t="s">
        <v>23</v>
      </c>
      <c r="B21" s="30"/>
      <c r="C21" s="31">
        <f>SUM(C11:C20)</f>
        <v>97740</v>
      </c>
      <c r="D21" s="31">
        <f>SUM(D11:D20)</f>
        <v>182340</v>
      </c>
      <c r="E21" s="31">
        <f>SUM(E11:E20)</f>
        <v>266740</v>
      </c>
      <c r="F21" s="31">
        <f>SUM(F11:F20)</f>
        <v>0</v>
      </c>
      <c r="G21" s="31">
        <f>SUM(G11:G20)</f>
        <v>0</v>
      </c>
      <c r="H21" s="31">
        <f>SUM(H11:H20)</f>
        <v>0</v>
      </c>
      <c r="I21" s="31">
        <f>SUM(I11:I20)</f>
        <v>0</v>
      </c>
      <c r="J21" s="31">
        <f>SUM(J11:J20)</f>
        <v>0</v>
      </c>
      <c r="K21" s="31">
        <f>SUM(K11:K20)</f>
        <v>0</v>
      </c>
      <c r="L21" s="31">
        <f>SUM(L11:L20)</f>
        <v>0</v>
      </c>
    </row>
    <row r="22" spans="1:12" x14ac:dyDescent="0.25">
      <c r="H22" s="2"/>
      <c r="I22" s="2"/>
      <c r="J22" s="2"/>
      <c r="K22" s="2"/>
      <c r="L22" s="2"/>
    </row>
    <row r="23" spans="1:12" x14ac:dyDescent="0.25">
      <c r="A23" s="32" t="s">
        <v>24</v>
      </c>
      <c r="B23" s="33">
        <f>SUM(C21:L21)</f>
        <v>546820</v>
      </c>
    </row>
    <row r="30" spans="1:12" x14ac:dyDescent="0.25">
      <c r="B30" s="34"/>
      <c r="C30" s="34"/>
    </row>
    <row r="31" spans="1:12" x14ac:dyDescent="0.25">
      <c r="B31" s="34"/>
      <c r="C31" s="34" t="s">
        <v>25</v>
      </c>
    </row>
    <row r="32" spans="1:12" x14ac:dyDescent="0.25">
      <c r="B32" s="34"/>
      <c r="C32" s="35" t="s">
        <v>26</v>
      </c>
    </row>
    <row r="33" spans="1:12" x14ac:dyDescent="0.25">
      <c r="B33" s="34"/>
      <c r="C33" s="34"/>
    </row>
    <row r="34" spans="1:12" x14ac:dyDescent="0.25">
      <c r="B34" s="34"/>
      <c r="C34" s="34" t="s">
        <v>27</v>
      </c>
    </row>
    <row r="35" spans="1:12" x14ac:dyDescent="0.25">
      <c r="B35" s="34"/>
      <c r="C35" s="35" t="s">
        <v>28</v>
      </c>
    </row>
    <row r="36" spans="1:12" x14ac:dyDescent="0.25">
      <c r="B36" s="34"/>
      <c r="C36" s="35"/>
    </row>
    <row r="37" spans="1:12" s="2" customFormat="1" x14ac:dyDescent="0.25">
      <c r="A37"/>
      <c r="B37" s="34"/>
      <c r="C37" s="34" t="s">
        <v>29</v>
      </c>
      <c r="H37"/>
      <c r="I37"/>
      <c r="J37"/>
      <c r="K37"/>
      <c r="L37"/>
    </row>
    <row r="38" spans="1:12" s="2" customFormat="1" x14ac:dyDescent="0.25">
      <c r="A38"/>
      <c r="B38" s="34"/>
      <c r="C38" s="35" t="s">
        <v>30</v>
      </c>
      <c r="H38"/>
      <c r="I38"/>
      <c r="J38"/>
      <c r="K38"/>
      <c r="L38"/>
    </row>
    <row r="39" spans="1:12" s="2" customFormat="1" x14ac:dyDescent="0.25">
      <c r="A39"/>
      <c r="B39" s="34"/>
      <c r="C39" s="35"/>
      <c r="H39"/>
      <c r="I39"/>
      <c r="J39"/>
      <c r="K39"/>
      <c r="L39"/>
    </row>
    <row r="40" spans="1:12" s="2" customFormat="1" x14ac:dyDescent="0.25">
      <c r="A40"/>
      <c r="B40" s="34"/>
      <c r="C40" s="34" t="s">
        <v>31</v>
      </c>
      <c r="H40"/>
      <c r="I40"/>
      <c r="J40"/>
      <c r="K40"/>
      <c r="L40"/>
    </row>
    <row r="41" spans="1:12" s="2" customFormat="1" x14ac:dyDescent="0.25">
      <c r="A41"/>
      <c r="B41" s="34"/>
      <c r="C41" s="34" t="s">
        <v>32</v>
      </c>
      <c r="H41"/>
      <c r="I41"/>
      <c r="J41"/>
      <c r="K41"/>
      <c r="L41"/>
    </row>
    <row r="42" spans="1:12" s="2" customFormat="1" x14ac:dyDescent="0.25">
      <c r="A42"/>
      <c r="B42" s="34"/>
      <c r="C42" s="34"/>
      <c r="H42"/>
      <c r="I42"/>
      <c r="J42"/>
      <c r="K42"/>
      <c r="L42"/>
    </row>
    <row r="43" spans="1:12" s="2" customFormat="1" x14ac:dyDescent="0.25">
      <c r="A43"/>
      <c r="B43" s="34"/>
      <c r="C43" s="34" t="s">
        <v>33</v>
      </c>
      <c r="H43"/>
      <c r="I43"/>
      <c r="J43"/>
      <c r="K43"/>
      <c r="L43"/>
    </row>
  </sheetData>
  <mergeCells count="17">
    <mergeCell ref="B15:B18"/>
    <mergeCell ref="C15:C18"/>
    <mergeCell ref="D15:D18"/>
    <mergeCell ref="E15:E18"/>
    <mergeCell ref="B19:B20"/>
    <mergeCell ref="C19:C20"/>
    <mergeCell ref="D19:D20"/>
    <mergeCell ref="E19:E20"/>
    <mergeCell ref="B5:G5"/>
    <mergeCell ref="B9:B10"/>
    <mergeCell ref="C9:C10"/>
    <mergeCell ref="D9:D10"/>
    <mergeCell ref="E9:E10"/>
    <mergeCell ref="B11:B14"/>
    <mergeCell ref="C11:C14"/>
    <mergeCell ref="D11:D14"/>
    <mergeCell ref="E11:E14"/>
  </mergeCells>
  <printOptions gridLines="1"/>
  <pageMargins left="0.75" right="0.75" top="3.12" bottom="1" header="2.14" footer="0.5"/>
  <pageSetup scale="91" orientation="landscape" r:id="rId1"/>
  <headerFooter alignWithMargins="0">
    <oddHeader>&amp;C&amp;A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4A2-B047-4B88-BDCC-E4DA6F038D3D}">
  <sheetPr>
    <pageSetUpPr fitToPage="1"/>
  </sheetPr>
  <dimension ref="A2:K35"/>
  <sheetViews>
    <sheetView showGridLines="0" topLeftCell="A3" workbookViewId="0">
      <selection activeCell="H15" sqref="H15"/>
    </sheetView>
  </sheetViews>
  <sheetFormatPr defaultColWidth="9.1796875" defaultRowHeight="12.5" x14ac:dyDescent="0.25"/>
  <cols>
    <col min="1" max="1" width="48.26953125" customWidth="1"/>
    <col min="2" max="2" width="12.81640625" customWidth="1"/>
    <col min="3" max="4" width="9" bestFit="1" customWidth="1"/>
    <col min="5" max="11" width="10.1796875" bestFit="1" customWidth="1"/>
    <col min="257" max="257" width="48.26953125" customWidth="1"/>
    <col min="258" max="258" width="12.81640625" customWidth="1"/>
    <col min="259" max="260" width="9" bestFit="1" customWidth="1"/>
    <col min="261" max="267" width="10.1796875" bestFit="1" customWidth="1"/>
    <col min="513" max="513" width="48.26953125" customWidth="1"/>
    <col min="514" max="514" width="12.81640625" customWidth="1"/>
    <col min="515" max="516" width="9" bestFit="1" customWidth="1"/>
    <col min="517" max="523" width="10.1796875" bestFit="1" customWidth="1"/>
    <col min="769" max="769" width="48.26953125" customWidth="1"/>
    <col min="770" max="770" width="12.81640625" customWidth="1"/>
    <col min="771" max="772" width="9" bestFit="1" customWidth="1"/>
    <col min="773" max="779" width="10.1796875" bestFit="1" customWidth="1"/>
    <col min="1025" max="1025" width="48.26953125" customWidth="1"/>
    <col min="1026" max="1026" width="12.81640625" customWidth="1"/>
    <col min="1027" max="1028" width="9" bestFit="1" customWidth="1"/>
    <col min="1029" max="1035" width="10.1796875" bestFit="1" customWidth="1"/>
    <col min="1281" max="1281" width="48.26953125" customWidth="1"/>
    <col min="1282" max="1282" width="12.81640625" customWidth="1"/>
    <col min="1283" max="1284" width="9" bestFit="1" customWidth="1"/>
    <col min="1285" max="1291" width="10.1796875" bestFit="1" customWidth="1"/>
    <col min="1537" max="1537" width="48.26953125" customWidth="1"/>
    <col min="1538" max="1538" width="12.81640625" customWidth="1"/>
    <col min="1539" max="1540" width="9" bestFit="1" customWidth="1"/>
    <col min="1541" max="1547" width="10.1796875" bestFit="1" customWidth="1"/>
    <col min="1793" max="1793" width="48.26953125" customWidth="1"/>
    <col min="1794" max="1794" width="12.81640625" customWidth="1"/>
    <col min="1795" max="1796" width="9" bestFit="1" customWidth="1"/>
    <col min="1797" max="1803" width="10.1796875" bestFit="1" customWidth="1"/>
    <col min="2049" max="2049" width="48.26953125" customWidth="1"/>
    <col min="2050" max="2050" width="12.81640625" customWidth="1"/>
    <col min="2051" max="2052" width="9" bestFit="1" customWidth="1"/>
    <col min="2053" max="2059" width="10.1796875" bestFit="1" customWidth="1"/>
    <col min="2305" max="2305" width="48.26953125" customWidth="1"/>
    <col min="2306" max="2306" width="12.81640625" customWidth="1"/>
    <col min="2307" max="2308" width="9" bestFit="1" customWidth="1"/>
    <col min="2309" max="2315" width="10.1796875" bestFit="1" customWidth="1"/>
    <col min="2561" max="2561" width="48.26953125" customWidth="1"/>
    <col min="2562" max="2562" width="12.81640625" customWidth="1"/>
    <col min="2563" max="2564" width="9" bestFit="1" customWidth="1"/>
    <col min="2565" max="2571" width="10.1796875" bestFit="1" customWidth="1"/>
    <col min="2817" max="2817" width="48.26953125" customWidth="1"/>
    <col min="2818" max="2818" width="12.81640625" customWidth="1"/>
    <col min="2819" max="2820" width="9" bestFit="1" customWidth="1"/>
    <col min="2821" max="2827" width="10.1796875" bestFit="1" customWidth="1"/>
    <col min="3073" max="3073" width="48.26953125" customWidth="1"/>
    <col min="3074" max="3074" width="12.81640625" customWidth="1"/>
    <col min="3075" max="3076" width="9" bestFit="1" customWidth="1"/>
    <col min="3077" max="3083" width="10.1796875" bestFit="1" customWidth="1"/>
    <col min="3329" max="3329" width="48.26953125" customWidth="1"/>
    <col min="3330" max="3330" width="12.81640625" customWidth="1"/>
    <col min="3331" max="3332" width="9" bestFit="1" customWidth="1"/>
    <col min="3333" max="3339" width="10.1796875" bestFit="1" customWidth="1"/>
    <col min="3585" max="3585" width="48.26953125" customWidth="1"/>
    <col min="3586" max="3586" width="12.81640625" customWidth="1"/>
    <col min="3587" max="3588" width="9" bestFit="1" customWidth="1"/>
    <col min="3589" max="3595" width="10.1796875" bestFit="1" customWidth="1"/>
    <col min="3841" max="3841" width="48.26953125" customWidth="1"/>
    <col min="3842" max="3842" width="12.81640625" customWidth="1"/>
    <col min="3843" max="3844" width="9" bestFit="1" customWidth="1"/>
    <col min="3845" max="3851" width="10.1796875" bestFit="1" customWidth="1"/>
    <col min="4097" max="4097" width="48.26953125" customWidth="1"/>
    <col min="4098" max="4098" width="12.81640625" customWidth="1"/>
    <col min="4099" max="4100" width="9" bestFit="1" customWidth="1"/>
    <col min="4101" max="4107" width="10.1796875" bestFit="1" customWidth="1"/>
    <col min="4353" max="4353" width="48.26953125" customWidth="1"/>
    <col min="4354" max="4354" width="12.81640625" customWidth="1"/>
    <col min="4355" max="4356" width="9" bestFit="1" customWidth="1"/>
    <col min="4357" max="4363" width="10.1796875" bestFit="1" customWidth="1"/>
    <col min="4609" max="4609" width="48.26953125" customWidth="1"/>
    <col min="4610" max="4610" width="12.81640625" customWidth="1"/>
    <col min="4611" max="4612" width="9" bestFit="1" customWidth="1"/>
    <col min="4613" max="4619" width="10.1796875" bestFit="1" customWidth="1"/>
    <col min="4865" max="4865" width="48.26953125" customWidth="1"/>
    <col min="4866" max="4866" width="12.81640625" customWidth="1"/>
    <col min="4867" max="4868" width="9" bestFit="1" customWidth="1"/>
    <col min="4869" max="4875" width="10.1796875" bestFit="1" customWidth="1"/>
    <col min="5121" max="5121" width="48.26953125" customWidth="1"/>
    <col min="5122" max="5122" width="12.81640625" customWidth="1"/>
    <col min="5123" max="5124" width="9" bestFit="1" customWidth="1"/>
    <col min="5125" max="5131" width="10.1796875" bestFit="1" customWidth="1"/>
    <col min="5377" max="5377" width="48.26953125" customWidth="1"/>
    <col min="5378" max="5378" width="12.81640625" customWidth="1"/>
    <col min="5379" max="5380" width="9" bestFit="1" customWidth="1"/>
    <col min="5381" max="5387" width="10.1796875" bestFit="1" customWidth="1"/>
    <col min="5633" max="5633" width="48.26953125" customWidth="1"/>
    <col min="5634" max="5634" width="12.81640625" customWidth="1"/>
    <col min="5635" max="5636" width="9" bestFit="1" customWidth="1"/>
    <col min="5637" max="5643" width="10.1796875" bestFit="1" customWidth="1"/>
    <col min="5889" max="5889" width="48.26953125" customWidth="1"/>
    <col min="5890" max="5890" width="12.81640625" customWidth="1"/>
    <col min="5891" max="5892" width="9" bestFit="1" customWidth="1"/>
    <col min="5893" max="5899" width="10.1796875" bestFit="1" customWidth="1"/>
    <col min="6145" max="6145" width="48.26953125" customWidth="1"/>
    <col min="6146" max="6146" width="12.81640625" customWidth="1"/>
    <col min="6147" max="6148" width="9" bestFit="1" customWidth="1"/>
    <col min="6149" max="6155" width="10.1796875" bestFit="1" customWidth="1"/>
    <col min="6401" max="6401" width="48.26953125" customWidth="1"/>
    <col min="6402" max="6402" width="12.81640625" customWidth="1"/>
    <col min="6403" max="6404" width="9" bestFit="1" customWidth="1"/>
    <col min="6405" max="6411" width="10.1796875" bestFit="1" customWidth="1"/>
    <col min="6657" max="6657" width="48.26953125" customWidth="1"/>
    <col min="6658" max="6658" width="12.81640625" customWidth="1"/>
    <col min="6659" max="6660" width="9" bestFit="1" customWidth="1"/>
    <col min="6661" max="6667" width="10.1796875" bestFit="1" customWidth="1"/>
    <col min="6913" max="6913" width="48.26953125" customWidth="1"/>
    <col min="6914" max="6914" width="12.81640625" customWidth="1"/>
    <col min="6915" max="6916" width="9" bestFit="1" customWidth="1"/>
    <col min="6917" max="6923" width="10.1796875" bestFit="1" customWidth="1"/>
    <col min="7169" max="7169" width="48.26953125" customWidth="1"/>
    <col min="7170" max="7170" width="12.81640625" customWidth="1"/>
    <col min="7171" max="7172" width="9" bestFit="1" customWidth="1"/>
    <col min="7173" max="7179" width="10.1796875" bestFit="1" customWidth="1"/>
    <col min="7425" max="7425" width="48.26953125" customWidth="1"/>
    <col min="7426" max="7426" width="12.81640625" customWidth="1"/>
    <col min="7427" max="7428" width="9" bestFit="1" customWidth="1"/>
    <col min="7429" max="7435" width="10.1796875" bestFit="1" customWidth="1"/>
    <col min="7681" max="7681" width="48.26953125" customWidth="1"/>
    <col min="7682" max="7682" width="12.81640625" customWidth="1"/>
    <col min="7683" max="7684" width="9" bestFit="1" customWidth="1"/>
    <col min="7685" max="7691" width="10.1796875" bestFit="1" customWidth="1"/>
    <col min="7937" max="7937" width="48.26953125" customWidth="1"/>
    <col min="7938" max="7938" width="12.81640625" customWidth="1"/>
    <col min="7939" max="7940" width="9" bestFit="1" customWidth="1"/>
    <col min="7941" max="7947" width="10.1796875" bestFit="1" customWidth="1"/>
    <col min="8193" max="8193" width="48.26953125" customWidth="1"/>
    <col min="8194" max="8194" width="12.81640625" customWidth="1"/>
    <col min="8195" max="8196" width="9" bestFit="1" customWidth="1"/>
    <col min="8197" max="8203" width="10.1796875" bestFit="1" customWidth="1"/>
    <col min="8449" max="8449" width="48.26953125" customWidth="1"/>
    <col min="8450" max="8450" width="12.81640625" customWidth="1"/>
    <col min="8451" max="8452" width="9" bestFit="1" customWidth="1"/>
    <col min="8453" max="8459" width="10.1796875" bestFit="1" customWidth="1"/>
    <col min="8705" max="8705" width="48.26953125" customWidth="1"/>
    <col min="8706" max="8706" width="12.81640625" customWidth="1"/>
    <col min="8707" max="8708" width="9" bestFit="1" customWidth="1"/>
    <col min="8709" max="8715" width="10.1796875" bestFit="1" customWidth="1"/>
    <col min="8961" max="8961" width="48.26953125" customWidth="1"/>
    <col min="8962" max="8962" width="12.81640625" customWidth="1"/>
    <col min="8963" max="8964" width="9" bestFit="1" customWidth="1"/>
    <col min="8965" max="8971" width="10.1796875" bestFit="1" customWidth="1"/>
    <col min="9217" max="9217" width="48.26953125" customWidth="1"/>
    <col min="9218" max="9218" width="12.81640625" customWidth="1"/>
    <col min="9219" max="9220" width="9" bestFit="1" customWidth="1"/>
    <col min="9221" max="9227" width="10.1796875" bestFit="1" customWidth="1"/>
    <col min="9473" max="9473" width="48.26953125" customWidth="1"/>
    <col min="9474" max="9474" width="12.81640625" customWidth="1"/>
    <col min="9475" max="9476" width="9" bestFit="1" customWidth="1"/>
    <col min="9477" max="9483" width="10.1796875" bestFit="1" customWidth="1"/>
    <col min="9729" max="9729" width="48.26953125" customWidth="1"/>
    <col min="9730" max="9730" width="12.81640625" customWidth="1"/>
    <col min="9731" max="9732" width="9" bestFit="1" customWidth="1"/>
    <col min="9733" max="9739" width="10.1796875" bestFit="1" customWidth="1"/>
    <col min="9985" max="9985" width="48.26953125" customWidth="1"/>
    <col min="9986" max="9986" width="12.81640625" customWidth="1"/>
    <col min="9987" max="9988" width="9" bestFit="1" customWidth="1"/>
    <col min="9989" max="9995" width="10.1796875" bestFit="1" customWidth="1"/>
    <col min="10241" max="10241" width="48.26953125" customWidth="1"/>
    <col min="10242" max="10242" width="12.81640625" customWidth="1"/>
    <col min="10243" max="10244" width="9" bestFit="1" customWidth="1"/>
    <col min="10245" max="10251" width="10.1796875" bestFit="1" customWidth="1"/>
    <col min="10497" max="10497" width="48.26953125" customWidth="1"/>
    <col min="10498" max="10498" width="12.81640625" customWidth="1"/>
    <col min="10499" max="10500" width="9" bestFit="1" customWidth="1"/>
    <col min="10501" max="10507" width="10.1796875" bestFit="1" customWidth="1"/>
    <col min="10753" max="10753" width="48.26953125" customWidth="1"/>
    <col min="10754" max="10754" width="12.81640625" customWidth="1"/>
    <col min="10755" max="10756" width="9" bestFit="1" customWidth="1"/>
    <col min="10757" max="10763" width="10.1796875" bestFit="1" customWidth="1"/>
    <col min="11009" max="11009" width="48.26953125" customWidth="1"/>
    <col min="11010" max="11010" width="12.81640625" customWidth="1"/>
    <col min="11011" max="11012" width="9" bestFit="1" customWidth="1"/>
    <col min="11013" max="11019" width="10.1796875" bestFit="1" customWidth="1"/>
    <col min="11265" max="11265" width="48.26953125" customWidth="1"/>
    <col min="11266" max="11266" width="12.81640625" customWidth="1"/>
    <col min="11267" max="11268" width="9" bestFit="1" customWidth="1"/>
    <col min="11269" max="11275" width="10.1796875" bestFit="1" customWidth="1"/>
    <col min="11521" max="11521" width="48.26953125" customWidth="1"/>
    <col min="11522" max="11522" width="12.81640625" customWidth="1"/>
    <col min="11523" max="11524" width="9" bestFit="1" customWidth="1"/>
    <col min="11525" max="11531" width="10.1796875" bestFit="1" customWidth="1"/>
    <col min="11777" max="11777" width="48.26953125" customWidth="1"/>
    <col min="11778" max="11778" width="12.81640625" customWidth="1"/>
    <col min="11779" max="11780" width="9" bestFit="1" customWidth="1"/>
    <col min="11781" max="11787" width="10.1796875" bestFit="1" customWidth="1"/>
    <col min="12033" max="12033" width="48.26953125" customWidth="1"/>
    <col min="12034" max="12034" width="12.81640625" customWidth="1"/>
    <col min="12035" max="12036" width="9" bestFit="1" customWidth="1"/>
    <col min="12037" max="12043" width="10.1796875" bestFit="1" customWidth="1"/>
    <col min="12289" max="12289" width="48.26953125" customWidth="1"/>
    <col min="12290" max="12290" width="12.81640625" customWidth="1"/>
    <col min="12291" max="12292" width="9" bestFit="1" customWidth="1"/>
    <col min="12293" max="12299" width="10.1796875" bestFit="1" customWidth="1"/>
    <col min="12545" max="12545" width="48.26953125" customWidth="1"/>
    <col min="12546" max="12546" width="12.81640625" customWidth="1"/>
    <col min="12547" max="12548" width="9" bestFit="1" customWidth="1"/>
    <col min="12549" max="12555" width="10.1796875" bestFit="1" customWidth="1"/>
    <col min="12801" max="12801" width="48.26953125" customWidth="1"/>
    <col min="12802" max="12802" width="12.81640625" customWidth="1"/>
    <col min="12803" max="12804" width="9" bestFit="1" customWidth="1"/>
    <col min="12805" max="12811" width="10.1796875" bestFit="1" customWidth="1"/>
    <col min="13057" max="13057" width="48.26953125" customWidth="1"/>
    <col min="13058" max="13058" width="12.81640625" customWidth="1"/>
    <col min="13059" max="13060" width="9" bestFit="1" customWidth="1"/>
    <col min="13061" max="13067" width="10.1796875" bestFit="1" customWidth="1"/>
    <col min="13313" max="13313" width="48.26953125" customWidth="1"/>
    <col min="13314" max="13314" width="12.81640625" customWidth="1"/>
    <col min="13315" max="13316" width="9" bestFit="1" customWidth="1"/>
    <col min="13317" max="13323" width="10.1796875" bestFit="1" customWidth="1"/>
    <col min="13569" max="13569" width="48.26953125" customWidth="1"/>
    <col min="13570" max="13570" width="12.81640625" customWidth="1"/>
    <col min="13571" max="13572" width="9" bestFit="1" customWidth="1"/>
    <col min="13573" max="13579" width="10.1796875" bestFit="1" customWidth="1"/>
    <col min="13825" max="13825" width="48.26953125" customWidth="1"/>
    <col min="13826" max="13826" width="12.81640625" customWidth="1"/>
    <col min="13827" max="13828" width="9" bestFit="1" customWidth="1"/>
    <col min="13829" max="13835" width="10.1796875" bestFit="1" customWidth="1"/>
    <col min="14081" max="14081" width="48.26953125" customWidth="1"/>
    <col min="14082" max="14082" width="12.81640625" customWidth="1"/>
    <col min="14083" max="14084" width="9" bestFit="1" customWidth="1"/>
    <col min="14085" max="14091" width="10.1796875" bestFit="1" customWidth="1"/>
    <col min="14337" max="14337" width="48.26953125" customWidth="1"/>
    <col min="14338" max="14338" width="12.81640625" customWidth="1"/>
    <col min="14339" max="14340" width="9" bestFit="1" customWidth="1"/>
    <col min="14341" max="14347" width="10.1796875" bestFit="1" customWidth="1"/>
    <col min="14593" max="14593" width="48.26953125" customWidth="1"/>
    <col min="14594" max="14594" width="12.81640625" customWidth="1"/>
    <col min="14595" max="14596" width="9" bestFit="1" customWidth="1"/>
    <col min="14597" max="14603" width="10.1796875" bestFit="1" customWidth="1"/>
    <col min="14849" max="14849" width="48.26953125" customWidth="1"/>
    <col min="14850" max="14850" width="12.81640625" customWidth="1"/>
    <col min="14851" max="14852" width="9" bestFit="1" customWidth="1"/>
    <col min="14853" max="14859" width="10.1796875" bestFit="1" customWidth="1"/>
    <col min="15105" max="15105" width="48.26953125" customWidth="1"/>
    <col min="15106" max="15106" width="12.81640625" customWidth="1"/>
    <col min="15107" max="15108" width="9" bestFit="1" customWidth="1"/>
    <col min="15109" max="15115" width="10.1796875" bestFit="1" customWidth="1"/>
    <col min="15361" max="15361" width="48.26953125" customWidth="1"/>
    <col min="15362" max="15362" width="12.81640625" customWidth="1"/>
    <col min="15363" max="15364" width="9" bestFit="1" customWidth="1"/>
    <col min="15365" max="15371" width="10.1796875" bestFit="1" customWidth="1"/>
    <col min="15617" max="15617" width="48.26953125" customWidth="1"/>
    <col min="15618" max="15618" width="12.81640625" customWidth="1"/>
    <col min="15619" max="15620" width="9" bestFit="1" customWidth="1"/>
    <col min="15621" max="15627" width="10.1796875" bestFit="1" customWidth="1"/>
    <col min="15873" max="15873" width="48.26953125" customWidth="1"/>
    <col min="15874" max="15874" width="12.81640625" customWidth="1"/>
    <col min="15875" max="15876" width="9" bestFit="1" customWidth="1"/>
    <col min="15877" max="15883" width="10.1796875" bestFit="1" customWidth="1"/>
    <col min="16129" max="16129" width="48.26953125" customWidth="1"/>
    <col min="16130" max="16130" width="12.81640625" customWidth="1"/>
    <col min="16131" max="16132" width="9" bestFit="1" customWidth="1"/>
    <col min="16133" max="16139" width="10.1796875" bestFit="1" customWidth="1"/>
  </cols>
  <sheetData>
    <row r="2" spans="1:11" ht="30" x14ac:dyDescent="0.6">
      <c r="B2" s="1" t="s">
        <v>0</v>
      </c>
    </row>
    <row r="3" spans="1:11" ht="23" x14ac:dyDescent="0.5">
      <c r="B3" s="3" t="s">
        <v>51</v>
      </c>
    </row>
    <row r="5" spans="1:11" x14ac:dyDescent="0.25">
      <c r="A5" t="s">
        <v>2</v>
      </c>
      <c r="B5" s="4" t="s">
        <v>3</v>
      </c>
      <c r="C5" s="5"/>
      <c r="D5" s="5"/>
      <c r="E5" s="5"/>
      <c r="F5" s="5"/>
      <c r="G5" s="6"/>
    </row>
    <row r="7" spans="1:11" x14ac:dyDescent="0.25">
      <c r="B7" t="s">
        <v>4</v>
      </c>
    </row>
    <row r="8" spans="1:11" x14ac:dyDescent="0.25">
      <c r="A8" s="46" t="s">
        <v>50</v>
      </c>
      <c r="B8" s="11">
        <v>2024</v>
      </c>
      <c r="C8" s="11">
        <f>B8+1</f>
        <v>2025</v>
      </c>
      <c r="D8" s="11">
        <f>C8+1</f>
        <v>2026</v>
      </c>
      <c r="E8" s="11">
        <f>D8+1</f>
        <v>2027</v>
      </c>
      <c r="F8" s="11">
        <f>E8+1</f>
        <v>2028</v>
      </c>
      <c r="G8" s="11">
        <f>F8+1</f>
        <v>2029</v>
      </c>
      <c r="H8" s="11">
        <f>G8+1</f>
        <v>2030</v>
      </c>
      <c r="I8" s="11">
        <f>H8+1</f>
        <v>2031</v>
      </c>
      <c r="J8" s="11">
        <f>I8+1</f>
        <v>2032</v>
      </c>
      <c r="K8" s="11">
        <f>J8+1</f>
        <v>2033</v>
      </c>
    </row>
    <row r="9" spans="1:11" x14ac:dyDescent="0.25">
      <c r="A9" s="48" t="s">
        <v>49</v>
      </c>
      <c r="B9" s="47"/>
      <c r="C9" s="47">
        <v>30000</v>
      </c>
      <c r="D9" s="47">
        <f>C9 + (C9 *0.15)</f>
        <v>34500</v>
      </c>
      <c r="E9" s="47">
        <f>D9 + (D9 *0.15)</f>
        <v>39675</v>
      </c>
      <c r="F9" s="47">
        <f>E9 + (E9 *0.15)</f>
        <v>45626.25</v>
      </c>
      <c r="G9" s="47">
        <f>F9 + (F9 *0.15)</f>
        <v>52470.1875</v>
      </c>
      <c r="H9" s="47">
        <f>G9 + (G9 *0.15)</f>
        <v>60340.715624999997</v>
      </c>
      <c r="I9" s="47">
        <f>H9 + (H9 *0.15)</f>
        <v>69391.822968749999</v>
      </c>
      <c r="J9" s="47">
        <f>I9 + (I9 *0.15)</f>
        <v>79800.5964140625</v>
      </c>
      <c r="K9" s="47">
        <f>J9 + (J9 *0.15)</f>
        <v>91770.685876171876</v>
      </c>
    </row>
    <row r="10" spans="1:11" x14ac:dyDescent="0.25">
      <c r="A10" s="48" t="s">
        <v>48</v>
      </c>
      <c r="B10" s="47"/>
      <c r="C10" s="47">
        <v>30000</v>
      </c>
      <c r="D10" s="47">
        <f>C10 + (C10 *0.15)</f>
        <v>34500</v>
      </c>
      <c r="E10" s="47">
        <f>D10 + (D10 *0.15)</f>
        <v>39675</v>
      </c>
      <c r="F10" s="47">
        <f>E10 + (E10 *0.15)</f>
        <v>45626.25</v>
      </c>
      <c r="G10" s="47">
        <f>F10 + (F10 *0.15)</f>
        <v>52470.1875</v>
      </c>
      <c r="H10" s="47">
        <f>G10 + (G10 *0.15)</f>
        <v>60340.715624999997</v>
      </c>
      <c r="I10" s="47">
        <f>H10 + (H10 *0.15)</f>
        <v>69391.822968749999</v>
      </c>
      <c r="J10" s="47">
        <f>I10 + (I10 *0.15)</f>
        <v>79800.5964140625</v>
      </c>
      <c r="K10" s="47">
        <f>J10 + (J10 *0.15)</f>
        <v>91770.685876171876</v>
      </c>
    </row>
    <row r="11" spans="1:11" x14ac:dyDescent="0.25">
      <c r="A11" s="48" t="s">
        <v>47</v>
      </c>
      <c r="B11" s="47"/>
      <c r="C11" s="47">
        <v>30000</v>
      </c>
      <c r="D11" s="47">
        <f>C11 + (C11 *0.15)</f>
        <v>34500</v>
      </c>
      <c r="E11" s="47">
        <f>D11 + (D11 *0.15)</f>
        <v>39675</v>
      </c>
      <c r="F11" s="47">
        <f>E11 + (E11 *0.15)</f>
        <v>45626.25</v>
      </c>
      <c r="G11" s="47">
        <f>F11 + (F11 *0.15)</f>
        <v>52470.1875</v>
      </c>
      <c r="H11" s="47">
        <f>G11 + (G11 *0.15)</f>
        <v>60340.715624999997</v>
      </c>
      <c r="I11" s="47">
        <f>H11 + (H11 *0.15)</f>
        <v>69391.822968749999</v>
      </c>
      <c r="J11" s="47">
        <f>I11 + (I11 *0.15)</f>
        <v>79800.5964140625</v>
      </c>
      <c r="K11" s="47">
        <f>J11 + (J11 *0.15)</f>
        <v>91770.685876171876</v>
      </c>
    </row>
    <row r="12" spans="1:11" x14ac:dyDescent="0.25">
      <c r="A12" s="48" t="s">
        <v>46</v>
      </c>
      <c r="B12" s="47"/>
      <c r="C12" s="47">
        <v>30000</v>
      </c>
      <c r="D12" s="47">
        <f>C12 + (C12 *0.15)</f>
        <v>34500</v>
      </c>
      <c r="E12" s="47">
        <f>D12 + (D12 *0.15)</f>
        <v>39675</v>
      </c>
      <c r="F12" s="47">
        <f>E12 + (E12 *0.15)</f>
        <v>45626.25</v>
      </c>
      <c r="G12" s="47">
        <f>F12 + (F12 *0.15)</f>
        <v>52470.1875</v>
      </c>
      <c r="H12" s="47">
        <f>G12 + (G12 *0.15)</f>
        <v>60340.715624999997</v>
      </c>
      <c r="I12" s="47">
        <f>H12 + (H12 *0.15)</f>
        <v>69391.822968749999</v>
      </c>
      <c r="J12" s="47">
        <f>I12 + (I12 *0.15)</f>
        <v>79800.5964140625</v>
      </c>
      <c r="K12" s="47">
        <f>J12 + (J12 *0.15)</f>
        <v>91770.685876171876</v>
      </c>
    </row>
    <row r="13" spans="1:11" x14ac:dyDescent="0.25">
      <c r="A13" s="46" t="s">
        <v>45</v>
      </c>
      <c r="B13" s="45">
        <f>SUM(B9:B12)</f>
        <v>0</v>
      </c>
      <c r="C13" s="45">
        <f>SUM(C9:C12)</f>
        <v>120000</v>
      </c>
      <c r="D13" s="45">
        <f>SUM(D9:D12)</f>
        <v>138000</v>
      </c>
      <c r="E13" s="45">
        <f>SUM(E9:E12)</f>
        <v>158700</v>
      </c>
      <c r="F13" s="45">
        <f>SUM(F9:F12)</f>
        <v>182505</v>
      </c>
      <c r="G13" s="45">
        <f>SUM(G9:G12)</f>
        <v>209880.75</v>
      </c>
      <c r="H13" s="45">
        <f>SUM(H9:H12)</f>
        <v>241362.86249999999</v>
      </c>
      <c r="I13" s="45">
        <f>SUM(I9:I12)</f>
        <v>277567.291875</v>
      </c>
      <c r="J13" s="45">
        <f>SUM(J9:J12)</f>
        <v>319202.38565625</v>
      </c>
      <c r="K13" s="45">
        <f>SUM(K9:K12)</f>
        <v>367082.7435046875</v>
      </c>
    </row>
    <row r="14" spans="1:11" x14ac:dyDescent="0.25">
      <c r="A14" s="44" t="s">
        <v>44</v>
      </c>
      <c r="B14" s="43">
        <v>1</v>
      </c>
      <c r="C14" s="43">
        <v>1</v>
      </c>
      <c r="D14" s="43">
        <v>1</v>
      </c>
      <c r="E14" s="43">
        <v>1</v>
      </c>
      <c r="F14" s="43">
        <v>1</v>
      </c>
      <c r="G14" s="43">
        <v>1</v>
      </c>
      <c r="H14" s="43">
        <v>1</v>
      </c>
      <c r="I14" s="43">
        <v>1</v>
      </c>
      <c r="J14" s="43">
        <v>1</v>
      </c>
      <c r="K14" s="43">
        <v>1</v>
      </c>
    </row>
    <row r="15" spans="1:11" x14ac:dyDescent="0.25">
      <c r="A15" s="42" t="s">
        <v>43</v>
      </c>
      <c r="B15" s="41">
        <f>B13*B14</f>
        <v>0</v>
      </c>
      <c r="C15" s="41">
        <f>C13*C14</f>
        <v>120000</v>
      </c>
      <c r="D15" s="41">
        <f>D13*D14</f>
        <v>138000</v>
      </c>
      <c r="E15" s="41">
        <f>E13*E14</f>
        <v>158700</v>
      </c>
      <c r="F15" s="41">
        <f>F13*F14</f>
        <v>182505</v>
      </c>
      <c r="G15" s="41">
        <f>G13*G14</f>
        <v>209880.75</v>
      </c>
      <c r="H15" s="41">
        <f>H13*H14</f>
        <v>241362.86249999999</v>
      </c>
      <c r="I15" s="41">
        <f>I13*I14</f>
        <v>277567.291875</v>
      </c>
      <c r="J15" s="41">
        <f>J13*J14</f>
        <v>319202.38565625</v>
      </c>
      <c r="K15" s="41">
        <f>K13*K14</f>
        <v>367082.7435046875</v>
      </c>
    </row>
    <row r="16" spans="1:11" x14ac:dyDescent="0.25">
      <c r="A16" s="40"/>
      <c r="B16" s="40"/>
    </row>
    <row r="17" spans="1:4" x14ac:dyDescent="0.25">
      <c r="A17" s="39" t="s">
        <v>42</v>
      </c>
      <c r="B17" s="38">
        <f>SUM(B15:K15)</f>
        <v>2014301.0335359373</v>
      </c>
    </row>
    <row r="18" spans="1:4" x14ac:dyDescent="0.25">
      <c r="D18" s="37"/>
    </row>
    <row r="23" spans="1:4" x14ac:dyDescent="0.25">
      <c r="B23" s="34" t="s">
        <v>41</v>
      </c>
      <c r="C23" s="34"/>
    </row>
    <row r="24" spans="1:4" x14ac:dyDescent="0.25">
      <c r="B24" s="34"/>
      <c r="C24" s="34"/>
    </row>
    <row r="25" spans="1:4" x14ac:dyDescent="0.25">
      <c r="B25" s="34"/>
    </row>
    <row r="26" spans="1:4" x14ac:dyDescent="0.25">
      <c r="B26" s="34"/>
      <c r="C26" s="35"/>
    </row>
    <row r="27" spans="1:4" x14ac:dyDescent="0.25">
      <c r="B27" s="34"/>
      <c r="C27" s="34" t="s">
        <v>40</v>
      </c>
    </row>
    <row r="28" spans="1:4" x14ac:dyDescent="0.25">
      <c r="B28" s="34"/>
      <c r="C28" s="35" t="s">
        <v>39</v>
      </c>
    </row>
    <row r="29" spans="1:4" x14ac:dyDescent="0.25">
      <c r="B29" s="34"/>
      <c r="C29" s="35"/>
    </row>
    <row r="30" spans="1:4" x14ac:dyDescent="0.25">
      <c r="B30" s="34"/>
      <c r="C30" s="34" t="s">
        <v>38</v>
      </c>
    </row>
    <row r="31" spans="1:4" x14ac:dyDescent="0.25">
      <c r="B31" s="34"/>
      <c r="C31" s="35" t="s">
        <v>37</v>
      </c>
    </row>
    <row r="32" spans="1:4" x14ac:dyDescent="0.25">
      <c r="B32" s="34"/>
      <c r="C32" s="35" t="s">
        <v>36</v>
      </c>
    </row>
    <row r="33" spans="3:3" x14ac:dyDescent="0.25">
      <c r="C33" s="35"/>
    </row>
    <row r="34" spans="3:3" x14ac:dyDescent="0.25">
      <c r="C34" s="36" t="s">
        <v>35</v>
      </c>
    </row>
    <row r="35" spans="3:3" x14ac:dyDescent="0.25">
      <c r="C35" s="34" t="s">
        <v>34</v>
      </c>
    </row>
  </sheetData>
  <mergeCells count="1">
    <mergeCell ref="B5:G5"/>
  </mergeCells>
  <printOptions gridLines="1"/>
  <pageMargins left="0.75" right="0.75" top="3.24" bottom="1" header="2.25" footer="0.5"/>
  <pageSetup orientation="landscape" r:id="rId1"/>
  <headerFooter alignWithMargins="0">
    <oddHeader>&amp;C&amp;A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6142-9DD2-46A4-A39D-D9D116C55523}">
  <dimension ref="A1:J3"/>
  <sheetViews>
    <sheetView workbookViewId="0">
      <selection activeCell="N19" sqref="N19"/>
    </sheetView>
  </sheetViews>
  <sheetFormatPr defaultRowHeight="12.5" x14ac:dyDescent="0.25"/>
  <sheetData>
    <row r="1" spans="1:10" x14ac:dyDescent="0.25">
      <c r="A1" s="49">
        <v>2024</v>
      </c>
      <c r="B1" s="49">
        <v>2025</v>
      </c>
      <c r="C1" s="49">
        <v>2026</v>
      </c>
      <c r="D1" s="49">
        <v>2027</v>
      </c>
      <c r="E1" s="49">
        <v>2028</v>
      </c>
      <c r="F1" s="49">
        <v>2029</v>
      </c>
      <c r="G1" s="49">
        <v>2030</v>
      </c>
      <c r="H1" s="49">
        <v>2031</v>
      </c>
      <c r="I1" s="49">
        <v>2032</v>
      </c>
      <c r="J1" s="49">
        <v>2033</v>
      </c>
    </row>
    <row r="2" spans="1:10" x14ac:dyDescent="0.25">
      <c r="A2">
        <f>-'Costs '!C21</f>
        <v>-97740</v>
      </c>
      <c r="B2">
        <f>-'Costs '!D21</f>
        <v>-182340</v>
      </c>
      <c r="C2">
        <f>-'Costs '!E21</f>
        <v>-266740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0</v>
      </c>
      <c r="B3">
        <f>Benefits!C15</f>
        <v>120000</v>
      </c>
      <c r="C3">
        <f>Benefits!D15</f>
        <v>138000</v>
      </c>
      <c r="D3">
        <f>Benefits!E15</f>
        <v>158700</v>
      </c>
      <c r="E3">
        <f>Benefits!F15</f>
        <v>182505</v>
      </c>
      <c r="F3">
        <f>Benefits!G15</f>
        <v>209880.75</v>
      </c>
      <c r="G3">
        <f>Benefits!H15</f>
        <v>241362.86249999999</v>
      </c>
      <c r="H3">
        <f>Benefits!I15</f>
        <v>277567.291875</v>
      </c>
      <c r="I3">
        <f>Benefits!J15</f>
        <v>319202.38565625</v>
      </c>
      <c r="J3">
        <f>Benefits!K15</f>
        <v>367082.7435046875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1826-D16A-4CA9-8088-D6CABB92E4FD}">
  <dimension ref="A1:J2"/>
  <sheetViews>
    <sheetView tabSelected="1" topLeftCell="A6" workbookViewId="0">
      <selection activeCell="C13" sqref="C13"/>
    </sheetView>
  </sheetViews>
  <sheetFormatPr defaultRowHeight="12.5" x14ac:dyDescent="0.25"/>
  <cols>
    <col min="1" max="2" width="9" bestFit="1" customWidth="1"/>
    <col min="3" max="3" width="10" bestFit="1" customWidth="1"/>
    <col min="4" max="10" width="9.36328125" bestFit="1" customWidth="1"/>
  </cols>
  <sheetData>
    <row r="1" spans="1:10" x14ac:dyDescent="0.25">
      <c r="A1" s="49">
        <v>2024</v>
      </c>
      <c r="B1" s="49">
        <v>2025</v>
      </c>
      <c r="C1" s="49">
        <v>2026</v>
      </c>
      <c r="D1" s="49">
        <v>2027</v>
      </c>
      <c r="E1" s="49">
        <v>2028</v>
      </c>
      <c r="F1" s="49">
        <v>2029</v>
      </c>
      <c r="G1" s="49">
        <v>2030</v>
      </c>
      <c r="H1" s="49">
        <v>2031</v>
      </c>
      <c r="I1" s="49">
        <v>2032</v>
      </c>
      <c r="J1" s="49">
        <v>2033</v>
      </c>
    </row>
    <row r="2" spans="1:10" x14ac:dyDescent="0.25">
      <c r="A2" s="49">
        <f>SUM('undiscounted cashflow'!A2,'undiscounted cashflow'!A3)</f>
        <v>-97740</v>
      </c>
      <c r="B2" s="49">
        <f>SUM('undiscounted cashflow'!B2,'undiscounted cashflow'!B3)</f>
        <v>-62340</v>
      </c>
      <c r="C2" s="49">
        <f>SUM('undiscounted cashflow'!C2,'undiscounted cashflow'!C3)</f>
        <v>-128740</v>
      </c>
      <c r="D2" s="49">
        <f>SUM('undiscounted cashflow'!D2,'undiscounted cashflow'!D3)</f>
        <v>158700</v>
      </c>
      <c r="E2" s="49">
        <f>SUM('undiscounted cashflow'!E2,'undiscounted cashflow'!E3)</f>
        <v>182505</v>
      </c>
      <c r="F2" s="49">
        <f>SUM('undiscounted cashflow'!F2,'undiscounted cashflow'!F3)</f>
        <v>209880.75</v>
      </c>
      <c r="G2" s="49">
        <f>SUM('undiscounted cashflow'!G2,'undiscounted cashflow'!G3)</f>
        <v>241362.86249999999</v>
      </c>
      <c r="H2" s="49">
        <f>SUM('undiscounted cashflow'!H2,'undiscounted cashflow'!H3)</f>
        <v>277567.291875</v>
      </c>
      <c r="I2" s="49">
        <f>SUM('undiscounted cashflow'!I2,'undiscounted cashflow'!I3)</f>
        <v>319202.38565625</v>
      </c>
      <c r="J2" s="49">
        <f>SUM('undiscounted cashflow'!J2:J3)</f>
        <v>367082.7435046875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 </vt:lpstr>
      <vt:lpstr>Benefits</vt:lpstr>
      <vt:lpstr>undiscounted cashflow</vt:lpstr>
      <vt:lpstr>Payback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Ngove</dc:creator>
  <cp:lastModifiedBy>Paulo Ngove</cp:lastModifiedBy>
  <dcterms:created xsi:type="dcterms:W3CDTF">2024-01-21T10:51:31Z</dcterms:created>
  <dcterms:modified xsi:type="dcterms:W3CDTF">2024-01-21T11:59:31Z</dcterms:modified>
</cp:coreProperties>
</file>